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thorash\Desktop\DESKTOP MAUA\TP UPA SAO JOAO NOVO\"/>
    </mc:Choice>
  </mc:AlternateContent>
  <bookViews>
    <workbookView xWindow="0" yWindow="-90" windowWidth="24090" windowHeight="12855"/>
  </bookViews>
  <sheets>
    <sheet name="PLANILHA UPA S.JOÃO" sheetId="5" r:id="rId1"/>
    <sheet name="reajuste" sheetId="16" r:id="rId2"/>
    <sheet name="BDI_com_desoneração" sheetId="10" r:id="rId3"/>
    <sheet name="MEMORIA DE  CALCULO" sheetId="8" r:id="rId4"/>
    <sheet name="MEMORIA CALCULO UPA S.JOÃO" sheetId="4" r:id="rId5"/>
    <sheet name="Cotação Porta RX.e  Barita" sheetId="18" r:id="rId6"/>
    <sheet name="Cotação  Alavanca" sheetId="19" r:id="rId7"/>
    <sheet name="Porta  Vai e Vem" sheetId="20" r:id="rId8"/>
    <sheet name="COTAÇÕES" sheetId="12" r:id="rId9"/>
    <sheet name=" SINAPI" sheetId="3" state="hidden" r:id="rId10"/>
    <sheet name="COMPOSIÇÕES" sheetId="17" r:id="rId11"/>
    <sheet name="itens relevantes" sheetId="21" r:id="rId12"/>
  </sheets>
  <externalReferences>
    <externalReference r:id="rId13"/>
    <externalReference r:id="rId14"/>
    <externalReference r:id="rId15"/>
    <externalReference r:id="rId16"/>
    <externalReference r:id="rId17"/>
  </externalReferences>
  <definedNames>
    <definedName name="\d" localSheetId="8">'[1]tabsiurb-jul01'!#REF!</definedName>
    <definedName name="\d" localSheetId="11">'[1]tabsiurb-jul01'!#REF!</definedName>
    <definedName name="\d">'[1]tabsiurb-jul01'!#REF!</definedName>
    <definedName name="\s" localSheetId="8">'[1]tabsiurb-jul01'!#REF!</definedName>
    <definedName name="\s" localSheetId="11">'[1]tabsiurb-jul01'!#REF!</definedName>
    <definedName name="\s">'[1]tabsiurb-jul01'!#REF!</definedName>
    <definedName name="_BXF1392" localSheetId="8">[2]CAMINHÕES!#REF!</definedName>
    <definedName name="_BXF1392" localSheetId="11">[2]CAMINHÕES!#REF!</definedName>
    <definedName name="_BXF1392">[2]CAMINHÕES!#REF!</definedName>
    <definedName name="_CRC7674" localSheetId="8">[2]CAMINHÕES!#REF!</definedName>
    <definedName name="_CRC7674" localSheetId="11">[2]CAMINHÕES!#REF!</definedName>
    <definedName name="_CRC7674">[2]CAMINHÕES!#REF!</definedName>
    <definedName name="_CRT2673" localSheetId="8">[2]CAMINHÕES!#REF!</definedName>
    <definedName name="_CRT2673" localSheetId="11">[2]CAMINHÕES!#REF!</definedName>
    <definedName name="_CRT2673">[2]CAMINHÕES!#REF!</definedName>
    <definedName name="_xlnm._FilterDatabase" localSheetId="11" hidden="1">'itens relevantes'!$A$13:$P$238</definedName>
    <definedName name="_xlnm._FilterDatabase" localSheetId="0" hidden="1">'PLANILHA UPA S.JOÃO'!$A$13:$P$238</definedName>
    <definedName name="_tab31" localSheetId="8">#REF!</definedName>
    <definedName name="_tab31" localSheetId="11">#REF!</definedName>
    <definedName name="_tab31">#REF!</definedName>
    <definedName name="_tab33" localSheetId="8">#REF!</definedName>
    <definedName name="_tab33" localSheetId="11">#REF!</definedName>
    <definedName name="_tab33">#REF!</definedName>
    <definedName name="_xlnm.Print_Area" localSheetId="2">BDI_com_desoneração!$A$1:$I$32</definedName>
    <definedName name="_xlnm.Print_Area" localSheetId="10">COMPOSIÇÕES!$A$1:$G$39</definedName>
    <definedName name="_xlnm.Print_Area" localSheetId="6">'Cotação  Alavanca'!$A$1:$I$174</definedName>
    <definedName name="_xlnm.Print_Area" localSheetId="5">'Cotação Porta RX.e  Barita'!$A$1:$J$148</definedName>
    <definedName name="_xlnm.Print_Area" localSheetId="8">COTAÇÕES!$A$1:$K$64</definedName>
    <definedName name="_xlnm.Print_Area" localSheetId="11">'itens relevantes'!$A$1:$I$239</definedName>
    <definedName name="_xlnm.Print_Area" localSheetId="3">'MEMORIA DE  CALCULO'!$A$1:$H$914</definedName>
    <definedName name="_xlnm.Print_Area" localSheetId="0">'PLANILHA UPA S.JOÃO'!$A$1:$I$239</definedName>
    <definedName name="_xlnm.Print_Area">#REF!</definedName>
    <definedName name="_xlnm.Database" localSheetId="8">#REF!</definedName>
    <definedName name="_xlnm.Database" localSheetId="11">#REF!</definedName>
    <definedName name="_xlnm.Database">#REF!</definedName>
    <definedName name="BDI" localSheetId="8">#REF!</definedName>
    <definedName name="BDI" localSheetId="11">#REF!</definedName>
    <definedName name="BDI">#REF!</definedName>
    <definedName name="CALCULO" localSheetId="8">#REF!</definedName>
    <definedName name="CALCULO" localSheetId="11">#REF!</definedName>
    <definedName name="CALCULO">#REF!</definedName>
    <definedName name="_xlnm.Criteria" localSheetId="8">#REF!</definedName>
    <definedName name="_xlnm.Criteria" localSheetId="11">#REF!</definedName>
    <definedName name="_xlnm.Criteria">#REF!</definedName>
    <definedName name="Critérios_IM" localSheetId="8">#REF!</definedName>
    <definedName name="Critérios_IM" localSheetId="11">#REF!</definedName>
    <definedName name="Critérios_IM">#REF!</definedName>
    <definedName name="dados" localSheetId="8">#REF!,#REF!,#REF!</definedName>
    <definedName name="dados" localSheetId="11">#REF!,#REF!,#REF!</definedName>
    <definedName name="dados">#REF!,#REF!,#REF!</definedName>
    <definedName name="DESC" localSheetId="8">#REF!</definedName>
    <definedName name="DESC" localSheetId="11">#REF!</definedName>
    <definedName name="DESC">#REF!</definedName>
    <definedName name="EDIF_JAN_06" localSheetId="8">#REF!</definedName>
    <definedName name="EDIF_JAN_06" localSheetId="11">#REF!</definedName>
    <definedName name="EDIF_JAN_06">#REF!</definedName>
    <definedName name="EDIF_JAN_07" localSheetId="8">#REF!</definedName>
    <definedName name="EDIF_JAN_07" localSheetId="11">#REF!</definedName>
    <definedName name="EDIF_JAN_07">#REF!</definedName>
    <definedName name="EDIF_JUL_06" localSheetId="8">#REF!</definedName>
    <definedName name="EDIF_JUL_06" localSheetId="11">#REF!</definedName>
    <definedName name="EDIF_JUL_06">#REF!</definedName>
    <definedName name="EDIF_JUL_07" localSheetId="8">#REF!</definedName>
    <definedName name="EDIF_JUL_07" localSheetId="11">#REF!</definedName>
    <definedName name="EDIF_JUL_07">#REF!</definedName>
    <definedName name="EMPRESAS">OFFSET(COTAÇÕES!$B$27,1,0):OFFSET(COTAÇÕES!$H$49,-1,0)</definedName>
    <definedName name="Import.CR">[3]Dados!$G$8</definedName>
    <definedName name="Import.Município">[3]Dados!$G$7</definedName>
    <definedName name="Import.Proponente">[3]Dados!$G$6</definedName>
    <definedName name="INDICES">OFFSET(COTAÇÕES!$B$22,1,0):OFFSET(COTAÇÕES!$I$26,-1,0)</definedName>
    <definedName name="ORDENACAO" localSheetId="8">#REF!</definedName>
    <definedName name="ORDENACAO" localSheetId="11">#REF!</definedName>
    <definedName name="ORDENACAO">#REF!</definedName>
    <definedName name="Print_Area_MI" localSheetId="8">[4]TABJUL95!#REF!</definedName>
    <definedName name="Print_Area_MI" localSheetId="11">[4]TABJUL95!#REF!</definedName>
    <definedName name="Print_Area_MI">[4]TABJUL95!#REF!</definedName>
    <definedName name="REDU" localSheetId="8">#REF!</definedName>
    <definedName name="REDU" localSheetId="11">#REF!</definedName>
    <definedName name="REDU">#REF!</definedName>
    <definedName name="s" localSheetId="8">#REF!</definedName>
    <definedName name="s" localSheetId="11">#REF!</definedName>
    <definedName name="s">#REF!</definedName>
    <definedName name="SIURB_JAN_07" localSheetId="8">#REF!</definedName>
    <definedName name="SIURB_JAN_07" localSheetId="11">#REF!</definedName>
    <definedName name="SIURB_JAN_07">#REF!</definedName>
    <definedName name="SIURB_JAN_08" localSheetId="8">#REF!</definedName>
    <definedName name="SIURB_JAN_08" localSheetId="11">#REF!</definedName>
    <definedName name="SIURB_JAN_08">#REF!</definedName>
    <definedName name="SIURB_JAN06" localSheetId="8">#REF!</definedName>
    <definedName name="SIURB_JAN06" localSheetId="11">#REF!</definedName>
    <definedName name="SIURB_JAN06">#REF!</definedName>
    <definedName name="SIURB_JUL_06">[5]SIURB_JUL_06!$A$2:$D$722</definedName>
    <definedName name="SIURB_JUL_07" localSheetId="8">#REF!</definedName>
    <definedName name="SIURB_JUL_07" localSheetId="11">#REF!</definedName>
    <definedName name="SIURB_JUL_07">#REF!</definedName>
    <definedName name="TAB" localSheetId="8">#REF!</definedName>
    <definedName name="TAB" localSheetId="11">#REF!</definedName>
    <definedName name="TAB">#REF!</definedName>
    <definedName name="TAB_33" localSheetId="8">#REF!</definedName>
    <definedName name="TAB_33" localSheetId="11">#REF!</definedName>
    <definedName name="TAB_33">#REF!</definedName>
    <definedName name="TABJAN03" localSheetId="8">#REF!</definedName>
    <definedName name="TABJAN03" localSheetId="11">#REF!</definedName>
    <definedName name="TABJAN03">#REF!</definedName>
    <definedName name="TabJan05" localSheetId="8">#REF!</definedName>
    <definedName name="TabJan05" localSheetId="11">#REF!</definedName>
    <definedName name="TabJan05">#REF!</definedName>
    <definedName name="tbjan01" localSheetId="8">#REF!</definedName>
    <definedName name="tbjan01" localSheetId="11">#REF!</definedName>
    <definedName name="tbjan01">#REF!</definedName>
    <definedName name="tbjan04" localSheetId="8">#REF!</definedName>
    <definedName name="tbjan04" localSheetId="11">#REF!</definedName>
    <definedName name="tbjan04">#REF!</definedName>
    <definedName name="TBJUL01" localSheetId="8">#REF!</definedName>
    <definedName name="TBJUL01" localSheetId="11">#REF!</definedName>
    <definedName name="TBJUL01">#REF!</definedName>
    <definedName name="TESTE" localSheetId="8">#REF!</definedName>
    <definedName name="TESTE" localSheetId="11">#REF!</definedName>
    <definedName name="TESTE">#REF!</definedName>
    <definedName name="_xlnm.Print_Titles" localSheetId="10">COMPOSIÇÕES!$1:$6</definedName>
    <definedName name="_xlnm.Print_Titles" localSheetId="8">COTAÇÕES!$1:$5</definedName>
    <definedName name="_xlnm.Print_Titles" localSheetId="11">'itens relevantes'!$1:$13</definedName>
    <definedName name="_xlnm.Print_Titles" localSheetId="0">'PLANILHA UPA S.JOÃO'!$1:$13</definedName>
    <definedName name="w" localSheetId="8">#REF!,#REF!,#REF!</definedName>
    <definedName name="w" localSheetId="11">#REF!,#REF!,#REF!</definedName>
    <definedName name="w">#REF!,#REF!,#REF!</definedName>
  </definedNames>
  <calcPr calcId="152511" iterate="1"/>
</workbook>
</file>

<file path=xl/calcChain.xml><?xml version="1.0" encoding="utf-8"?>
<calcChain xmlns="http://schemas.openxmlformats.org/spreadsheetml/2006/main">
  <c r="I85" i="5" l="1"/>
  <c r="I92" i="5" l="1"/>
  <c r="H85" i="5"/>
  <c r="H232" i="21" l="1"/>
  <c r="H231" i="21"/>
  <c r="I231" i="21" s="1"/>
  <c r="F231" i="21"/>
  <c r="F232" i="21" s="1"/>
  <c r="I232" i="21" s="1"/>
  <c r="B231" i="21"/>
  <c r="H230" i="21"/>
  <c r="I230" i="21" s="1"/>
  <c r="H229" i="21"/>
  <c r="I229" i="21" s="1"/>
  <c r="H228" i="21"/>
  <c r="I228" i="21" s="1"/>
  <c r="H227" i="21"/>
  <c r="I227" i="21" s="1"/>
  <c r="I226" i="21"/>
  <c r="H226" i="21"/>
  <c r="H223" i="21"/>
  <c r="I223" i="21" s="1"/>
  <c r="G222" i="21"/>
  <c r="H220" i="21"/>
  <c r="I220" i="21" s="1"/>
  <c r="H219" i="21"/>
  <c r="I219" i="21" s="1"/>
  <c r="H218" i="21"/>
  <c r="H217" i="21"/>
  <c r="H216" i="21"/>
  <c r="H215" i="21"/>
  <c r="I215" i="21" s="1"/>
  <c r="H214" i="21"/>
  <c r="I214" i="21" s="1"/>
  <c r="H213" i="21"/>
  <c r="I213" i="21" s="1"/>
  <c r="H212" i="21"/>
  <c r="I212" i="21" s="1"/>
  <c r="G211" i="21"/>
  <c r="H209" i="21"/>
  <c r="I209" i="21" s="1"/>
  <c r="H208" i="21"/>
  <c r="I208" i="21" s="1"/>
  <c r="G207" i="21"/>
  <c r="H205" i="21"/>
  <c r="I205" i="21" s="1"/>
  <c r="H204" i="21"/>
  <c r="I204" i="21" s="1"/>
  <c r="C204" i="21"/>
  <c r="H203" i="21"/>
  <c r="I203" i="21" s="1"/>
  <c r="B203" i="21"/>
  <c r="B204" i="21" s="1"/>
  <c r="H202" i="21"/>
  <c r="I202" i="21" s="1"/>
  <c r="G201" i="21"/>
  <c r="H201" i="21" s="1"/>
  <c r="I201" i="21" s="1"/>
  <c r="C201" i="21"/>
  <c r="H200" i="21"/>
  <c r="I200" i="21" s="1"/>
  <c r="H199" i="21"/>
  <c r="I199" i="21" s="1"/>
  <c r="H198" i="21"/>
  <c r="I198" i="21" s="1"/>
  <c r="H197" i="21"/>
  <c r="I197" i="21" s="1"/>
  <c r="H196" i="21"/>
  <c r="I196" i="21" s="1"/>
  <c r="I195" i="21"/>
  <c r="H195" i="21"/>
  <c r="F195" i="21"/>
  <c r="H194" i="21"/>
  <c r="I194" i="21" s="1"/>
  <c r="H193" i="21"/>
  <c r="I193" i="21" s="1"/>
  <c r="H192" i="21"/>
  <c r="I192" i="21" s="1"/>
  <c r="H191" i="21"/>
  <c r="I191" i="21" s="1"/>
  <c r="I190" i="21"/>
  <c r="H190" i="21"/>
  <c r="H189" i="21"/>
  <c r="I189" i="21" s="1"/>
  <c r="H188" i="21"/>
  <c r="I188" i="21" s="1"/>
  <c r="H187" i="21"/>
  <c r="I187" i="21" s="1"/>
  <c r="H186" i="21"/>
  <c r="I186" i="21" s="1"/>
  <c r="H185" i="21"/>
  <c r="I185" i="21" s="1"/>
  <c r="H184" i="21"/>
  <c r="I184" i="21" s="1"/>
  <c r="H183" i="21"/>
  <c r="I183" i="21" s="1"/>
  <c r="H182" i="21"/>
  <c r="I182" i="21" s="1"/>
  <c r="G181" i="21"/>
  <c r="H179" i="21"/>
  <c r="I179" i="21" s="1"/>
  <c r="H178" i="21"/>
  <c r="I178" i="21" s="1"/>
  <c r="H177" i="21"/>
  <c r="I177" i="21" s="1"/>
  <c r="H176" i="21"/>
  <c r="I176" i="21" s="1"/>
  <c r="H175" i="21"/>
  <c r="I175" i="21" s="1"/>
  <c r="B175" i="21"/>
  <c r="B176" i="21" s="1"/>
  <c r="H174" i="21"/>
  <c r="I174" i="21" s="1"/>
  <c r="H173" i="21"/>
  <c r="I173" i="21" s="1"/>
  <c r="H172" i="21"/>
  <c r="I172" i="21" s="1"/>
  <c r="H171" i="21"/>
  <c r="I171" i="21" s="1"/>
  <c r="I170" i="21"/>
  <c r="H170" i="21"/>
  <c r="H169" i="21"/>
  <c r="I169" i="21" s="1"/>
  <c r="H168" i="21"/>
  <c r="I168" i="21" s="1"/>
  <c r="H167" i="21"/>
  <c r="I167" i="21" s="1"/>
  <c r="H166" i="21"/>
  <c r="I166" i="21" s="1"/>
  <c r="I165" i="21"/>
  <c r="H165" i="21"/>
  <c r="H164" i="21"/>
  <c r="I164" i="21" s="1"/>
  <c r="H163" i="21"/>
  <c r="I163" i="21" s="1"/>
  <c r="G162" i="21"/>
  <c r="H160" i="21"/>
  <c r="F160" i="21"/>
  <c r="I160" i="21" s="1"/>
  <c r="H157" i="21"/>
  <c r="I157" i="21" s="1"/>
  <c r="H156" i="21"/>
  <c r="I156" i="21" s="1"/>
  <c r="H155" i="21"/>
  <c r="I155" i="21" s="1"/>
  <c r="I154" i="21"/>
  <c r="H154" i="21"/>
  <c r="H153" i="21"/>
  <c r="I153" i="21" s="1"/>
  <c r="F153" i="21"/>
  <c r="H152" i="21"/>
  <c r="I152" i="21" s="1"/>
  <c r="H151" i="21"/>
  <c r="I151" i="21" s="1"/>
  <c r="H150" i="21"/>
  <c r="I150" i="21" s="1"/>
  <c r="H149" i="21"/>
  <c r="I149" i="21" s="1"/>
  <c r="H148" i="21"/>
  <c r="I148" i="21" s="1"/>
  <c r="I147" i="21"/>
  <c r="H147" i="21"/>
  <c r="H146" i="21"/>
  <c r="I146" i="21" s="1"/>
  <c r="H145" i="21"/>
  <c r="I145" i="21" s="1"/>
  <c r="H144" i="21"/>
  <c r="I144" i="21" s="1"/>
  <c r="G143" i="21"/>
  <c r="H143" i="21" s="1"/>
  <c r="I143" i="21" s="1"/>
  <c r="C143" i="21"/>
  <c r="H142" i="21"/>
  <c r="I142" i="21" s="1"/>
  <c r="H141" i="21"/>
  <c r="I141" i="21" s="1"/>
  <c r="H140" i="21"/>
  <c r="I140" i="21" s="1"/>
  <c r="G140" i="21"/>
  <c r="C140" i="21"/>
  <c r="G139" i="21"/>
  <c r="H137" i="21"/>
  <c r="I137" i="21" s="1"/>
  <c r="B137" i="21"/>
  <c r="H135" i="21"/>
  <c r="H134" i="21"/>
  <c r="I134" i="21" s="1"/>
  <c r="F134" i="21"/>
  <c r="H133" i="21"/>
  <c r="H132" i="21"/>
  <c r="F132" i="21"/>
  <c r="F133" i="21" s="1"/>
  <c r="I133" i="21" s="1"/>
  <c r="H130" i="21"/>
  <c r="H129" i="21"/>
  <c r="F129" i="21"/>
  <c r="H127" i="21"/>
  <c r="F127" i="21"/>
  <c r="H126" i="21"/>
  <c r="F126" i="21"/>
  <c r="H124" i="21"/>
  <c r="F124" i="21"/>
  <c r="H120" i="21"/>
  <c r="I120" i="21" s="1"/>
  <c r="H119" i="21"/>
  <c r="F119" i="21"/>
  <c r="I119" i="21" s="1"/>
  <c r="H118" i="21"/>
  <c r="I118" i="21" s="1"/>
  <c r="H117" i="21"/>
  <c r="I117" i="21" s="1"/>
  <c r="F117" i="21"/>
  <c r="H116" i="21"/>
  <c r="F116" i="21"/>
  <c r="I116" i="21" s="1"/>
  <c r="I115" i="21"/>
  <c r="H115" i="21"/>
  <c r="G112" i="21"/>
  <c r="H112" i="21" s="1"/>
  <c r="I112" i="21" s="1"/>
  <c r="C112" i="21"/>
  <c r="H111" i="21"/>
  <c r="I111" i="21" s="1"/>
  <c r="H110" i="21"/>
  <c r="I110" i="21" s="1"/>
  <c r="H109" i="21"/>
  <c r="H108" i="21"/>
  <c r="H107" i="21"/>
  <c r="G106" i="21"/>
  <c r="H104" i="21"/>
  <c r="F104" i="21"/>
  <c r="H103" i="21"/>
  <c r="H102" i="21"/>
  <c r="I99" i="21"/>
  <c r="H99" i="21"/>
  <c r="H98" i="21"/>
  <c r="I98" i="21" s="1"/>
  <c r="H97" i="21"/>
  <c r="F97" i="21"/>
  <c r="H96" i="21"/>
  <c r="I96" i="21" s="1"/>
  <c r="H95" i="21"/>
  <c r="F95" i="21"/>
  <c r="I95" i="21" s="1"/>
  <c r="H94" i="21"/>
  <c r="I94" i="21" s="1"/>
  <c r="H91" i="21"/>
  <c r="I91" i="21" s="1"/>
  <c r="I90" i="21"/>
  <c r="H90" i="21"/>
  <c r="H89" i="21"/>
  <c r="I89" i="21" s="1"/>
  <c r="H88" i="21"/>
  <c r="I88" i="21" s="1"/>
  <c r="H87" i="21"/>
  <c r="I87" i="21" s="1"/>
  <c r="I85" i="21"/>
  <c r="H84" i="21"/>
  <c r="I84" i="21" s="1"/>
  <c r="B84" i="21"/>
  <c r="H83" i="21"/>
  <c r="I83" i="21" s="1"/>
  <c r="H82" i="21"/>
  <c r="I82" i="21" s="1"/>
  <c r="H81" i="21"/>
  <c r="I81" i="21" s="1"/>
  <c r="H79" i="21"/>
  <c r="I79" i="21" s="1"/>
  <c r="H78" i="21"/>
  <c r="F78" i="21"/>
  <c r="H77" i="21"/>
  <c r="H76" i="21"/>
  <c r="H75" i="21"/>
  <c r="F75" i="21"/>
  <c r="I75" i="21" s="1"/>
  <c r="H72" i="21"/>
  <c r="F72" i="21"/>
  <c r="I72" i="21" s="1"/>
  <c r="H71" i="21"/>
  <c r="H70" i="21"/>
  <c r="H69" i="21"/>
  <c r="H68" i="21"/>
  <c r="H67" i="21"/>
  <c r="H66" i="21"/>
  <c r="I66" i="21" s="1"/>
  <c r="F66" i="21"/>
  <c r="H65" i="21"/>
  <c r="H64" i="21"/>
  <c r="F64" i="21"/>
  <c r="H63" i="21"/>
  <c r="I63" i="21" s="1"/>
  <c r="F63" i="21"/>
  <c r="H61" i="21"/>
  <c r="F61" i="21"/>
  <c r="G58" i="21"/>
  <c r="H57" i="21"/>
  <c r="F57" i="21"/>
  <c r="H56" i="21"/>
  <c r="H54" i="21"/>
  <c r="I54" i="21" s="1"/>
  <c r="F54" i="21"/>
  <c r="I52" i="21"/>
  <c r="H52" i="21"/>
  <c r="H49" i="21"/>
  <c r="F49" i="21"/>
  <c r="H48" i="21"/>
  <c r="F48" i="21"/>
  <c r="H47" i="21"/>
  <c r="F47" i="21"/>
  <c r="I47" i="21" s="1"/>
  <c r="H46" i="21"/>
  <c r="H45" i="21"/>
  <c r="H44" i="21"/>
  <c r="F44" i="21"/>
  <c r="H43" i="21"/>
  <c r="F43" i="21"/>
  <c r="H42" i="21"/>
  <c r="H41" i="21"/>
  <c r="F41" i="21"/>
  <c r="H40" i="21"/>
  <c r="F40" i="21"/>
  <c r="I40" i="21" s="1"/>
  <c r="H36" i="21"/>
  <c r="H35" i="21"/>
  <c r="I35" i="21" s="1"/>
  <c r="H34" i="21"/>
  <c r="I34" i="21" s="1"/>
  <c r="H33" i="21"/>
  <c r="I33" i="21" s="1"/>
  <c r="H32" i="21"/>
  <c r="I32" i="21" s="1"/>
  <c r="F32" i="21"/>
  <c r="H31" i="21"/>
  <c r="I31" i="21" s="1"/>
  <c r="H30" i="21"/>
  <c r="I30" i="21" s="1"/>
  <c r="H29" i="21"/>
  <c r="I29" i="21" s="1"/>
  <c r="H28" i="21"/>
  <c r="I28" i="21" s="1"/>
  <c r="H27" i="21"/>
  <c r="I27" i="21" s="1"/>
  <c r="H26" i="21"/>
  <c r="I26" i="21" s="1"/>
  <c r="H25" i="21"/>
  <c r="I25" i="21" s="1"/>
  <c r="H24" i="21"/>
  <c r="I24" i="21" s="1"/>
  <c r="H23" i="21"/>
  <c r="H22" i="21"/>
  <c r="I22" i="21" s="1"/>
  <c r="G21" i="21"/>
  <c r="H19" i="21"/>
  <c r="F19" i="21"/>
  <c r="I19" i="21" s="1"/>
  <c r="H18" i="21"/>
  <c r="I18" i="21" s="1"/>
  <c r="I17" i="21"/>
  <c r="H17" i="21"/>
  <c r="H16" i="21"/>
  <c r="I16" i="21" s="1"/>
  <c r="H15" i="21"/>
  <c r="F15" i="21"/>
  <c r="B406" i="8"/>
  <c r="C404" i="8"/>
  <c r="I97" i="21" l="1"/>
  <c r="I132" i="21"/>
  <c r="I43" i="21"/>
  <c r="I57" i="21"/>
  <c r="I64" i="21"/>
  <c r="I124" i="21"/>
  <c r="I127" i="21"/>
  <c r="I100" i="21"/>
  <c r="I224" i="21"/>
  <c r="F130" i="21"/>
  <c r="I130" i="21" s="1"/>
  <c r="I129" i="21"/>
  <c r="I210" i="21"/>
  <c r="F77" i="21"/>
  <c r="I77" i="21" s="1"/>
  <c r="F76" i="21"/>
  <c r="I76" i="21" s="1"/>
  <c r="I78" i="21"/>
  <c r="I161" i="21"/>
  <c r="I15" i="21"/>
  <c r="I44" i="21"/>
  <c r="I48" i="21"/>
  <c r="F45" i="21"/>
  <c r="I45" i="21" s="1"/>
  <c r="F46" i="21"/>
  <c r="I46" i="21" s="1"/>
  <c r="F42" i="21"/>
  <c r="I42" i="21" s="1"/>
  <c r="I158" i="21"/>
  <c r="I206" i="21"/>
  <c r="I121" i="21"/>
  <c r="I41" i="21"/>
  <c r="I49" i="21"/>
  <c r="I61" i="21"/>
  <c r="I104" i="21"/>
  <c r="F107" i="21"/>
  <c r="I126" i="21"/>
  <c r="I180" i="21"/>
  <c r="I233" i="21"/>
  <c r="I100" i="5"/>
  <c r="H99" i="5"/>
  <c r="I99" i="5"/>
  <c r="G201" i="5"/>
  <c r="C201" i="5"/>
  <c r="G143" i="5"/>
  <c r="C143" i="5"/>
  <c r="G140" i="5"/>
  <c r="C140" i="5"/>
  <c r="G112" i="5"/>
  <c r="C112" i="5"/>
  <c r="G39" i="17"/>
  <c r="G35" i="17"/>
  <c r="E35" i="17"/>
  <c r="E27" i="17"/>
  <c r="G21" i="17"/>
  <c r="G19" i="17"/>
  <c r="G20" i="17"/>
  <c r="G18" i="17"/>
  <c r="J22" i="12"/>
  <c r="E10" i="17"/>
  <c r="G10" i="17" s="1"/>
  <c r="G11" i="17"/>
  <c r="F51" i="12"/>
  <c r="F41" i="12"/>
  <c r="F31" i="12"/>
  <c r="F21" i="12"/>
  <c r="G37" i="17"/>
  <c r="G36" i="17"/>
  <c r="G29" i="17"/>
  <c r="G28" i="17"/>
  <c r="G27" i="17"/>
  <c r="G13" i="17"/>
  <c r="G12" i="17"/>
  <c r="I107" i="21" l="1"/>
  <c r="F108" i="21"/>
  <c r="I20" i="21"/>
  <c r="G22" i="17"/>
  <c r="G14" i="17"/>
  <c r="G30" i="17"/>
  <c r="I108" i="21" l="1"/>
  <c r="F109" i="21"/>
  <c r="I109" i="21" s="1"/>
  <c r="E20" i="16"/>
  <c r="C14" i="16"/>
  <c r="I113" i="21" l="1"/>
  <c r="D57" i="12"/>
  <c r="D56" i="12"/>
  <c r="D47" i="12"/>
  <c r="D46" i="12"/>
  <c r="D37" i="12"/>
  <c r="D36" i="12"/>
  <c r="D27" i="12"/>
  <c r="D26" i="12"/>
  <c r="I20" i="5" l="1"/>
  <c r="F11" i="12"/>
  <c r="D17" i="12"/>
  <c r="D16" i="12"/>
  <c r="F857" i="8" l="1"/>
  <c r="F853" i="8"/>
  <c r="F217" i="21" s="1"/>
  <c r="I217" i="21" s="1"/>
  <c r="F849" i="8"/>
  <c r="I19" i="10"/>
  <c r="I24" i="10" s="1"/>
  <c r="H144" i="5"/>
  <c r="I144" i="5" s="1"/>
  <c r="F217" i="5" l="1"/>
  <c r="F218" i="21"/>
  <c r="I218" i="21" s="1"/>
  <c r="F218" i="5"/>
  <c r="F216" i="21"/>
  <c r="I216" i="21" s="1"/>
  <c r="F216" i="5"/>
  <c r="H15" i="5"/>
  <c r="I221" i="21" l="1"/>
  <c r="E243" i="8"/>
  <c r="E245" i="8"/>
  <c r="F555" i="8"/>
  <c r="E558" i="8" s="1"/>
  <c r="F57" i="5"/>
  <c r="F135" i="5" l="1"/>
  <c r="F135" i="21"/>
  <c r="I135" i="21" s="1"/>
  <c r="F56" i="5"/>
  <c r="F56" i="21"/>
  <c r="I56" i="21" s="1"/>
  <c r="F15" i="5"/>
  <c r="F19" i="5"/>
  <c r="F32" i="5"/>
  <c r="F40" i="5"/>
  <c r="F41" i="5"/>
  <c r="F48" i="5"/>
  <c r="F47" i="5" s="1"/>
  <c r="F49" i="5"/>
  <c r="F43" i="5" s="1"/>
  <c r="F54" i="5"/>
  <c r="F95" i="5"/>
  <c r="F97" i="5"/>
  <c r="F116" i="5"/>
  <c r="F104" i="5"/>
  <c r="F119" i="5"/>
  <c r="F153" i="5"/>
  <c r="F160" i="5" s="1"/>
  <c r="F195" i="5"/>
  <c r="F61" i="5"/>
  <c r="F63" i="5"/>
  <c r="F64" i="5"/>
  <c r="F66" i="5"/>
  <c r="F72" i="5"/>
  <c r="F78" i="5"/>
  <c r="F75" i="5" s="1"/>
  <c r="H16" i="5"/>
  <c r="I16" i="5" s="1"/>
  <c r="H17" i="5"/>
  <c r="I17" i="5" s="1"/>
  <c r="H18" i="5"/>
  <c r="I18" i="5" s="1"/>
  <c r="H19" i="5"/>
  <c r="E468" i="8"/>
  <c r="E909" i="8"/>
  <c r="B885" i="8"/>
  <c r="B817" i="8"/>
  <c r="E781" i="8"/>
  <c r="A715" i="8"/>
  <c r="A720" i="8" s="1"/>
  <c r="E621" i="8"/>
  <c r="E642" i="8" s="1"/>
  <c r="H579" i="8"/>
  <c r="E577" i="8" s="1"/>
  <c r="H574" i="8"/>
  <c r="H573" i="8"/>
  <c r="H572" i="8"/>
  <c r="E541" i="8"/>
  <c r="E545" i="8" s="1"/>
  <c r="E536" i="8"/>
  <c r="E527" i="8"/>
  <c r="E508" i="8"/>
  <c r="E496" i="8"/>
  <c r="G488" i="8"/>
  <c r="H488" i="8" s="1"/>
  <c r="H487" i="8"/>
  <c r="H477" i="8"/>
  <c r="H476" i="8"/>
  <c r="H475" i="8"/>
  <c r="G465" i="8"/>
  <c r="G464" i="8"/>
  <c r="G463" i="8"/>
  <c r="G462" i="8"/>
  <c r="G458" i="8"/>
  <c r="E453" i="8" s="1"/>
  <c r="G435" i="8"/>
  <c r="G434" i="8"/>
  <c r="G433" i="8"/>
  <c r="E431" i="8"/>
  <c r="E442" i="8" s="1"/>
  <c r="G424" i="8"/>
  <c r="G423" i="8"/>
  <c r="G422" i="8"/>
  <c r="G421" i="8"/>
  <c r="G420" i="8"/>
  <c r="G419" i="8"/>
  <c r="G418" i="8"/>
  <c r="G417" i="8"/>
  <c r="G416" i="8"/>
  <c r="G415" i="8"/>
  <c r="G414" i="8"/>
  <c r="G413" i="8"/>
  <c r="F398" i="8"/>
  <c r="G398" i="8" s="1"/>
  <c r="E396" i="8" s="1"/>
  <c r="E388" i="8"/>
  <c r="A379" i="8"/>
  <c r="A358" i="8"/>
  <c r="E332" i="8"/>
  <c r="H329" i="8"/>
  <c r="H328" i="8"/>
  <c r="G323" i="8"/>
  <c r="E320" i="8" s="1"/>
  <c r="G313" i="8"/>
  <c r="E310" i="8" s="1"/>
  <c r="G305" i="8"/>
  <c r="E302" i="8" s="1"/>
  <c r="H300" i="8"/>
  <c r="E295" i="8" s="1"/>
  <c r="G295" i="8" s="1"/>
  <c r="E292" i="8" s="1"/>
  <c r="E280" i="8"/>
  <c r="H275" i="8"/>
  <c r="E272" i="8" s="1"/>
  <c r="G270" i="8"/>
  <c r="H266" i="8"/>
  <c r="E263" i="8" s="1"/>
  <c r="G261" i="8"/>
  <c r="E259" i="8" s="1"/>
  <c r="G256" i="8"/>
  <c r="E254" i="8" s="1"/>
  <c r="G240" i="8"/>
  <c r="E237" i="8" s="1"/>
  <c r="H233" i="8"/>
  <c r="H232" i="8"/>
  <c r="H231" i="8"/>
  <c r="H230" i="8"/>
  <c r="H224" i="8"/>
  <c r="E221" i="8" s="1"/>
  <c r="E219" i="8"/>
  <c r="H219" i="8" s="1"/>
  <c r="E216" i="8" s="1"/>
  <c r="E208" i="8" s="1"/>
  <c r="G208" i="8" s="1"/>
  <c r="E205" i="8" s="1"/>
  <c r="H192" i="8"/>
  <c r="E189" i="8" s="1"/>
  <c r="G187" i="8"/>
  <c r="E185" i="8" s="1"/>
  <c r="E183" i="8"/>
  <c r="H183" i="8" s="1"/>
  <c r="E180" i="8" s="1"/>
  <c r="G178" i="8"/>
  <c r="E176" i="8" s="1"/>
  <c r="G172" i="8"/>
  <c r="E170" i="8" s="1"/>
  <c r="G167" i="8"/>
  <c r="E165" i="8" s="1"/>
  <c r="G162" i="8"/>
  <c r="G161" i="8"/>
  <c r="G160" i="8"/>
  <c r="G159" i="8"/>
  <c r="G158" i="8"/>
  <c r="E151" i="8"/>
  <c r="D142" i="8"/>
  <c r="E134" i="8"/>
  <c r="G131" i="8"/>
  <c r="G130" i="8"/>
  <c r="G132" i="8" s="1"/>
  <c r="E128" i="8" s="1"/>
  <c r="A128" i="8"/>
  <c r="A134" i="8" s="1"/>
  <c r="G125" i="8"/>
  <c r="G124" i="8"/>
  <c r="E111" i="8"/>
  <c r="E99" i="8"/>
  <c r="E95" i="8"/>
  <c r="H92" i="8"/>
  <c r="H91" i="8"/>
  <c r="H90" i="8"/>
  <c r="F89" i="8"/>
  <c r="H89" i="8" s="1"/>
  <c r="H88" i="8"/>
  <c r="E76" i="8"/>
  <c r="H65" i="8"/>
  <c r="H64" i="8"/>
  <c r="H63" i="8"/>
  <c r="H62" i="8"/>
  <c r="H61" i="8"/>
  <c r="H60" i="8"/>
  <c r="H59" i="8"/>
  <c r="H58" i="8"/>
  <c r="H57" i="8"/>
  <c r="H56" i="8"/>
  <c r="H55" i="8"/>
  <c r="H54" i="8"/>
  <c r="H48" i="8"/>
  <c r="F47" i="8"/>
  <c r="H47" i="8" s="1"/>
  <c r="H46" i="8"/>
  <c r="G38" i="8"/>
  <c r="E34" i="8" s="1"/>
  <c r="G31" i="8"/>
  <c r="G26" i="8"/>
  <c r="G21" i="8"/>
  <c r="E19" i="8" s="1"/>
  <c r="G16" i="8"/>
  <c r="E14" i="8" s="1"/>
  <c r="H156" i="5"/>
  <c r="I156" i="5" s="1"/>
  <c r="H81" i="5"/>
  <c r="I81" i="5" s="1"/>
  <c r="H226" i="5"/>
  <c r="I226" i="5" s="1"/>
  <c r="H202" i="5"/>
  <c r="I202" i="5" s="1"/>
  <c r="H201" i="5"/>
  <c r="I201" i="5" s="1"/>
  <c r="I206" i="5" s="1"/>
  <c r="H200" i="5"/>
  <c r="I200" i="5" s="1"/>
  <c r="H195" i="5"/>
  <c r="H178" i="5"/>
  <c r="I178" i="5" s="1"/>
  <c r="H155" i="5"/>
  <c r="I155" i="5" s="1"/>
  <c r="H152" i="5"/>
  <c r="I152" i="5" s="1"/>
  <c r="H143" i="5"/>
  <c r="I143" i="5" s="1"/>
  <c r="H141" i="5"/>
  <c r="I141" i="5" s="1"/>
  <c r="H112" i="5"/>
  <c r="I112" i="5" s="1"/>
  <c r="I113" i="5" s="1"/>
  <c r="H111" i="5"/>
  <c r="I111" i="5" s="1"/>
  <c r="H103" i="5"/>
  <c r="H34" i="5"/>
  <c r="I34" i="5" s="1"/>
  <c r="H33" i="5"/>
  <c r="I33" i="5" s="1"/>
  <c r="H32" i="5"/>
  <c r="H31" i="5"/>
  <c r="I31" i="5" s="1"/>
  <c r="H23" i="5"/>
  <c r="H231" i="5"/>
  <c r="H228" i="5"/>
  <c r="I228" i="5" s="1"/>
  <c r="H227" i="5"/>
  <c r="I227" i="5" s="1"/>
  <c r="H203" i="5"/>
  <c r="I203" i="5" s="1"/>
  <c r="H84" i="5"/>
  <c r="I84" i="5" s="1"/>
  <c r="B84" i="5"/>
  <c r="H232" i="5"/>
  <c r="B231" i="5"/>
  <c r="C204" i="5"/>
  <c r="B203" i="5"/>
  <c r="B204" i="5" s="1"/>
  <c r="H91" i="5"/>
  <c r="I91" i="5" s="1"/>
  <c r="H90" i="5"/>
  <c r="I90" i="5" s="1"/>
  <c r="H89" i="5"/>
  <c r="I89" i="5" s="1"/>
  <c r="H88" i="5"/>
  <c r="I88" i="5" s="1"/>
  <c r="H87" i="5"/>
  <c r="I87" i="5" s="1"/>
  <c r="G211" i="5"/>
  <c r="G106" i="5"/>
  <c r="H126" i="5"/>
  <c r="K16" i="4"/>
  <c r="G90" i="4"/>
  <c r="H230" i="5"/>
  <c r="I230" i="5" s="1"/>
  <c r="B137" i="5"/>
  <c r="H137" i="5"/>
  <c r="I137" i="5" s="1"/>
  <c r="H160" i="5"/>
  <c r="O19" i="4"/>
  <c r="H116" i="5"/>
  <c r="H117" i="5"/>
  <c r="B175" i="5"/>
  <c r="B176" i="5" s="1"/>
  <c r="H220" i="5"/>
  <c r="I220" i="5" s="1"/>
  <c r="H219" i="5"/>
  <c r="I219" i="5" s="1"/>
  <c r="G88" i="4"/>
  <c r="H57" i="5"/>
  <c r="I57" i="5" s="1"/>
  <c r="H56" i="5"/>
  <c r="H118" i="5"/>
  <c r="I118" i="5" s="1"/>
  <c r="H199" i="5"/>
  <c r="I199" i="5" s="1"/>
  <c r="H198" i="5"/>
  <c r="I198" i="5" s="1"/>
  <c r="H197" i="5"/>
  <c r="I197" i="5" s="1"/>
  <c r="H196" i="5"/>
  <c r="I196" i="5" s="1"/>
  <c r="H194" i="5"/>
  <c r="I194" i="5" s="1"/>
  <c r="H149" i="5"/>
  <c r="I149" i="5" s="1"/>
  <c r="H148" i="5"/>
  <c r="I148" i="5" s="1"/>
  <c r="H147" i="5"/>
  <c r="I147" i="5" s="1"/>
  <c r="H115" i="5"/>
  <c r="I115" i="5" s="1"/>
  <c r="H119" i="5"/>
  <c r="G25" i="4"/>
  <c r="H134" i="5"/>
  <c r="H133" i="5"/>
  <c r="H132" i="5"/>
  <c r="H130" i="5"/>
  <c r="H129" i="5"/>
  <c r="H43" i="5"/>
  <c r="H42" i="5"/>
  <c r="H41" i="5"/>
  <c r="H66" i="5"/>
  <c r="H65" i="5"/>
  <c r="H64" i="5"/>
  <c r="H76" i="5"/>
  <c r="H78" i="5"/>
  <c r="H77" i="5"/>
  <c r="H79" i="5"/>
  <c r="I79" i="5" s="1"/>
  <c r="H75" i="5"/>
  <c r="G58" i="5"/>
  <c r="H54" i="5"/>
  <c r="H52" i="5"/>
  <c r="I52" i="5" s="1"/>
  <c r="H49" i="5"/>
  <c r="H48" i="5"/>
  <c r="H47" i="5"/>
  <c r="H46" i="5"/>
  <c r="H45" i="5"/>
  <c r="H44" i="5"/>
  <c r="H40" i="5"/>
  <c r="H157" i="5"/>
  <c r="I157" i="5" s="1"/>
  <c r="H154" i="5"/>
  <c r="I154" i="5" s="1"/>
  <c r="H153" i="5"/>
  <c r="H98" i="5"/>
  <c r="I98" i="5" s="1"/>
  <c r="H97" i="5"/>
  <c r="H96" i="5"/>
  <c r="I96" i="5" s="1"/>
  <c r="H95" i="5"/>
  <c r="H94" i="5"/>
  <c r="I94" i="5" s="1"/>
  <c r="F70" i="4"/>
  <c r="G70" i="4"/>
  <c r="H215" i="5"/>
  <c r="I215" i="5" s="1"/>
  <c r="H214" i="5"/>
  <c r="I214" i="5" s="1"/>
  <c r="H213" i="5"/>
  <c r="I213" i="5" s="1"/>
  <c r="H212" i="5"/>
  <c r="I212" i="5" s="1"/>
  <c r="H193" i="5"/>
  <c r="I193" i="5" s="1"/>
  <c r="H192" i="5"/>
  <c r="I192" i="5" s="1"/>
  <c r="H189" i="5"/>
  <c r="I189" i="5" s="1"/>
  <c r="H188" i="5"/>
  <c r="I188" i="5" s="1"/>
  <c r="H187" i="5"/>
  <c r="I187" i="5" s="1"/>
  <c r="H186" i="5"/>
  <c r="I186" i="5" s="1"/>
  <c r="H185" i="5"/>
  <c r="I185" i="5" s="1"/>
  <c r="H184" i="5"/>
  <c r="I184" i="5" s="1"/>
  <c r="H183" i="5"/>
  <c r="I183" i="5" s="1"/>
  <c r="H182" i="5"/>
  <c r="I182" i="5" s="1"/>
  <c r="H177" i="5"/>
  <c r="I177" i="5" s="1"/>
  <c r="H173" i="5"/>
  <c r="I173" i="5" s="1"/>
  <c r="H172" i="5"/>
  <c r="I172" i="5" s="1"/>
  <c r="H171" i="5"/>
  <c r="I171" i="5" s="1"/>
  <c r="H170" i="5"/>
  <c r="I170" i="5" s="1"/>
  <c r="H169" i="5"/>
  <c r="I169" i="5" s="1"/>
  <c r="H168" i="5"/>
  <c r="I168" i="5" s="1"/>
  <c r="H167" i="5"/>
  <c r="I167" i="5" s="1"/>
  <c r="H166" i="5"/>
  <c r="I166" i="5" s="1"/>
  <c r="H165" i="5"/>
  <c r="I165" i="5" s="1"/>
  <c r="H164" i="5"/>
  <c r="I164" i="5" s="1"/>
  <c r="H163" i="5"/>
  <c r="I163" i="5" s="1"/>
  <c r="H151" i="5"/>
  <c r="I151" i="5" s="1"/>
  <c r="H150" i="5"/>
  <c r="I150" i="5" s="1"/>
  <c r="H146" i="5"/>
  <c r="I146" i="5" s="1"/>
  <c r="H145" i="5"/>
  <c r="I145" i="5" s="1"/>
  <c r="H127" i="5"/>
  <c r="H120" i="5"/>
  <c r="I120" i="5" s="1"/>
  <c r="H110" i="5"/>
  <c r="I110" i="5" s="1"/>
  <c r="H109" i="5"/>
  <c r="H108" i="5"/>
  <c r="H107" i="5"/>
  <c r="H104" i="5"/>
  <c r="H102" i="5"/>
  <c r="H72" i="5"/>
  <c r="H71" i="5"/>
  <c r="H70" i="5"/>
  <c r="H69" i="5"/>
  <c r="H68" i="5"/>
  <c r="H67" i="5"/>
  <c r="H63" i="5"/>
  <c r="H61" i="5"/>
  <c r="H36" i="5"/>
  <c r="H35" i="5"/>
  <c r="I35" i="5" s="1"/>
  <c r="H29" i="5"/>
  <c r="I29" i="5" s="1"/>
  <c r="H28" i="5"/>
  <c r="I28" i="5" s="1"/>
  <c r="H27" i="5"/>
  <c r="I27" i="5" s="1"/>
  <c r="H26" i="5"/>
  <c r="I26" i="5" s="1"/>
  <c r="H25" i="5"/>
  <c r="I25" i="5" s="1"/>
  <c r="H24" i="5"/>
  <c r="I24" i="5" s="1"/>
  <c r="H22" i="5"/>
  <c r="I22" i="5" s="1"/>
  <c r="G21" i="5"/>
  <c r="G222" i="5"/>
  <c r="G207" i="5"/>
  <c r="G181" i="5"/>
  <c r="H80" i="4"/>
  <c r="H82" i="4" s="1"/>
  <c r="H83" i="4" s="1"/>
  <c r="K83" i="4" s="1"/>
  <c r="H79" i="4"/>
  <c r="K79" i="4"/>
  <c r="O74" i="4"/>
  <c r="O83" i="4"/>
  <c r="O82" i="4"/>
  <c r="O80" i="4"/>
  <c r="O79" i="4"/>
  <c r="O78" i="4"/>
  <c r="O76" i="4"/>
  <c r="O75" i="4"/>
  <c r="O73" i="4"/>
  <c r="O72" i="4"/>
  <c r="O68" i="4"/>
  <c r="O67" i="4"/>
  <c r="O66" i="4"/>
  <c r="O65" i="4"/>
  <c r="O64" i="4"/>
  <c r="O63" i="4"/>
  <c r="O62" i="4"/>
  <c r="O61" i="4"/>
  <c r="O54" i="4"/>
  <c r="O53" i="4"/>
  <c r="O52" i="4"/>
  <c r="O51" i="4"/>
  <c r="O49" i="4"/>
  <c r="O45" i="4"/>
  <c r="O42" i="4"/>
  <c r="O41" i="4"/>
  <c r="O40" i="4"/>
  <c r="O38" i="4"/>
  <c r="O36" i="4"/>
  <c r="O35" i="4"/>
  <c r="O34" i="4"/>
  <c r="O33" i="4"/>
  <c r="O32" i="4"/>
  <c r="O30" i="4"/>
  <c r="O29" i="4"/>
  <c r="O28" i="4"/>
  <c r="O27" i="4"/>
  <c r="O26" i="4"/>
  <c r="O25" i="4"/>
  <c r="O24" i="4"/>
  <c r="O23" i="4"/>
  <c r="O22" i="4"/>
  <c r="O21" i="4"/>
  <c r="O20" i="4"/>
  <c r="O18" i="4"/>
  <c r="O17" i="4"/>
  <c r="O16" i="4"/>
  <c r="O15" i="4"/>
  <c r="O13" i="4"/>
  <c r="O12" i="4"/>
  <c r="O10" i="4"/>
  <c r="K78" i="4"/>
  <c r="K67" i="4"/>
  <c r="K65" i="4"/>
  <c r="K61" i="4"/>
  <c r="K51" i="4"/>
  <c r="K50" i="4"/>
  <c r="K48" i="4"/>
  <c r="K47" i="4"/>
  <c r="K46" i="4"/>
  <c r="K45" i="4"/>
  <c r="K44" i="4"/>
  <c r="K43" i="4"/>
  <c r="K41" i="4"/>
  <c r="K40" i="4"/>
  <c r="K39" i="4"/>
  <c r="K38" i="4"/>
  <c r="K37" i="4"/>
  <c r="K36" i="4"/>
  <c r="K35" i="4"/>
  <c r="K34" i="4"/>
  <c r="K33" i="4"/>
  <c r="K32" i="4"/>
  <c r="K30" i="4"/>
  <c r="K25" i="4"/>
  <c r="K23" i="4"/>
  <c r="K22" i="4"/>
  <c r="K21" i="4"/>
  <c r="K20" i="4"/>
  <c r="K19" i="4"/>
  <c r="K18" i="4"/>
  <c r="K17" i="4"/>
  <c r="K15" i="4"/>
  <c r="K12" i="4"/>
  <c r="K10" i="4"/>
  <c r="M37" i="4"/>
  <c r="O37" i="4" s="1"/>
  <c r="M31" i="4"/>
  <c r="O31" i="4"/>
  <c r="M11" i="4"/>
  <c r="O11" i="4" s="1"/>
  <c r="H68" i="4"/>
  <c r="H70" i="4" s="1"/>
  <c r="K70" i="4" s="1"/>
  <c r="H66" i="4"/>
  <c r="K66" i="4"/>
  <c r="H62" i="4"/>
  <c r="H63" i="4" s="1"/>
  <c r="K62" i="4"/>
  <c r="D83" i="4"/>
  <c r="F62" i="4"/>
  <c r="F63" i="4" s="1"/>
  <c r="F64" i="4" s="1"/>
  <c r="D62" i="4"/>
  <c r="H31" i="4"/>
  <c r="K31" i="4"/>
  <c r="H13" i="4"/>
  <c r="K13" i="4" s="1"/>
  <c r="H52" i="4"/>
  <c r="K52" i="4"/>
  <c r="H42" i="4"/>
  <c r="K42" i="4" s="1"/>
  <c r="H26" i="4"/>
  <c r="K26" i="4"/>
  <c r="H14" i="4"/>
  <c r="K14" i="4" s="1"/>
  <c r="H11" i="4"/>
  <c r="K11" i="4" s="1"/>
  <c r="G21" i="4"/>
  <c r="F54" i="4"/>
  <c r="F52" i="4"/>
  <c r="F42" i="4"/>
  <c r="F39" i="4"/>
  <c r="F37" i="4"/>
  <c r="F28" i="4"/>
  <c r="F13" i="4"/>
  <c r="F11" i="4"/>
  <c r="D52" i="4"/>
  <c r="G50" i="4"/>
  <c r="D37" i="4"/>
  <c r="A37" i="4"/>
  <c r="F26" i="4"/>
  <c r="D26" i="4"/>
  <c r="G26" i="4" s="1"/>
  <c r="G89" i="4"/>
  <c r="G81" i="4"/>
  <c r="G80" i="4"/>
  <c r="G79" i="4"/>
  <c r="G78" i="4"/>
  <c r="G77" i="4"/>
  <c r="G76" i="4"/>
  <c r="G75" i="4"/>
  <c r="G74" i="4"/>
  <c r="G73" i="4"/>
  <c r="G72" i="4"/>
  <c r="G71" i="4"/>
  <c r="G69" i="4"/>
  <c r="G61" i="4"/>
  <c r="G52" i="4"/>
  <c r="G51" i="4"/>
  <c r="G48" i="4"/>
  <c r="G47" i="4"/>
  <c r="G46" i="4"/>
  <c r="G45" i="4"/>
  <c r="G44" i="4"/>
  <c r="G43" i="4"/>
  <c r="G42" i="4"/>
  <c r="G41" i="4"/>
  <c r="G40" i="4"/>
  <c r="G38" i="4"/>
  <c r="G35" i="4"/>
  <c r="G34" i="4"/>
  <c r="G33" i="4"/>
  <c r="G32" i="4"/>
  <c r="G31" i="4"/>
  <c r="G30" i="4"/>
  <c r="G28" i="4"/>
  <c r="G27" i="4"/>
  <c r="G23" i="4"/>
  <c r="G22" i="4"/>
  <c r="G20" i="4"/>
  <c r="G19" i="4"/>
  <c r="G18" i="4"/>
  <c r="G17" i="4"/>
  <c r="G16" i="4"/>
  <c r="G15" i="4"/>
  <c r="G12" i="4"/>
  <c r="G162" i="5"/>
  <c r="H142" i="5"/>
  <c r="I142" i="5" s="1"/>
  <c r="G139" i="5"/>
  <c r="H27" i="4"/>
  <c r="H28" i="4" s="1"/>
  <c r="K28" i="4" s="1"/>
  <c r="K27" i="4"/>
  <c r="H49" i="4"/>
  <c r="H53" i="4" s="1"/>
  <c r="K53" i="4" s="1"/>
  <c r="H24" i="4"/>
  <c r="K24" i="4" s="1"/>
  <c r="M39" i="4"/>
  <c r="O39" i="4" s="1"/>
  <c r="G91" i="4"/>
  <c r="F126" i="5" s="1"/>
  <c r="F127" i="5" s="1"/>
  <c r="H54" i="4"/>
  <c r="K54" i="4" s="1"/>
  <c r="K82" i="4"/>
  <c r="F132" i="5"/>
  <c r="F133" i="5" s="1"/>
  <c r="H82" i="5"/>
  <c r="I82" i="5" s="1"/>
  <c r="H30" i="5"/>
  <c r="I30" i="5" s="1"/>
  <c r="H83" i="5"/>
  <c r="I83" i="5" s="1"/>
  <c r="H229" i="5"/>
  <c r="I229" i="5" s="1"/>
  <c r="H124" i="5"/>
  <c r="H174" i="5"/>
  <c r="I174" i="5" s="1"/>
  <c r="H175" i="5"/>
  <c r="I175" i="5" s="1"/>
  <c r="H176" i="5"/>
  <c r="I176" i="5" s="1"/>
  <c r="H205" i="5"/>
  <c r="I205" i="5" s="1"/>
  <c r="H204" i="5"/>
  <c r="I204" i="5" s="1"/>
  <c r="I56" i="5" l="1"/>
  <c r="I58" i="5" s="1"/>
  <c r="F36" i="5"/>
  <c r="F36" i="21"/>
  <c r="I36" i="21" s="1"/>
  <c r="I138" i="21"/>
  <c r="I58" i="21"/>
  <c r="I119" i="5"/>
  <c r="G126" i="8"/>
  <c r="E122" i="8" s="1"/>
  <c r="H66" i="8"/>
  <c r="E50" i="8" s="1"/>
  <c r="F23" i="21" s="1"/>
  <c r="I23" i="21" s="1"/>
  <c r="H93" i="8"/>
  <c r="E85" i="8" s="1"/>
  <c r="H49" i="8"/>
  <c r="E43" i="8" s="1"/>
  <c r="E157" i="8" s="1"/>
  <c r="G157" i="8" s="1"/>
  <c r="G163" i="8" s="1"/>
  <c r="E155" i="8" s="1"/>
  <c r="H330" i="8"/>
  <c r="E325" i="8" s="1"/>
  <c r="E318" i="8" s="1"/>
  <c r="G318" i="8" s="1"/>
  <c r="E315" i="8" s="1"/>
  <c r="G466" i="8"/>
  <c r="E460" i="8" s="1"/>
  <c r="H478" i="8"/>
  <c r="H218" i="5"/>
  <c r="I218" i="5" s="1"/>
  <c r="H191" i="5"/>
  <c r="I191" i="5" s="1"/>
  <c r="H179" i="5"/>
  <c r="I179" i="5" s="1"/>
  <c r="H208" i="5"/>
  <c r="I208" i="5" s="1"/>
  <c r="H216" i="5"/>
  <c r="I216" i="5" s="1"/>
  <c r="I32" i="5"/>
  <c r="H190" i="5"/>
  <c r="I190" i="5" s="1"/>
  <c r="H217" i="5"/>
  <c r="I217" i="5" s="1"/>
  <c r="I72" i="5"/>
  <c r="I63" i="5"/>
  <c r="F44" i="5"/>
  <c r="I44" i="5" s="1"/>
  <c r="I95" i="5"/>
  <c r="I153" i="5"/>
  <c r="I48" i="5"/>
  <c r="I78" i="5"/>
  <c r="I19" i="5"/>
  <c r="I15" i="5"/>
  <c r="I75" i="5"/>
  <c r="I195" i="5"/>
  <c r="I61" i="5"/>
  <c r="I40" i="5"/>
  <c r="I54" i="5"/>
  <c r="I104" i="5"/>
  <c r="I66" i="5"/>
  <c r="I160" i="5"/>
  <c r="H135" i="5"/>
  <c r="I135" i="5" s="1"/>
  <c r="I97" i="5"/>
  <c r="I64" i="5"/>
  <c r="F45" i="5"/>
  <c r="I45" i="5" s="1"/>
  <c r="F42" i="5"/>
  <c r="I42" i="5" s="1"/>
  <c r="F65" i="4"/>
  <c r="F66" i="4"/>
  <c r="E451" i="8"/>
  <c r="G442" i="8"/>
  <c r="E440" i="8" s="1"/>
  <c r="G58" i="4"/>
  <c r="E198" i="8"/>
  <c r="G198" i="8" s="1"/>
  <c r="E195" i="8" s="1"/>
  <c r="K49" i="4"/>
  <c r="E214" i="8"/>
  <c r="G214" i="8" s="1"/>
  <c r="E211" i="8" s="1"/>
  <c r="F58" i="4"/>
  <c r="F117" i="5" s="1"/>
  <c r="I117" i="5" s="1"/>
  <c r="G489" i="8"/>
  <c r="H575" i="8"/>
  <c r="E203" i="8"/>
  <c r="G203" i="8" s="1"/>
  <c r="E200" i="8" s="1"/>
  <c r="F46" i="5"/>
  <c r="I46" i="5" s="1"/>
  <c r="M14" i="4"/>
  <c r="O14" i="4" s="1"/>
  <c r="O58" i="4" s="1"/>
  <c r="I49" i="5"/>
  <c r="I41" i="5"/>
  <c r="H234" i="8"/>
  <c r="E228" i="8" s="1"/>
  <c r="G425" i="8"/>
  <c r="I47" i="5"/>
  <c r="I43" i="5"/>
  <c r="I116" i="5"/>
  <c r="H29" i="4"/>
  <c r="K29" i="4" s="1"/>
  <c r="K58" i="4" s="1"/>
  <c r="D63" i="4"/>
  <c r="G62" i="4"/>
  <c r="F67" i="4"/>
  <c r="F68" i="4" s="1"/>
  <c r="H72" i="4"/>
  <c r="K68" i="4"/>
  <c r="K63" i="4"/>
  <c r="H64" i="4"/>
  <c r="K64" i="4" s="1"/>
  <c r="K80" i="4"/>
  <c r="O85" i="4"/>
  <c r="I36" i="5"/>
  <c r="I126" i="5"/>
  <c r="E297" i="8"/>
  <c r="F71" i="21" s="1"/>
  <c r="F77" i="5"/>
  <c r="I77" i="5" s="1"/>
  <c r="I132" i="5"/>
  <c r="F76" i="5"/>
  <c r="I76" i="5" s="1"/>
  <c r="I133" i="5"/>
  <c r="I127" i="5"/>
  <c r="I37" i="21" l="1"/>
  <c r="F70" i="21"/>
  <c r="I70" i="21" s="1"/>
  <c r="F69" i="21"/>
  <c r="I69" i="21" s="1"/>
  <c r="F67" i="21"/>
  <c r="I67" i="21" s="1"/>
  <c r="F65" i="21"/>
  <c r="I65" i="21" s="1"/>
  <c r="F68" i="21"/>
  <c r="I68" i="21" s="1"/>
  <c r="I71" i="21"/>
  <c r="F23" i="5"/>
  <c r="I23" i="5" s="1"/>
  <c r="I37" i="5" s="1"/>
  <c r="I221" i="5"/>
  <c r="H209" i="5"/>
  <c r="I209" i="5" s="1"/>
  <c r="H140" i="5"/>
  <c r="I140" i="5" s="1"/>
  <c r="H223" i="5"/>
  <c r="I223" i="5" s="1"/>
  <c r="F134" i="5"/>
  <c r="I134" i="5" s="1"/>
  <c r="G451" i="8"/>
  <c r="E449" i="8" s="1"/>
  <c r="E446" i="8"/>
  <c r="G446" i="8" s="1"/>
  <c r="E444" i="8" s="1"/>
  <c r="E411" i="8"/>
  <c r="F429" i="8"/>
  <c r="G429" i="8" s="1"/>
  <c r="E427" i="8" s="1"/>
  <c r="H489" i="8"/>
  <c r="G490" i="8"/>
  <c r="F85" i="4"/>
  <c r="F231" i="5" s="1"/>
  <c r="I231" i="5" s="1"/>
  <c r="F71" i="5"/>
  <c r="E287" i="8"/>
  <c r="E290" i="8"/>
  <c r="G290" i="8" s="1"/>
  <c r="H73" i="4"/>
  <c r="K72" i="4"/>
  <c r="G63" i="4"/>
  <c r="D64" i="4"/>
  <c r="F103" i="5" l="1"/>
  <c r="I103" i="5" s="1"/>
  <c r="F103" i="21"/>
  <c r="I103" i="21" s="1"/>
  <c r="F102" i="5"/>
  <c r="I102" i="5" s="1"/>
  <c r="F102" i="21"/>
  <c r="I102" i="21" s="1"/>
  <c r="I92" i="21"/>
  <c r="F107" i="5"/>
  <c r="F232" i="5"/>
  <c r="I232" i="5" s="1"/>
  <c r="G491" i="8"/>
  <c r="H490" i="8"/>
  <c r="G64" i="4"/>
  <c r="D65" i="4"/>
  <c r="D66" i="4" s="1"/>
  <c r="D67" i="4" s="1"/>
  <c r="K73" i="4"/>
  <c r="H74" i="4"/>
  <c r="F65" i="5"/>
  <c r="I65" i="5" s="1"/>
  <c r="F67" i="5"/>
  <c r="I67" i="5" s="1"/>
  <c r="F68" i="5"/>
  <c r="I68" i="5" s="1"/>
  <c r="I71" i="5"/>
  <c r="F69" i="5"/>
  <c r="I69" i="5" s="1"/>
  <c r="F70" i="5"/>
  <c r="I70" i="5" s="1"/>
  <c r="I234" i="21" l="1"/>
  <c r="J102" i="21" s="1"/>
  <c r="I105" i="5"/>
  <c r="I105" i="21"/>
  <c r="F108" i="5"/>
  <c r="I107" i="5"/>
  <c r="G492" i="8"/>
  <c r="H491" i="8"/>
  <c r="G67" i="4"/>
  <c r="G85" i="4" s="1"/>
  <c r="F124" i="5" s="1"/>
  <c r="I124" i="5" s="1"/>
  <c r="D68" i="4"/>
  <c r="G68" i="4" s="1"/>
  <c r="H75" i="4"/>
  <c r="K74" i="4"/>
  <c r="J123" i="21" l="1"/>
  <c r="J59" i="21"/>
  <c r="J93" i="21"/>
  <c r="J226" i="21"/>
  <c r="J159" i="21"/>
  <c r="J89" i="21"/>
  <c r="J125" i="21"/>
  <c r="J170" i="21"/>
  <c r="J205" i="21"/>
  <c r="J212" i="21"/>
  <c r="J153" i="21"/>
  <c r="J163" i="21"/>
  <c r="J24" i="21"/>
  <c r="J193" i="21"/>
  <c r="J22" i="21"/>
  <c r="J151" i="21"/>
  <c r="J116" i="21"/>
  <c r="J213" i="21"/>
  <c r="J140" i="21"/>
  <c r="J19" i="21"/>
  <c r="J75" i="21"/>
  <c r="J90" i="21"/>
  <c r="J112" i="21"/>
  <c r="J120" i="21"/>
  <c r="J84" i="21"/>
  <c r="J191" i="21"/>
  <c r="J25" i="21"/>
  <c r="J197" i="21"/>
  <c r="J27" i="21"/>
  <c r="J95" i="21"/>
  <c r="J231" i="21"/>
  <c r="J194" i="21"/>
  <c r="J204" i="21"/>
  <c r="J98" i="21"/>
  <c r="J202" i="21"/>
  <c r="J79" i="21"/>
  <c r="J110" i="21"/>
  <c r="J64" i="21"/>
  <c r="J185" i="21"/>
  <c r="J99" i="21"/>
  <c r="J41" i="21"/>
  <c r="J224" i="21"/>
  <c r="J126" i="21"/>
  <c r="J206" i="21"/>
  <c r="J161" i="21"/>
  <c r="J77" i="21"/>
  <c r="J20" i="21"/>
  <c r="J86" i="21"/>
  <c r="J55" i="21"/>
  <c r="J62" i="21"/>
  <c r="J207" i="21"/>
  <c r="J154" i="21"/>
  <c r="J39" i="21"/>
  <c r="J53" i="21"/>
  <c r="J167" i="21"/>
  <c r="J91" i="21"/>
  <c r="J145" i="21"/>
  <c r="J152" i="21"/>
  <c r="J225" i="21"/>
  <c r="J101" i="21"/>
  <c r="J16" i="21"/>
  <c r="J160" i="21"/>
  <c r="J214" i="21"/>
  <c r="J72" i="21"/>
  <c r="J178" i="21"/>
  <c r="J142" i="21"/>
  <c r="J156" i="21"/>
  <c r="J30" i="21"/>
  <c r="J143" i="21"/>
  <c r="J176" i="21"/>
  <c r="J165" i="21"/>
  <c r="J184" i="21"/>
  <c r="J124" i="21"/>
  <c r="J80" i="21"/>
  <c r="J60" i="21"/>
  <c r="J150" i="21"/>
  <c r="J51" i="21"/>
  <c r="J50" i="21"/>
  <c r="J85" i="21"/>
  <c r="J223" i="21"/>
  <c r="J94" i="21"/>
  <c r="J209" i="21"/>
  <c r="J190" i="21"/>
  <c r="J32" i="21"/>
  <c r="J227" i="21"/>
  <c r="J215" i="21"/>
  <c r="J199" i="21"/>
  <c r="J133" i="21"/>
  <c r="J115" i="21"/>
  <c r="J173" i="21"/>
  <c r="J195" i="21"/>
  <c r="J219" i="21"/>
  <c r="J187" i="21"/>
  <c r="J149" i="21"/>
  <c r="J134" i="21"/>
  <c r="J183" i="21"/>
  <c r="J203" i="21"/>
  <c r="J201" i="21"/>
  <c r="J196" i="21"/>
  <c r="J42" i="21"/>
  <c r="J44" i="21"/>
  <c r="J46" i="21"/>
  <c r="J104" i="21"/>
  <c r="J49" i="21"/>
  <c r="J113" i="21"/>
  <c r="J74" i="21"/>
  <c r="J38" i="21"/>
  <c r="J122" i="21"/>
  <c r="J211" i="21"/>
  <c r="J230" i="21"/>
  <c r="J21" i="21"/>
  <c r="J73" i="21"/>
  <c r="J66" i="21"/>
  <c r="J147" i="21"/>
  <c r="J57" i="21"/>
  <c r="J189" i="21"/>
  <c r="J34" i="21"/>
  <c r="J28" i="21"/>
  <c r="J43" i="21"/>
  <c r="J192" i="21"/>
  <c r="J63" i="21"/>
  <c r="J97" i="21"/>
  <c r="J172" i="21"/>
  <c r="J88" i="21"/>
  <c r="J54" i="21"/>
  <c r="J200" i="21"/>
  <c r="J111" i="21"/>
  <c r="J229" i="21"/>
  <c r="J164" i="21"/>
  <c r="J45" i="21"/>
  <c r="J61" i="21"/>
  <c r="J121" i="21"/>
  <c r="J129" i="21"/>
  <c r="J139" i="21"/>
  <c r="J128" i="21"/>
  <c r="J181" i="21"/>
  <c r="J162" i="21"/>
  <c r="J118" i="21"/>
  <c r="J106" i="21"/>
  <c r="J220" i="21"/>
  <c r="J17" i="21"/>
  <c r="J82" i="21"/>
  <c r="J81" i="21"/>
  <c r="J166" i="21"/>
  <c r="J228" i="21"/>
  <c r="J198" i="21"/>
  <c r="J40" i="21"/>
  <c r="J144" i="21"/>
  <c r="J18" i="21"/>
  <c r="J96" i="21"/>
  <c r="J232" i="21"/>
  <c r="J146" i="21"/>
  <c r="J119" i="21"/>
  <c r="J26" i="21"/>
  <c r="J186" i="21"/>
  <c r="J47" i="21"/>
  <c r="J148" i="21"/>
  <c r="J127" i="21"/>
  <c r="J182" i="21"/>
  <c r="J48" i="21"/>
  <c r="J158" i="21"/>
  <c r="J100" i="21"/>
  <c r="J76" i="21"/>
  <c r="J78" i="21"/>
  <c r="J107" i="21"/>
  <c r="J108" i="21"/>
  <c r="J136" i="21"/>
  <c r="J114" i="21"/>
  <c r="J177" i="21"/>
  <c r="J131" i="21"/>
  <c r="J222" i="21"/>
  <c r="J52" i="21"/>
  <c r="J179" i="21"/>
  <c r="J29" i="21"/>
  <c r="J155" i="21"/>
  <c r="J117" i="21"/>
  <c r="J188" i="21"/>
  <c r="J33" i="21"/>
  <c r="J87" i="21"/>
  <c r="J169" i="21"/>
  <c r="J35" i="21"/>
  <c r="J168" i="21"/>
  <c r="J132" i="21"/>
  <c r="J171" i="21"/>
  <c r="J174" i="21"/>
  <c r="J83" i="21"/>
  <c r="J31" i="21"/>
  <c r="J208" i="21"/>
  <c r="J137" i="21"/>
  <c r="J175" i="21"/>
  <c r="J157" i="21"/>
  <c r="J141" i="21"/>
  <c r="J130" i="21"/>
  <c r="J15" i="21"/>
  <c r="J180" i="21"/>
  <c r="J210" i="21"/>
  <c r="J109" i="21"/>
  <c r="J217" i="21"/>
  <c r="J218" i="21"/>
  <c r="J216" i="21"/>
  <c r="J221" i="21"/>
  <c r="J135" i="21"/>
  <c r="J56" i="21"/>
  <c r="J36" i="21"/>
  <c r="J138" i="21"/>
  <c r="J58" i="21"/>
  <c r="J23" i="21"/>
  <c r="J71" i="21"/>
  <c r="J68" i="21"/>
  <c r="J67" i="21"/>
  <c r="J37" i="21"/>
  <c r="J65" i="21"/>
  <c r="J69" i="21"/>
  <c r="J70" i="21"/>
  <c r="J105" i="21"/>
  <c r="J92" i="21"/>
  <c r="J103" i="21"/>
  <c r="F109" i="5"/>
  <c r="I109" i="5" s="1"/>
  <c r="I108" i="5"/>
  <c r="H492" i="8"/>
  <c r="G493" i="8"/>
  <c r="H493" i="8" s="1"/>
  <c r="K75" i="4"/>
  <c r="H76" i="4"/>
  <c r="K76" i="4" s="1"/>
  <c r="K85" i="4" s="1"/>
  <c r="F129" i="5" s="1"/>
  <c r="I121" i="5" l="1"/>
  <c r="H495" i="8"/>
  <c r="E485" i="8" s="1"/>
  <c r="F130" i="5"/>
  <c r="I130" i="5" s="1"/>
  <c r="I129" i="5"/>
  <c r="I138" i="5" l="1"/>
  <c r="I234" i="5" s="1"/>
  <c r="I158" i="5" l="1"/>
  <c r="I161" i="5" l="1"/>
  <c r="I180" i="5" s="1"/>
  <c r="I210" i="5"/>
  <c r="I224" i="5" l="1"/>
  <c r="I233" i="5"/>
  <c r="J99" i="5" s="1"/>
  <c r="J210" i="5" l="1"/>
  <c r="J138" i="5"/>
  <c r="J27" i="5"/>
  <c r="J42" i="5"/>
  <c r="J61" i="5"/>
  <c r="J85" i="5"/>
  <c r="J107" i="5"/>
  <c r="J125" i="5"/>
  <c r="J143" i="5"/>
  <c r="J159" i="5"/>
  <c r="J175" i="5"/>
  <c r="J190" i="5"/>
  <c r="J206" i="5"/>
  <c r="J220" i="5"/>
  <c r="J232" i="5"/>
  <c r="J32" i="5"/>
  <c r="J51" i="5"/>
  <c r="J74" i="5"/>
  <c r="J90" i="5"/>
  <c r="J108" i="5"/>
  <c r="J40" i="5"/>
  <c r="J87" i="5"/>
  <c r="J123" i="5"/>
  <c r="J149" i="5"/>
  <c r="J170" i="5"/>
  <c r="J196" i="5"/>
  <c r="J227" i="5"/>
  <c r="J34" i="5"/>
  <c r="J72" i="5"/>
  <c r="J110" i="5"/>
  <c r="J130" i="5"/>
  <c r="J155" i="5"/>
  <c r="J177" i="5"/>
  <c r="J197" i="5"/>
  <c r="J217" i="5"/>
  <c r="J29" i="5"/>
  <c r="J75" i="5"/>
  <c r="J112" i="5"/>
  <c r="J131" i="5"/>
  <c r="J157" i="5"/>
  <c r="J178" i="5"/>
  <c r="J199" i="5"/>
  <c r="J218" i="5"/>
  <c r="J30" i="5"/>
  <c r="J76" i="5"/>
  <c r="J113" i="5"/>
  <c r="J132" i="5"/>
  <c r="J164" i="5"/>
  <c r="J184" i="5"/>
  <c r="J205" i="5"/>
  <c r="J57" i="5"/>
  <c r="J36" i="5"/>
  <c r="J37" i="5"/>
  <c r="J67" i="5"/>
  <c r="J69" i="5"/>
  <c r="J144" i="5"/>
  <c r="J31" i="5"/>
  <c r="J46" i="5"/>
  <c r="J73" i="5"/>
  <c r="J89" i="5"/>
  <c r="J111" i="5"/>
  <c r="J129" i="5"/>
  <c r="J148" i="5"/>
  <c r="J163" i="5"/>
  <c r="J179" i="5"/>
  <c r="J194" i="5"/>
  <c r="J209" i="5"/>
  <c r="J223" i="5"/>
  <c r="J17" i="5"/>
  <c r="J39" i="5"/>
  <c r="J55" i="5"/>
  <c r="J78" i="5"/>
  <c r="J93" i="5"/>
  <c r="J18" i="5"/>
  <c r="J48" i="5"/>
  <c r="J94" i="5"/>
  <c r="J128" i="5"/>
  <c r="J154" i="5"/>
  <c r="J176" i="5"/>
  <c r="J201" i="5"/>
  <c r="J15" i="5"/>
  <c r="J41" i="5"/>
  <c r="J80" i="5"/>
  <c r="J115" i="5"/>
  <c r="J139" i="5"/>
  <c r="J160" i="5"/>
  <c r="J35" i="5"/>
  <c r="J77" i="5"/>
  <c r="J114" i="5"/>
  <c r="J38" i="5"/>
  <c r="J81" i="5"/>
  <c r="J118" i="5"/>
  <c r="J156" i="5"/>
  <c r="J186" i="5"/>
  <c r="J216" i="5"/>
  <c r="J28" i="5"/>
  <c r="J66" i="5"/>
  <c r="J101" i="5"/>
  <c r="J79" i="5"/>
  <c r="J142" i="5"/>
  <c r="J191" i="5"/>
  <c r="J26" i="5"/>
  <c r="J95" i="5"/>
  <c r="J150" i="5"/>
  <c r="J187" i="5"/>
  <c r="J211" i="5"/>
  <c r="J44" i="5"/>
  <c r="J91" i="5"/>
  <c r="J126" i="5"/>
  <c r="J162" i="5"/>
  <c r="J188" i="5"/>
  <c r="J213" i="5"/>
  <c r="J45" i="5"/>
  <c r="J100" i="5"/>
  <c r="J127" i="5"/>
  <c r="J169" i="5"/>
  <c r="J195" i="5"/>
  <c r="J231" i="5"/>
  <c r="J103" i="5"/>
  <c r="J70" i="5"/>
  <c r="J68" i="5"/>
  <c r="J16" i="5"/>
  <c r="J50" i="5"/>
  <c r="J96" i="5"/>
  <c r="J133" i="5"/>
  <c r="J167" i="5"/>
  <c r="J198" i="5"/>
  <c r="J226" i="5"/>
  <c r="J43" i="5"/>
  <c r="J82" i="5"/>
  <c r="J25" i="5"/>
  <c r="J109" i="5"/>
  <c r="J161" i="5"/>
  <c r="J215" i="5"/>
  <c r="J49" i="5"/>
  <c r="J120" i="5"/>
  <c r="J166" i="5"/>
  <c r="J192" i="5"/>
  <c r="J225" i="5"/>
  <c r="J52" i="5"/>
  <c r="J98" i="5"/>
  <c r="J136" i="5"/>
  <c r="J168" i="5"/>
  <c r="J193" i="5"/>
  <c r="J222" i="5"/>
  <c r="J53" i="5"/>
  <c r="J106" i="5"/>
  <c r="J141" i="5"/>
  <c r="J174" i="5"/>
  <c r="J200" i="5"/>
  <c r="J56" i="5"/>
  <c r="J58" i="5"/>
  <c r="J65" i="5"/>
  <c r="J158" i="5"/>
  <c r="J20" i="5"/>
  <c r="J54" i="5"/>
  <c r="J104" i="5"/>
  <c r="J137" i="5"/>
  <c r="J171" i="5"/>
  <c r="J202" i="5"/>
  <c r="J228" i="5"/>
  <c r="J47" i="5"/>
  <c r="J86" i="5"/>
  <c r="J33" i="5"/>
  <c r="J119" i="5"/>
  <c r="J165" i="5"/>
  <c r="J221" i="5"/>
  <c r="J64" i="5"/>
  <c r="J124" i="5"/>
  <c r="J172" i="5"/>
  <c r="J203" i="5"/>
  <c r="J229" i="5"/>
  <c r="J59" i="5"/>
  <c r="J116" i="5"/>
  <c r="J24" i="5"/>
  <c r="J134" i="5"/>
  <c r="J145" i="5"/>
  <c r="J83" i="5"/>
  <c r="J173" i="5"/>
  <c r="J230" i="5"/>
  <c r="J117" i="5"/>
  <c r="J180" i="5"/>
  <c r="J135" i="5"/>
  <c r="J71" i="5"/>
  <c r="J152" i="5"/>
  <c r="J62" i="5"/>
  <c r="J185" i="5"/>
  <c r="J181" i="5"/>
  <c r="J121" i="5"/>
  <c r="J183" i="5"/>
  <c r="J22" i="5"/>
  <c r="J122" i="5"/>
  <c r="J189" i="5"/>
  <c r="J23" i="5"/>
  <c r="J105" i="5"/>
  <c r="J182" i="5"/>
  <c r="J97" i="5"/>
  <c r="J19" i="5"/>
  <c r="J207" i="5"/>
  <c r="J146" i="5"/>
  <c r="J204" i="5"/>
  <c r="J60" i="5"/>
  <c r="J147" i="5"/>
  <c r="J214" i="5"/>
  <c r="J140" i="5"/>
  <c r="J92" i="5"/>
  <c r="J212" i="5"/>
  <c r="J63" i="5"/>
  <c r="J88" i="5"/>
  <c r="J21" i="5"/>
  <c r="J151" i="5"/>
  <c r="J208" i="5"/>
  <c r="J84" i="5"/>
  <c r="J153" i="5"/>
  <c r="J219" i="5"/>
  <c r="J102" i="5"/>
  <c r="J224" i="5"/>
</calcChain>
</file>

<file path=xl/sharedStrings.xml><?xml version="1.0" encoding="utf-8"?>
<sst xmlns="http://schemas.openxmlformats.org/spreadsheetml/2006/main" count="15350" uniqueCount="9301">
  <si>
    <t>DESCRICAO DA COMPOSICAO</t>
  </si>
  <si>
    <t>M</t>
  </si>
  <si>
    <t>3,61</t>
  </si>
  <si>
    <t>4,31</t>
  </si>
  <si>
    <t>7,12</t>
  </si>
  <si>
    <t>9,12</t>
  </si>
  <si>
    <t>20,27</t>
  </si>
  <si>
    <t>10,75</t>
  </si>
  <si>
    <t>12,71</t>
  </si>
  <si>
    <t>13,70</t>
  </si>
  <si>
    <t>14,57</t>
  </si>
  <si>
    <t>61,20</t>
  </si>
  <si>
    <t>21,91</t>
  </si>
  <si>
    <t>UN</t>
  </si>
  <si>
    <t>51,32</t>
  </si>
  <si>
    <t>5,58</t>
  </si>
  <si>
    <t>5,88</t>
  </si>
  <si>
    <t>3,58</t>
  </si>
  <si>
    <t>5,90</t>
  </si>
  <si>
    <t>6,49</t>
  </si>
  <si>
    <t>7,96</t>
  </si>
  <si>
    <t>8,55</t>
  </si>
  <si>
    <t>9,14</t>
  </si>
  <si>
    <t>9,73</t>
  </si>
  <si>
    <t>20,99</t>
  </si>
  <si>
    <t>15,21</t>
  </si>
  <si>
    <t>0,87</t>
  </si>
  <si>
    <t>19,35</t>
  </si>
  <si>
    <t>1,95</t>
  </si>
  <si>
    <t>31,52</t>
  </si>
  <si>
    <t>9,01</t>
  </si>
  <si>
    <t>10,83</t>
  </si>
  <si>
    <t>18,46</t>
  </si>
  <si>
    <t>16,87</t>
  </si>
  <si>
    <t>49,32</t>
  </si>
  <si>
    <t>80,62</t>
  </si>
  <si>
    <t>KG</t>
  </si>
  <si>
    <t>216,05</t>
  </si>
  <si>
    <t>63,68</t>
  </si>
  <si>
    <t>30,64</t>
  </si>
  <si>
    <t>36,79</t>
  </si>
  <si>
    <t>41,69</t>
  </si>
  <si>
    <t>7,72</t>
  </si>
  <si>
    <t>9,89</t>
  </si>
  <si>
    <t>26,13</t>
  </si>
  <si>
    <t>46,95</t>
  </si>
  <si>
    <t>FECHAMENTO DE CONSTRUÇÃO TEMPORÁRIA EM CHAPA DE MADEIRA COMPENSADA E=10MM, COM REAPROVEITAMENTO DE 2X.</t>
  </si>
  <si>
    <t>M2</t>
  </si>
  <si>
    <t>93181</t>
  </si>
  <si>
    <t>FECHAMENTO TEMPORÁRIO EM CHAPA DE MADEIRA COMPENSADA E=12MM, COM REAPROVEITAMENTO 1,5X</t>
  </si>
  <si>
    <t>EXECUÇÃO DE ESCRITÓRIO EM CANTEIRO DE OBRA EM ALVENARIA, NÃO INCLUSO MOBILIÁRIO E EQUIPAMENTOS. AF_02/2016</t>
  </si>
  <si>
    <t>774,51</t>
  </si>
  <si>
    <t>EXECUÇÃO DE ESCRITÓRIO EM CANTEIRO DE OBRA EM CHAPA DE MADEIRA COMPENSADA, NÃO INCLUSO MOBILIÁRIO E EQUIPAMENTOS. AF_02/2016</t>
  </si>
  <si>
    <t>592,08</t>
  </si>
  <si>
    <t>93208</t>
  </si>
  <si>
    <t>EXECUÇÃO DE ALMOXARIFADO EM CANTEIRO DE OBRA EM CHAPA DE MADEIRA COMPENSADA, INCLUSO PRATELEIRAS. AF_02/2016</t>
  </si>
  <si>
    <t>422,40</t>
  </si>
  <si>
    <t>93209</t>
  </si>
  <si>
    <t>EXECUÇÃO DE ALMOXARIFADO EM CANTEIRO DE OBRA EM ALVENARIA, INCLUSO PRATELEIRAS. AF_02/2016</t>
  </si>
  <si>
    <t>582,63</t>
  </si>
  <si>
    <t>93210</t>
  </si>
  <si>
    <t>EXECUÇÃO DE REFEITÓRIO EM CANTEIRO DE OBRA EM CHAPA DE MADEIRA COMPENSADA, NÃO INCLUSO MOBILIÁRIO E EQUIPAMENTOS. AF_02/2016</t>
  </si>
  <si>
    <t>343,91</t>
  </si>
  <si>
    <t>93211</t>
  </si>
  <si>
    <t>EXECUÇÃO DE REFEITÓRIO EM CANTEIRO DE OBRA EM ALVENARIA, NÃO INCLUSO MOBILIÁRIO E EQUIPAMENTOS. AF_02/2016</t>
  </si>
  <si>
    <t>372,61</t>
  </si>
  <si>
    <t>EXECUÇÃO DE SANITÁRIO E VESTIÁRIO EM CANTEIRO DE OBRA EM CHAPA DE MADEIRA COMPENSADA, NÃO INCLUSO MOBILIÁRIO. AF_02/2016</t>
  </si>
  <si>
    <t>569,20</t>
  </si>
  <si>
    <t>93213</t>
  </si>
  <si>
    <t>EXECUÇÃO DE SANITÁRIO E VESTIÁRIO EM CANTEIRO DE OBRA EM ALVENARIA, NÃO INCLUSO MOBILIÁRIO. AF_02/2016</t>
  </si>
  <si>
    <t>704,54</t>
  </si>
  <si>
    <t>93214</t>
  </si>
  <si>
    <t>EXECUÇÃO DE RESERVATÓRIO ELEVADO DE ÁGUA (1000 LITROS) EM CANTEIRO DE OBRA, APOIADO EM ESTRUTURA DE MADEIRA. AF_02/2016</t>
  </si>
  <si>
    <t>1.122,53</t>
  </si>
  <si>
    <t>93243</t>
  </si>
  <si>
    <t>EXECUÇÃO DE RESERVATÓRIO ELEVADO DE ÁGUA (3000 LITROS) EM CANTEIRO DE OBRA, APOIADO EM ESTRUTURA DE MADEIRA. AF_02/2016</t>
  </si>
  <si>
    <t>2.099,76</t>
  </si>
  <si>
    <t>93582</t>
  </si>
  <si>
    <t>EXECUÇÃO DE CENTRAL DE ARMADURA EM CANTEIRO DE OBRA, NÃO INCLUSO MOBILIÁRIO E EQUIPAMENTOS. AF_04/2016</t>
  </si>
  <si>
    <t>142,35</t>
  </si>
  <si>
    <t>93583</t>
  </si>
  <si>
    <t>EXECUÇÃO DE CENTRAL DE FÔRMAS, PRODUÇÃO DE ARGAMASSA OU CONCRETO EM CANTEIRO DE OBRA, NÃO INCLUSO MOBILIÁRIO E EQUIPAMENTOS. AF_04/2016</t>
  </si>
  <si>
    <t>272,80</t>
  </si>
  <si>
    <t>93584</t>
  </si>
  <si>
    <t>EXECUÇÃO DE DEPÓSITO EM CANTEIRO DE OBRA EM CHAPA DE MADEIRA COMPENSADA, NÃO INCLUSO MOBILIÁRIO. AF_04/2016</t>
  </si>
  <si>
    <t>423,18</t>
  </si>
  <si>
    <t>93585</t>
  </si>
  <si>
    <t>EXECUÇÃO DE GUARITA EM CANTEIRO DE OBRA EM CHAPA DE MADEIRA COMPENSADA, NÃO INCLUSO MOBILIÁRIO. AF_04/2016</t>
  </si>
  <si>
    <t>552,95</t>
  </si>
  <si>
    <t>74209/1</t>
  </si>
  <si>
    <t>PLACA DE OBRA EM CHAPA DE ACO GALVANIZADO</t>
  </si>
  <si>
    <t>338,68</t>
  </si>
  <si>
    <t>73847/1</t>
  </si>
  <si>
    <t>ALUGUEL CONTAINER/ESCRIT INCL INST ELET LARG=2,20 COMP=6,20M          ALT=2,50M CHAPA ACO C/NERV TRAPEZ FORRO C/ISOL TERMO/ACUSTICO         CHASSIS REFORC PISO COMPENS NAVAL EXC TRANSP/CARGA/DESCARGA</t>
  </si>
  <si>
    <t>MES</t>
  </si>
  <si>
    <t>396,48</t>
  </si>
  <si>
    <t>4,44</t>
  </si>
  <si>
    <t>9,25</t>
  </si>
  <si>
    <t>2,35</t>
  </si>
  <si>
    <t>3,91</t>
  </si>
  <si>
    <t>70,86</t>
  </si>
  <si>
    <t>2,62</t>
  </si>
  <si>
    <t>3,59</t>
  </si>
  <si>
    <t>2,00</t>
  </si>
  <si>
    <t>1,37</t>
  </si>
  <si>
    <t>2,78</t>
  </si>
  <si>
    <t>6,17</t>
  </si>
  <si>
    <t>5,57</t>
  </si>
  <si>
    <t>8,25</t>
  </si>
  <si>
    <t>15,36</t>
  </si>
  <si>
    <t>14,62</t>
  </si>
  <si>
    <t>28,99</t>
  </si>
  <si>
    <t>26,78</t>
  </si>
  <si>
    <t>18,94</t>
  </si>
  <si>
    <t>7,29</t>
  </si>
  <si>
    <t>205,71</t>
  </si>
  <si>
    <t>3,80</t>
  </si>
  <si>
    <t>18,31</t>
  </si>
  <si>
    <t>156,97</t>
  </si>
  <si>
    <t>4,64</t>
  </si>
  <si>
    <t>44,07</t>
  </si>
  <si>
    <t>20,07</t>
  </si>
  <si>
    <t>17,83</t>
  </si>
  <si>
    <t>45,85</t>
  </si>
  <si>
    <t>0,57</t>
  </si>
  <si>
    <t>5,04</t>
  </si>
  <si>
    <t>2,54</t>
  </si>
  <si>
    <t>0,63</t>
  </si>
  <si>
    <t>3,23</t>
  </si>
  <si>
    <t>3,24</t>
  </si>
  <si>
    <t>4,35</t>
  </si>
  <si>
    <t>0,67</t>
  </si>
  <si>
    <t>25,72</t>
  </si>
  <si>
    <t>43,65</t>
  </si>
  <si>
    <t>4,65</t>
  </si>
  <si>
    <t>58,78</t>
  </si>
  <si>
    <t>17,09</t>
  </si>
  <si>
    <t>2,76</t>
  </si>
  <si>
    <t>3,90</t>
  </si>
  <si>
    <t>17,71</t>
  </si>
  <si>
    <t>28,34</t>
  </si>
  <si>
    <t>61,07</t>
  </si>
  <si>
    <t>6,25</t>
  </si>
  <si>
    <t>H</t>
  </si>
  <si>
    <t>5,76</t>
  </si>
  <si>
    <t>1,07</t>
  </si>
  <si>
    <t>13,55</t>
  </si>
  <si>
    <t>20,08</t>
  </si>
  <si>
    <t>10,71</t>
  </si>
  <si>
    <t>12,48</t>
  </si>
  <si>
    <t>4,61</t>
  </si>
  <si>
    <t>14,70</t>
  </si>
  <si>
    <t>20,87</t>
  </si>
  <si>
    <t>11,51</t>
  </si>
  <si>
    <t>19,43</t>
  </si>
  <si>
    <t>1,85</t>
  </si>
  <si>
    <t>19,07</t>
  </si>
  <si>
    <t>5,01</t>
  </si>
  <si>
    <t>3,57</t>
  </si>
  <si>
    <t>9,37</t>
  </si>
  <si>
    <t>49,93</t>
  </si>
  <si>
    <t>38,16</t>
  </si>
  <si>
    <t>118,37</t>
  </si>
  <si>
    <t>0,83</t>
  </si>
  <si>
    <t>25,65</t>
  </si>
  <si>
    <t>15,13</t>
  </si>
  <si>
    <t>87,13</t>
  </si>
  <si>
    <t>9,10</t>
  </si>
  <si>
    <t>6,98</t>
  </si>
  <si>
    <t>8,72</t>
  </si>
  <si>
    <t>1,57</t>
  </si>
  <si>
    <t>0,32</t>
  </si>
  <si>
    <t>0,13</t>
  </si>
  <si>
    <t>0,47</t>
  </si>
  <si>
    <t>0,69</t>
  </si>
  <si>
    <t>3,40</t>
  </si>
  <si>
    <t>4,50</t>
  </si>
  <si>
    <t>12,19</t>
  </si>
  <si>
    <t>10,84</t>
  </si>
  <si>
    <t>6,40</t>
  </si>
  <si>
    <t>20,21</t>
  </si>
  <si>
    <t>66,21</t>
  </si>
  <si>
    <t>8,59</t>
  </si>
  <si>
    <t>0,72</t>
  </si>
  <si>
    <t>3,41</t>
  </si>
  <si>
    <t>123,41</t>
  </si>
  <si>
    <t>6,27</t>
  </si>
  <si>
    <t>66,40</t>
  </si>
  <si>
    <t>1,12</t>
  </si>
  <si>
    <t>20,00</t>
  </si>
  <si>
    <t>86,30</t>
  </si>
  <si>
    <t>34,02</t>
  </si>
  <si>
    <t>11,65</t>
  </si>
  <si>
    <t>15,56</t>
  </si>
  <si>
    <t>22,70</t>
  </si>
  <si>
    <t>14,98</t>
  </si>
  <si>
    <t>17,38</t>
  </si>
  <si>
    <t>18,33</t>
  </si>
  <si>
    <t>6,41</t>
  </si>
  <si>
    <t>1,32</t>
  </si>
  <si>
    <t>34,39</t>
  </si>
  <si>
    <t>22,80</t>
  </si>
  <si>
    <t>5,98</t>
  </si>
  <si>
    <t>2,81</t>
  </si>
  <si>
    <t>0,80</t>
  </si>
  <si>
    <t>0,52</t>
  </si>
  <si>
    <t>2,32</t>
  </si>
  <si>
    <t>2,87</t>
  </si>
  <si>
    <t>3,39</t>
  </si>
  <si>
    <t>8,18</t>
  </si>
  <si>
    <t>27,48</t>
  </si>
  <si>
    <t>13,00</t>
  </si>
  <si>
    <t>1,92</t>
  </si>
  <si>
    <t>2,57</t>
  </si>
  <si>
    <t>6,54</t>
  </si>
  <si>
    <t>2,91</t>
  </si>
  <si>
    <t>9,40</t>
  </si>
  <si>
    <t>3,75</t>
  </si>
  <si>
    <t>7,28</t>
  </si>
  <si>
    <t>8,06</t>
  </si>
  <si>
    <t>4,23</t>
  </si>
  <si>
    <t>3,15</t>
  </si>
  <si>
    <t>11,66</t>
  </si>
  <si>
    <t>3,95</t>
  </si>
  <si>
    <t>0,62</t>
  </si>
  <si>
    <t>17,84</t>
  </si>
  <si>
    <t>4,56</t>
  </si>
  <si>
    <t>0,55</t>
  </si>
  <si>
    <t>7,10</t>
  </si>
  <si>
    <t>0,44</t>
  </si>
  <si>
    <t>8,87</t>
  </si>
  <si>
    <t>54,12</t>
  </si>
  <si>
    <t>5,19</t>
  </si>
  <si>
    <t>1,05</t>
  </si>
  <si>
    <t>0,85</t>
  </si>
  <si>
    <t>4,16</t>
  </si>
  <si>
    <t>5,71</t>
  </si>
  <si>
    <t>22,72</t>
  </si>
  <si>
    <t>43,66</t>
  </si>
  <si>
    <t>70,19</t>
  </si>
  <si>
    <t>0,70</t>
  </si>
  <si>
    <t>32,81</t>
  </si>
  <si>
    <t>0,99</t>
  </si>
  <si>
    <t>2,60</t>
  </si>
  <si>
    <t>3,00</t>
  </si>
  <si>
    <t>10,96</t>
  </si>
  <si>
    <t>17,77</t>
  </si>
  <si>
    <t>5,29</t>
  </si>
  <si>
    <t>0,38</t>
  </si>
  <si>
    <t>0,37</t>
  </si>
  <si>
    <t>18,25</t>
  </si>
  <si>
    <t>4,79</t>
  </si>
  <si>
    <t>27,34</t>
  </si>
  <si>
    <t>15,69</t>
  </si>
  <si>
    <t>32,83</t>
  </si>
  <si>
    <t>10,15</t>
  </si>
  <si>
    <t>7,86</t>
  </si>
  <si>
    <t>4,93</t>
  </si>
  <si>
    <t>12,94</t>
  </si>
  <si>
    <t>8,71</t>
  </si>
  <si>
    <t>16,17</t>
  </si>
  <si>
    <t>8,96</t>
  </si>
  <si>
    <t>5,02</t>
  </si>
  <si>
    <t>5,42</t>
  </si>
  <si>
    <t>41,11</t>
  </si>
  <si>
    <t>12,27</t>
  </si>
  <si>
    <t>18,01</t>
  </si>
  <si>
    <t>6,87</t>
  </si>
  <si>
    <t>42,11</t>
  </si>
  <si>
    <t>43,77</t>
  </si>
  <si>
    <t>94216</t>
  </si>
  <si>
    <t>TELHAMENTO COM TELHA METÁLICA TERMOACÚSTICA E = 30 MM, COM ATÉ 2 ÁGUAS, INCLUSO IÇAMENTO. AF_06/2016</t>
  </si>
  <si>
    <t>99,94</t>
  </si>
  <si>
    <t>94228</t>
  </si>
  <si>
    <t>CALHA EM CHAPA DE AÇO GALVANIZADO NÚMERO 24, DESENVOLVIMENTO DE 50 CM, INCLUSO TRANSPORTE VERTICAL. AF_06/2016</t>
  </si>
  <si>
    <t>54,32</t>
  </si>
  <si>
    <t>94231</t>
  </si>
  <si>
    <t>RUFO EM CHAPA DE AÇO GALVANIZADO NÚMERO 24, CORTE DE 25 CM, INCLUSO TRANSPORTE VERTICAL. AF_06/2016</t>
  </si>
  <si>
    <t>29,27</t>
  </si>
  <si>
    <t>94449</t>
  </si>
  <si>
    <t>TELHAMENTO COM TELHA ONDULADA DE FIBRA DE VIDRO E = 0,6 MM, PARA TELHADO COM INCLINAÇÃO MAIOR QUE 10°, COM ATÉ 2 ÁGUAS, INCLUSO IÇAMENTO. AF_06/2016</t>
  </si>
  <si>
    <t>43,20</t>
  </si>
  <si>
    <t>73970/1</t>
  </si>
  <si>
    <t>ESTRUTURA METALICA EM ACO ESTRUTURAL PERFIL I 12 X 5 1/4</t>
  </si>
  <si>
    <t>9,27</t>
  </si>
  <si>
    <t>92255</t>
  </si>
  <si>
    <t>INSTALAÇÃO DE TESOURA (INTEIRA OU MEIA), EM AÇO, PARA VÃOS MAIORES OU IGUAIS A 3,0 M E MENORES QUE 6,0 M, INCLUSO IÇAMENTO. AF_12/2015</t>
  </si>
  <si>
    <t>132,13</t>
  </si>
  <si>
    <t>50,42</t>
  </si>
  <si>
    <t>22,81</t>
  </si>
  <si>
    <t>26,28</t>
  </si>
  <si>
    <t>24,30</t>
  </si>
  <si>
    <t>25,06</t>
  </si>
  <si>
    <t>4,98</t>
  </si>
  <si>
    <t>M3</t>
  </si>
  <si>
    <t>55,25</t>
  </si>
  <si>
    <t>94,91</t>
  </si>
  <si>
    <t>7,75</t>
  </si>
  <si>
    <t>15,71</t>
  </si>
  <si>
    <t>19,65</t>
  </si>
  <si>
    <t>118,52</t>
  </si>
  <si>
    <t>91093</t>
  </si>
  <si>
    <t>EXECUÇÃO DE REVESTIMENTO DE CONCRETO PROJETADO COM ESPESSURA DE 10 CM, ARMADO COM TELA, INCLINAÇÃO DE 90°, APLICAÇÃO DESCONTÍNUA, UTILIZANDO EQUIPAMENTO DE PROJEÇÃO COM 3 M³/H DE CAPACIDADE. AF_01/2016</t>
  </si>
  <si>
    <t>140,95</t>
  </si>
  <si>
    <t>136,30</t>
  </si>
  <si>
    <t>21,79</t>
  </si>
  <si>
    <t>24,75</t>
  </si>
  <si>
    <t>38,47</t>
  </si>
  <si>
    <t>11,94</t>
  </si>
  <si>
    <t>8,89</t>
  </si>
  <si>
    <t>15,42</t>
  </si>
  <si>
    <t>14,34</t>
  </si>
  <si>
    <t>7,93</t>
  </si>
  <si>
    <t>14,41</t>
  </si>
  <si>
    <t>15,98</t>
  </si>
  <si>
    <t>26,12</t>
  </si>
  <si>
    <t>14,72</t>
  </si>
  <si>
    <t>72144</t>
  </si>
  <si>
    <t>RECOLOCACAO DE FOLHAS DE PORTA DE PASSAGEM OU JANELA, CONSIDERANDO REAPROVEITAMENTO DO MATERIAL</t>
  </si>
  <si>
    <t>80,77</t>
  </si>
  <si>
    <t>73910/8</t>
  </si>
  <si>
    <t>PORTA DE MADEIRA COMPENSADA LISA PARA PINTURA, 120X210X3,5CM, 2 FOLHAS, INCLUSO ADUELA 2A, ALIZAR 2A E DOBRADICAS</t>
  </si>
  <si>
    <t>638,29</t>
  </si>
  <si>
    <t>73910/9</t>
  </si>
  <si>
    <t>PORTA DE MADEIRA COMPENSADA LISA PARA CERA OU VERNIZ, 120X210X3,5CM, 2 FOLHAS, INCLUSO ADUELA 1A, ALIZAR 1A E DOBRADICAS COM ANEL</t>
  </si>
  <si>
    <t>809,30</t>
  </si>
  <si>
    <t>84876</t>
  </si>
  <si>
    <t>PORTA MADEIRA 1A CORRER P/VIDRO 30MM/ GUARNICAO 15CM/ALIZAR</t>
  </si>
  <si>
    <t>543,06</t>
  </si>
  <si>
    <t>90800</t>
  </si>
  <si>
    <t>ADUELA / MARCO / BATENTE PARA PORTA DE 60X210CM, PADRÃO MÉDIO - FORNECIMENTO E MONTAGEM. AF_08/2015</t>
  </si>
  <si>
    <t>165,87</t>
  </si>
  <si>
    <t>90801</t>
  </si>
  <si>
    <t>ADUELA / MARCO / BATENTE PARA PORTA DE 70X210CM, PADRÃO MÉDIO - FORNECIMENTO E MONTAGEM. AF_08/2015</t>
  </si>
  <si>
    <t>173,00</t>
  </si>
  <si>
    <t>90802</t>
  </si>
  <si>
    <t>ADUELA / MARCO / BATENTE PARA PORTA DE 80X210CM, PADRÃO MÉDIO - FORNECIMENTO E MONTAGEM. AF_08/2015</t>
  </si>
  <si>
    <t>180,14</t>
  </si>
  <si>
    <t>90803</t>
  </si>
  <si>
    <t>ADUELA / MARCO / BATENTE PARA PORTA DE 90X210CM, PADRÃO MÉDIO - FORNECIMENTO E MONTAGEM. AF_08/2015</t>
  </si>
  <si>
    <t>187,26</t>
  </si>
  <si>
    <t>90804</t>
  </si>
  <si>
    <t>ADUELA / MARCO / BATENTE PARA PORTA DE 60X210CM, FIXAÇÃO COM ARGAMASSA, PADRÃO MÉDIO - FORNECIMENTO E INSTALAÇÃO. AF_08/2015_P</t>
  </si>
  <si>
    <t>226,70</t>
  </si>
  <si>
    <t>90805</t>
  </si>
  <si>
    <t>ADUELA / MARCO / BATENTE PARA PORTA DE 60X210CM, FIXAÇÃO COM ARGAMASSA - SOMENTE INSTALAÇÃO. AF_08/2015_P</t>
  </si>
  <si>
    <t>60,83</t>
  </si>
  <si>
    <t>90806</t>
  </si>
  <si>
    <t>ADUELA / MARCO / BATENTE PARA PORTA DE 70X210CM, FIXAÇÃO COM ARGAMASSA, PADRÃO MÉDIO - FORNECIMENTO E INSTALAÇÃO. AF_08/2015_P</t>
  </si>
  <si>
    <t>239,12</t>
  </si>
  <si>
    <t>90807</t>
  </si>
  <si>
    <t>ADUELA / MARCO / BATENTE PARA PORTA DE 70X210CM, FIXAÇÃO COM ARGAMASSA - SOMENTE INSTALAÇÃO. AF_08/2015_P</t>
  </si>
  <si>
    <t>66,12</t>
  </si>
  <si>
    <t>90816</t>
  </si>
  <si>
    <t>ADUELA / MARCO / BATENTE PARA PORTA DE 80X210CM, FIXAÇÃO COM ARGAMASSA, PADRÃO MÉDIO - FORNECIMENTO E INSTALAÇÃO. AF_08/2015_P</t>
  </si>
  <si>
    <t>251,55</t>
  </si>
  <si>
    <t>90817</t>
  </si>
  <si>
    <t>ADUELA / MARCO / BATENTE PARA PORTA DE 80X210CM, FIXAÇÃO COM ARGAMASSA - SOMENTE INSTALAÇÃO. AF_08/2015_P</t>
  </si>
  <si>
    <t>71,41</t>
  </si>
  <si>
    <t>90818</t>
  </si>
  <si>
    <t>ADUELA / MARCO / BATENTE PARA PORTA DE 90X210CM, FIXAÇÃO COM ARGAMASSA, PADRÃO MÉDIO - FORNECIMENTO E INSTALAÇÃO. AF_08/2015_P</t>
  </si>
  <si>
    <t>263,99</t>
  </si>
  <si>
    <t>90819</t>
  </si>
  <si>
    <t>ADUELA / MARCO / BATENTE PARA PORTA DE 90X210CM, FIXAÇÃO COM ARGAMASSA - SOMENTE INSTALAÇÃO. AF_08/2015_P</t>
  </si>
  <si>
    <t>76,73</t>
  </si>
  <si>
    <t>90820</t>
  </si>
  <si>
    <t>PORTA DE MADEIRA PARA PINTURA, SEMI-OCA (LEVE OU MÉDIA), 60X210CM, ESPESSURA DE 3,5CM, INCLUSO DOBRADIÇAS - FORNECIMENTO E INSTALAÇÃO. AF_08/2015</t>
  </si>
  <si>
    <t>283,51</t>
  </si>
  <si>
    <t>90821</t>
  </si>
  <si>
    <t>PORTA DE MADEIRA PARA PINTURA, SEMI-OCA (LEVE OU MÉDIA), 70X210CM, ESPESSURA DE 3,5CM, INCLUSO DOBRADIÇAS - FORNECIMENTO E INSTALAÇÃO. AF_08/2015</t>
  </si>
  <si>
    <t>307,09</t>
  </si>
  <si>
    <t>90822</t>
  </si>
  <si>
    <t>PORTA DE MADEIRA PARA PINTURA, SEMI-OCA (LEVE OU MÉDIA), 80X210CM, ESPESSURA DE 3,5CM, INCLUSO DOBRADIÇAS - FORNECIMENTO E INSTALAÇÃO. AF_08/2015</t>
  </si>
  <si>
    <t>304,22</t>
  </si>
  <si>
    <t>90823</t>
  </si>
  <si>
    <t>PORTA DE MADEIRA PARA PINTURA, SEMI-OCA (LEVE OU MÉDIA), 90X210CM, ESPESSURA DE 3,5CM, INCLUSO DOBRADIÇAS - FORNECIMENTO E INSTALAÇÃO. AF_08/2015</t>
  </si>
  <si>
    <t>319,30</t>
  </si>
  <si>
    <t>90826</t>
  </si>
  <si>
    <t>ALIZAR / GUARNIÇÃO DE 5X1,5CM PARA PORTA DE 60X210CM FIXADO COM PREGOS, PADRÃO MÉDIO - FORNECIMENTO E INSTALAÇÃO. AF_08/2015</t>
  </si>
  <si>
    <t>24,80</t>
  </si>
  <si>
    <t>90827</t>
  </si>
  <si>
    <t>ALIZAR / GUARNIÇÃO DE 5X1,5CM PARA PORTA DE 70X210CM FIXADO COM PREGOS, PADRÃO MÉDIO - FORNECIMENTO E INSTALAÇÃO. AF_08/2015</t>
  </si>
  <si>
    <t>26,15</t>
  </si>
  <si>
    <t>90828</t>
  </si>
  <si>
    <t>ALIZAR / GUARNIÇÃO DE 5X1,5CM PARA PORTA DE 80X210CM FIXADO COM PREGOS, PADRÃO MÉDIO - FORNECIMENTO E INSTALAÇÃO. AF_08/2015</t>
  </si>
  <si>
    <t>27,50</t>
  </si>
  <si>
    <t>90829</t>
  </si>
  <si>
    <t>ALIZAR / GUARNIÇÃO DE 5X1,5CM PARA PORTA DE 90X210CM FIXADO COM PREGOS, PADRÃO MÉDIO - FORNECIMENTO E INSTALAÇÃO. AF_08/2015</t>
  </si>
  <si>
    <t>28,89</t>
  </si>
  <si>
    <t>90830</t>
  </si>
  <si>
    <t>FECHADURA DE EMBUTIR COM CILINDRO, EXTERNA, COMPLETA, ACABAMENTO PADRÃO MÉDIO, INCLUSO EXECUÇÃO DE FURO - FORNECIMENTO E INSTALAÇÃO. AF_08/2015</t>
  </si>
  <si>
    <t>114,44</t>
  </si>
  <si>
    <t>90831</t>
  </si>
  <si>
    <t>FECHADURA DE EMBUTIR PARA PORTA DE BANHEIRO, COMPLETA, ACABAMENTO PADRÃO MÉDIO, INCLUSO EXECUÇÃO DE FURO - FORNECIMENTO E INSTALAÇÃO. AF_08/2015</t>
  </si>
  <si>
    <t>89,79</t>
  </si>
  <si>
    <t>90841</t>
  </si>
  <si>
    <t>KIT DE PORTA DE MADEIRA PARA PINTURA, SEMI-OCA (LEVE OU MÉDIA), PADRÃO MÉDIO, 60X210CM, ESPESSURA DE 3,5CM, ITENS INCLUSOS: DOBRADIÇAS, MONTAGEM E INSTALAÇÃO DO BATENTE, FECHADURA COM EXECUÇÃO DO FURO - FORNECIMENTO E INSTALAÇÃO. AF_08/2015</t>
  </si>
  <si>
    <t>649,60</t>
  </si>
  <si>
    <t>90842</t>
  </si>
  <si>
    <t>KIT DE PORTA DE MADEIRA PARA PINTURA, SEMI-OCA (LEVE OU MÉDIA), PADRÃO MÉDIO, 70X210CM, ESPESSURA DE 3,5CM, ITENS INCLUSOS: DOBRADIÇAS, MONTAGEM E INSTALAÇÃO DO BATENTE, FECHADURA COM EXECUÇÃO DO FURO - FORNECIMENTO E INSTALAÇÃO. AF_08/2015</t>
  </si>
  <si>
    <t>696,67</t>
  </si>
  <si>
    <t>90843</t>
  </si>
  <si>
    <t>KIT DE PORTA DE MADEIRA PARA PINTURA, SEMI-OCA (LEVE OU MÉDIA), PADRÃO MÉDIO, 80X210CM, ESPESSURA DE 3,5CM, ITENS INCLUSOS: DOBRADIÇAS, MONTAGEM E INSTALAÇÃO DO BATENTE, FECHADURA COM EXECUÇÃO DO FURO - FORNECIMENTO E INSTALAÇÃO. AF_08/2015</t>
  </si>
  <si>
    <t>725,21</t>
  </si>
  <si>
    <t>90844</t>
  </si>
  <si>
    <t>KIT DE PORTA DE MADEIRA PARA PINTURA, SEMI-OCA (LEVE OU MÉDIA), PADRÃO MÉDIO, 90X210CM, ESPESSURA DE 3,5CM, ITENS INCLUSOS: DOBRADIÇAS, MONTAGEM E INSTALAÇÃO DO BATENTE, FECHADURA COM EXECUÇÃO DO FURO - FORNECIMENTO E INSTALAÇÃO. AF_08/2015</t>
  </si>
  <si>
    <t>755,51</t>
  </si>
  <si>
    <t>90847</t>
  </si>
  <si>
    <t>KIT DE PORTA DE MADEIRA PARA PINTURA, SEMI-OCA (LEVE OU MÉDIA), PADRÃO MÉDIO, 60X210CM, ESPESSURA DE 3,5CM, ITENS INCLUSOS: DOBRADIÇAS, MONTAGEM E INSTALAÇÃO DO BATENTE, SEM FECHADURA - FORNECIMENTO E INSTALAÇÃO. AF_08/2015</t>
  </si>
  <si>
    <t>559,81</t>
  </si>
  <si>
    <t>90848</t>
  </si>
  <si>
    <t>KIT DE PORTA DE MADEIRA PARA PINTURA, SEMI-OCA (LEVE OU MÉDIA), PADRÃO MÉDIO, 70X210CM, ESPESSURA DE 3,5CM, ITENS INCLUSOS: DOBRADIÇAS, MONTAGEM E INSTALAÇÃO DO BATENTE, SEM FECHADURA - FORNECIMENTO E INSTALAÇÃO. AF_08/2015</t>
  </si>
  <si>
    <t>598,51</t>
  </si>
  <si>
    <t>90849</t>
  </si>
  <si>
    <t>KIT DE PORTA DE MADEIRA PARA PINTURA, SEMI-OCA (LEVE OU MÉDIA), PADRÃO MÉDIO, 80X210CM, ESPESSURA DE 3,5CM, ITENS INCLUSOS: DOBRADIÇAS, MONTAGEM E INSTALAÇÃO DO BATENTE, SEM FECHADURA - FORNECIMENTO E INSTALAÇÃO. AF_08/2015</t>
  </si>
  <si>
    <t>610,77</t>
  </si>
  <si>
    <t>90850</t>
  </si>
  <si>
    <t>KIT DE PORTA DE MADEIRA PARA PINTURA, SEMI-OCA (LEVE OU MÉDIA), PADRÃO MÉDIO, 90X210CM, ESPESSURA DE 3,5CM, ITENS INCLUSOS: DOBRADIÇAS, MONTAGEM E INSTALAÇÃO DO BATENTE, SEM FECHADURA - FORNECIMENTO E INSTALAÇÃO. AF_08/2015</t>
  </si>
  <si>
    <t>641,07</t>
  </si>
  <si>
    <t>91009</t>
  </si>
  <si>
    <t>PORTA DE MADEIRA PARA VERNIZ, SEMI-OCA (LEVE OU MÉDIA), 60X210CM, ESPESSURA DE 3,5CM, INCLUSO DOBRADIÇAS - FORNECIMENTO E INSTALAÇÃO. AF_08/2015</t>
  </si>
  <si>
    <t>289,73</t>
  </si>
  <si>
    <t>91010</t>
  </si>
  <si>
    <t>PORTA DE MADEIRA PARA VERNIZ, SEMI-OCA (LEVE OU MÉDIA), 70X210CM, ESPESSURA DE 3,5CM, INCLUSO DOBRADIÇAS - FORNECIMENTO E INSTALAÇÃO. AF_08/2015</t>
  </si>
  <si>
    <t>238,91</t>
  </si>
  <si>
    <t>91011</t>
  </si>
  <si>
    <t>PORTA DE MADEIRA PARA VERNIZ, SEMI-OCA (LEVE OU MÉDIA), 80X210CM, ESPESSURA DE 3,5CM, INCLUSO DOBRADIÇAS - FORNECIMENTO E INSTALAÇÃO. AF_08/2015</t>
  </si>
  <si>
    <t>327,52</t>
  </si>
  <si>
    <t>91012</t>
  </si>
  <si>
    <t>PORTA DE MADEIRA PARA VERNIZ, SEMI-OCA (LEVE OU MÉDIA), 90X210CM, ESPESSURA DE 3,5CM, INCLUSO DOBRADIÇAS - FORNECIMENTO E INSTALAÇÃO. AF_08/2015</t>
  </si>
  <si>
    <t>314,52</t>
  </si>
  <si>
    <t>91013</t>
  </si>
  <si>
    <t>KIT DE PORTA DE MADEIRA PARA VERNIZ, SEMI-OCA (LEVE OU MÉDIA), PADRÃO MÉDIO, 60X210CM, ESPESSURA DE 3,5CM, ITENS INCLUSOS: DOBRADIÇAS, MONTAGEM E INSTALAÇÃO DO BATENTE, SEM FECHADURA - FORNECIMENTO E INSTALAÇÃO. AF_08/2015</t>
  </si>
  <si>
    <t>566,03</t>
  </si>
  <si>
    <t>91014</t>
  </si>
  <si>
    <t>KIT DE PORTA DE MADEIRA PARA VERNIZ, SEMI-OCA (LEVE OU MÉDIA), PADRÃO MÉDIO, 70X210CM, ESPESSURA DE 3,5CM, ITENS INCLUSOS: DOBRADIÇAS, MONTAGEM E INSTALAÇÃO DO BATENTE, SEM FECHADURA - FORNECIMENTO E INSTALAÇÃO. AF_08/2015</t>
  </si>
  <si>
    <t>530,33</t>
  </si>
  <si>
    <t>91015</t>
  </si>
  <si>
    <t>KIT DE PORTA DE MADEIRA PARA VERNIZ, SEMI-OCA (LEVE OU MÉDIA), PADRÃO MÉDIO, 80X210CM, ESPESSURA DE 3,5CM, ITENS INCLUSOS: DOBRADIÇAS, MONTAGEM E INSTALAÇÃO DO BATENTE, SEM FECHADURA - FORNECIMENTO E INSTALAÇÃO. AF_08/2015</t>
  </si>
  <si>
    <t>634,07</t>
  </si>
  <si>
    <t>91016</t>
  </si>
  <si>
    <t>KIT DE PORTA DE MADEIRA PARA VERNIZ, SEMI-OCA (LEVE OU MÉDIA), PADRÃO MÉDIO, 90X210CM, ESPESSURA DE 3,5CM, ITENS INCLUSOS: DOBRADIÇAS, MONTAGEM E INSTALAÇÃO DO BATENTE, SEM FECHADURA - FORNECIMENTO E INSTALAÇÃO. AF_08/2015</t>
  </si>
  <si>
    <t>636,29</t>
  </si>
  <si>
    <t>91286</t>
  </si>
  <si>
    <t>ADUELA / MARCO / BATENTE PARA PORTA DE 60X210CM, PADRÃO POPULAR - FORNECIMENTO E MONTAGEM. AF_08/2015</t>
  </si>
  <si>
    <t>133,18</t>
  </si>
  <si>
    <t>91287</t>
  </si>
  <si>
    <t>ADUELA / MARCO / BATENTE PARA PORTA DE 70X210CM, PADRÃO POPULAR - FORNECIMENTO E MONTAGEM. AF_08/2015</t>
  </si>
  <si>
    <t>140,31</t>
  </si>
  <si>
    <t>ADUELA / MARCO / BATENTE PARA PORTA DE 80X210CM, PADRÃO POPULAR - FORNECIMENTO E MONTAGEM. AF_08/2015</t>
  </si>
  <si>
    <t>147,45</t>
  </si>
  <si>
    <t>91290</t>
  </si>
  <si>
    <t>ADUELA / MARCO / BATENTE PARA PORTA DE 90X210CM, PADRÃO POPULAR - FORNECIMENTO E MONTAGEM. AF_08/2015</t>
  </si>
  <si>
    <t>154,57</t>
  </si>
  <si>
    <t>91291</t>
  </si>
  <si>
    <t>ADUELA / MARCO / BATENTE PARA PORTA DE 60X210CM, FIXAÇÃO COM ARGAMASSA, PADRÃO POPULAR - FORNECIMENTO E INSTALAÇÃO. AF_08/2015_P</t>
  </si>
  <si>
    <t>194,01</t>
  </si>
  <si>
    <t>91292</t>
  </si>
  <si>
    <t>ADUELA / MARCO / BATENTE PARA PORTA DE 70X210CM, FIXAÇÃO COM ARGAMASSA, PADRÃO POPULAR - FORNECIMENTO E INSTALAÇÃO. AF_08/2015_P</t>
  </si>
  <si>
    <t>206,43</t>
  </si>
  <si>
    <t>91293</t>
  </si>
  <si>
    <t>ADUELA / MARCO / BATENTE PARA PORTA DE 80X210CM, FIXAÇÃO COM ARGAMASSA, PADRÃO POPULAR - FORNECIMENTO E INSTALAÇÃO. AF_08/2015_P</t>
  </si>
  <si>
    <t>218,86</t>
  </si>
  <si>
    <t>91294</t>
  </si>
  <si>
    <t>ADUELA / MARCO / BATENTE PARA PORTA DE 90X210CM, FIXAÇÃO COM ARGAMASSA, PADRÃO POPULAR - FORNECIMENTO E INSTALAÇÃO. AF_08/2015_P</t>
  </si>
  <si>
    <t>231,30</t>
  </si>
  <si>
    <t>91295</t>
  </si>
  <si>
    <t>PORTA DE MADEIRA FRISADA, SEMI-OCA (LEVE OU MÉDIA), 60X210CM, ESPESSURA DE 3CM, INCLUSO DOBRADIÇAS - FORNECIMENTO E INSTALAÇÃO. AF_08/2015</t>
  </si>
  <si>
    <t>273,02</t>
  </si>
  <si>
    <t>91296</t>
  </si>
  <si>
    <t>PORTA DE MADEIRA FRISADA, SEMI-OCA (LEVE OU MÉDIA), 70X210CM, ESPESSURA DE 3CM, INCLUSO DOBRADIÇAS - FORNECIMENTO E INSTALAÇÃO. AF_08/2015</t>
  </si>
  <si>
    <t>288,91</t>
  </si>
  <si>
    <t>91297</t>
  </si>
  <si>
    <t>PORTA DE MADEIRA FRISADA, SEMI-OCA (LEVE OU MÉDIA), 80X210CM, ESPESSURA DE 3,5CM, INCLUSO DOBRADIÇAS - FORNECIMENTO E INSTALAÇÃO. AF_08/2015</t>
  </si>
  <si>
    <t>329,22</t>
  </si>
  <si>
    <t>91298</t>
  </si>
  <si>
    <t>PORTA DE MADEIRA TIPO VENEZIANA, 80X210CM, ESPESSURA DE 3CM, INCLUSO DOBRADIÇAS - FORNECIMENTO E INSTALAÇÃO. AF_08/2015</t>
  </si>
  <si>
    <t>339,24</t>
  </si>
  <si>
    <t>91299</t>
  </si>
  <si>
    <t>PORTA DE MADEIRA, TIPO MEXICANA, MACIÇA (PESADA OU SUPERPESADA), 80X210CM, ESPESSURA DE 3,5CM, INCLUSO DOBRADIÇAS - FORNECIMENTO E INSTALAÇÃO. AF_08/2015</t>
  </si>
  <si>
    <t>663,42</t>
  </si>
  <si>
    <t>91300</t>
  </si>
  <si>
    <t>ALIZAR / GUARNIÇÃO DE 5X1,5CM PARA PORTA DE 60X210CM FIXADO COM PREGOS, PADRÃO POPULAR - FORNECIMENTO E INSTALAÇÃO. AF_08/2015</t>
  </si>
  <si>
    <t>91301</t>
  </si>
  <si>
    <t>ALIZAR / GUARNIÇÃO DE 5X1,5CM PARA PORTA DE 70X210CM FIXADO COM PREGOS, PADRÃO POPULAR - FORNECIMENTO E INSTALAÇÃO. AF_08/2015</t>
  </si>
  <si>
    <t>22,28</t>
  </si>
  <si>
    <t>91302</t>
  </si>
  <si>
    <t>ALIZAR / GUARNIÇÃO DE 5X1,5CM PARA PORTA DE 80X210CM FIXADO COM PREGOS, PADRÃO POPULAR - FORNECIMENTO E INSTALAÇÃO. AF_08/2015</t>
  </si>
  <si>
    <t>23,56</t>
  </si>
  <si>
    <t>91303</t>
  </si>
  <si>
    <t>ALIZAR / GUARNIÇÃO DE 5X1,5CM PARA PORTA DE 90X210CM FIXADO COM PREGOS, PADRÃO POPULAR - FORNECIMENTO E INSTALAÇÃO. AF_08/2015</t>
  </si>
  <si>
    <t>24,88</t>
  </si>
  <si>
    <t>91304</t>
  </si>
  <si>
    <t>FECHADURA DE EMBUTIR COM CILINDRO, EXTERNA, COMPLETA, ACABAMENTO PADRÃO POPULAR, INCLUSO EXECUÇÃO DE FURO - FORNECIMENTO E INSTALAÇÃO. AF_08/2015</t>
  </si>
  <si>
    <t>85,17</t>
  </si>
  <si>
    <t>91305</t>
  </si>
  <si>
    <t>FECHADURA DE EMBUTIR PARA PORTA DE BANHEIRO, COMPLETA, ACABAMENTO PADRÃO POPULAR, INCLUSO EXECUÇÃO DE FURO - FORNECIMENTO E INSTALAÇÃO. AF_08/2015</t>
  </si>
  <si>
    <t>64,22</t>
  </si>
  <si>
    <t>91306</t>
  </si>
  <si>
    <t>FECHADURA DE EMBUTIR PARA PORTAS INTERNAS, COMPLETA, ACABAMENTO PADRÃO MÉDIO, COM EXECUÇÃO DE FURO - FORNECIMENTO E INSTALAÇÃO. AF_08/2015</t>
  </si>
  <si>
    <t>98,16</t>
  </si>
  <si>
    <t>91307</t>
  </si>
  <si>
    <t>FECHADURA DE EMBUTIR PARA PORTAS INTERNAS, COMPLETA, ACABAMENTO PADRÃO POPULAR, COM EXECUÇÃO DE FURO - FORNECIMENTO E INSTALAÇÃO. AF_08/2015</t>
  </si>
  <si>
    <t>67,66</t>
  </si>
  <si>
    <t>91312</t>
  </si>
  <si>
    <t>KIT DE PORTA DE MADEIRA PARA PINTURA, SEMI-OCA (LEVE OU MÉDIA), PADRÃO POPULAR, 60X210CM, ESPESSURA DE 3,5CM, ITENS INCLUSOS: DOBRADIÇAS, MONTAGEM E INSTALAÇÃO DO BATENTE, FECHADURA COM EXECUÇÃO DO FURO - FORNECIMENTO E INSTALAÇÃO. AF_08/2015</t>
  </si>
  <si>
    <t>583,72</t>
  </si>
  <si>
    <t>91313</t>
  </si>
  <si>
    <t>KIT DE PORTA DE MADEIRA PARA PINTURA, SEMI-OCA (LEVE OU MÉDIA), PADRÃO POPULAR, 70X210CM, ESPESSURA DE 3,5CM, ITENS INCLUSOS: DOBRADIÇAS, MONTAGEM E INSTALAÇÃO DO BATENTE, FECHADURA COM EXECUÇÃO DO FURO - FORNECIMENTO E INSTALAÇÃO. AF_08/2015</t>
  </si>
  <si>
    <t>625,74</t>
  </si>
  <si>
    <t>91314</t>
  </si>
  <si>
    <t>KIT DE PORTA DE MADEIRA PARA PINTURA, SEMI-OCA (LEVE OU MÉDIA), PADRÃO POPULAR, 80X210CM, ESPESSURA DE 3,5CM, ITENS INCLUSOS: DOBRADIÇAS, MONTAGEM E INSTALAÇÃO DO BATENTE, FECHADURA COM EXECUÇÃO DO FURO - FORNECIMENTO E INSTALAÇÃO. AF_08/2015</t>
  </si>
  <si>
    <t>655,37</t>
  </si>
  <si>
    <t>91315</t>
  </si>
  <si>
    <t>KIT DE PORTA DE MADEIRA PARA PINTURA, SEMI-OCA (LEVE OU MÉDIA), PADRÃO POPULAR, 90X210CM, ESPESSURA DE 3,5CM, ITENS INCLUSOS: DOBRADIÇAS, MONTAGEM E INSTALAÇÃO DO BATENTE, FECHADURA COM EXECUÇÃO DO FURO - FORNECIMENTO E INSTALAÇÃO. AF_08/2015</t>
  </si>
  <si>
    <t>685,53</t>
  </si>
  <si>
    <t>91318</t>
  </si>
  <si>
    <t>KIT DE PORTA DE MADEIRA PARA PINTURA, SEMI-OCA (LEVE OU MÉDIA), PADRÃO POPULAR, 60X210CM, ESPESSURA DE 3,5CM, ITENS INCLUSOS: DOBRADIÇAS, MONTAGEM E INSTALAÇÃO DO BATENTE, SEM FECHADURA - FORNECIMENTO E INSTALAÇÃO. AF_08/2015</t>
  </si>
  <si>
    <t>519,50</t>
  </si>
  <si>
    <t>91319</t>
  </si>
  <si>
    <t>KIT DE PORTA DE MADEIRA PARA PINTURA, SEMI-OCA (LEVE OU MÉDIA), PADRÃO POPULAR, 70X210CM, ESPESSURA DE 3,5CM, ITENS INCLUSOS: DOBRADIÇAS, MONTAGEM E INSTALAÇÃO DO BATENTE, SEM FECHADURA - FORNECIMENTO E INSTALAÇÃO. AF_08/2015</t>
  </si>
  <si>
    <t>558,08</t>
  </si>
  <si>
    <t>91320</t>
  </si>
  <si>
    <t>KIT DE PORTA DE MADEIRA PARA PINTURA, SEMI-OCA (LEVE OU MÉDIA), PADRÃO POPULAR, 80X210CM, ESPESSURA DE 3,5CM, ITENS INCLUSOS: DOBRADIÇAS, MONTAGEM E INSTALAÇÃO DO BATENTE, SEM FECHADURA - FORNECIMENTO E INSTALAÇÃO. AF_08/2015</t>
  </si>
  <si>
    <t>570,20</t>
  </si>
  <si>
    <t>91321</t>
  </si>
  <si>
    <t>KIT DE PORTA DE MADEIRA PARA PINTURA, SEMI-OCA (LEVE OU MÉDIA), PADRÃO POPULAR, 90X210CM, ESPESSURA DE 3,5CM, ITENS INCLUSOS: DOBRADIÇAS, MONTAGEM E INSTALAÇÃO DO BATENTE, SEM FECHADURA - FORNECIMENTO E INSTALAÇÃO. AF_08/2015</t>
  </si>
  <si>
    <t>600,36</t>
  </si>
  <si>
    <t>91324</t>
  </si>
  <si>
    <t>KIT DE PORTA DE MADEIRA PARA VERNIZ, SEMI-OCA (LEVE OU MÉDIA), PADRÃO POPULAR, 60X210CM, ESPESSURA DE 3,5CM, ITENS INCLUSOS: DOBRADIÇAS, MONTAGEM E INSTALAÇÃO DO BATENTE, SEM FECHADURA - FORNECIMENTO E INSTALAÇÃO. AF_08/2015</t>
  </si>
  <si>
    <t>525,72</t>
  </si>
  <si>
    <t>91325</t>
  </si>
  <si>
    <t>KIT DE PORTA DE MADEIRA PARA VERNIZ, SEMI-OCA (LEVE OU MÉDIA), PADRÃO POPULAR, 70X210CM, ESPESSURA DE 3,5CM, ITENS INCLUSOS: DOBRADIÇAS, MONTAGEM E INSTALAÇÃO DO BATENTE, SEM FECHADURA - FORNECIMENTO E INSTALAÇÃO. AF_08/2015</t>
  </si>
  <si>
    <t>489,90</t>
  </si>
  <si>
    <t>91326</t>
  </si>
  <si>
    <t>KIT DE PORTA DE MADEIRA PARA VERNIZ, SEMI-OCA (LEVE OU MÉDIA), PADRÃO POPULAR, 80X210CM, ESPESSURA DE 3,5CM, ITENS INCLUSOS: DOBRADIÇAS, MONTAGEM E INSTALAÇÃO DO BATENTE, SEM FECHADURA - FORNECIMENTO E INSTALAÇÃO. AF_08/2015</t>
  </si>
  <si>
    <t>593,50</t>
  </si>
  <si>
    <t>91327</t>
  </si>
  <si>
    <t>KIT DE PORTA DE MADEIRA PARA VERNIZ, SEMI-OCA (LEVE OU MÉDIA), PADRÃO POPULAR, 90X210CM, ESPESSURA DE 3,5CM, ITENS INCLUSOS: DOBRADIÇAS, MONTAGEM E INSTALAÇÃO DO BATENTE, SEM FECHADURA - FORNECIMENTO E INSTALAÇÃO. AF_08/2015</t>
  </si>
  <si>
    <t>595,58</t>
  </si>
  <si>
    <t>91328</t>
  </si>
  <si>
    <t>KIT DE PORTA DE MADEIRA FRISADA, SEMI-OCA (LEVE OU MÉDIA), PADRÃO MÉDIO 60X210CM, ESPESSURA DE 3CM, ITENS INCLUSOS: DOBRADIÇAS, MONTAGEM E INSTALAÇÃO DO BATENTE, SEM FECHADURA - FORNECIMENTO E INSTALAÇÃO. AF_08/2015</t>
  </si>
  <si>
    <t>549,32</t>
  </si>
  <si>
    <t>91329</t>
  </si>
  <si>
    <t>KIT DE PORTA DE MADEIRA FRISADA, SEMI-OCA (LEVE OU MÉDIA), PADRÃO POPULAR, 60X210CM, ESPESSURA DE 3CM, ITENS INCLUSOS: DOBRADIÇAS, MONTAGEM E INSTALAÇÃO DO BATENTE, SEM FECHADURA - FORNECIMENTO E INSTALAÇÃO. AF_08/2015</t>
  </si>
  <si>
    <t>509,01</t>
  </si>
  <si>
    <t>91330</t>
  </si>
  <si>
    <t>KIT DE PORTA DE MADEIRA FRISADA, SEMI-OCA (LEVE OU MÉDIA), PADRÃO MÉDIO, 70X210CM, ESPESSURA DE 3CM, ITENS INCLUSOS: DOBRADIÇAS, MONTAGEM E INSTALAÇÃO DO BATENTE, SEM FECHADURA - FORNECIMENTO E INSTALAÇÃO. AF_08/2015</t>
  </si>
  <si>
    <t>580,33</t>
  </si>
  <si>
    <t>91331</t>
  </si>
  <si>
    <t>KIT DE PORTA DE MADEIRA FRISADA, SEMI-OCA (LEVE OU MÉDIA), PADRÃO POPULAR, 70X210CM, ESPESSURA DE 3CM, ITENS INCLUSOS: DOBRADIÇAS, MONTAGEM E INSTALAÇÃO DO BATENTE, SEM FECHADURA - FORNECIMENTO E INSTALAÇÃO. AF_08/2015</t>
  </si>
  <si>
    <t>539,90</t>
  </si>
  <si>
    <t>91332</t>
  </si>
  <si>
    <t>KIT DE PORTA DE MADEIRA FRISADA, SEMI-OCA (LEVE OU MÉDIA), PADRÃO MÉDIO, 80X210CM, ESPESSURA DE 3,5CM, ITENS INCLUSOS: DOBRADIÇAS, MONTAGEM E INSTALAÇÃO DO BATENTE, SEM FECHADURA - FORNECIMENTO E INSTALAÇÃO. AF_08/2015</t>
  </si>
  <si>
    <t>635,77</t>
  </si>
  <si>
    <t>91333</t>
  </si>
  <si>
    <t>KIT DE PORTA DE MADEIRA FRISADA, SEMI-OCA (LEVE OU MÉDIA), PADRÃO POPULAR, 80X210CM, ESPESSURA DE 3,5CM, ITENS INCLUSOS: DOBRADIÇAS, MONTAGEM E INSTALAÇÃO DO BATENTE, SEM FECHADURA - FORNECIMENTO E INSTALAÇÃO. AF_08/2015</t>
  </si>
  <si>
    <t>595,20</t>
  </si>
  <si>
    <t>91334</t>
  </si>
  <si>
    <t>KIT DE PORTA DE MADEIRA TIPO VENEZIANA, PADRÃO MÉDIO, 80X210CM, ESPESSURA DE 3CM, ITENS INCLUSOS: DOBRADIÇAS, MONTAGEM E INSTALAÇÃO DO BATENTE, SEM FECHADURA - FORNECIMENTO E INSTALAÇÃO. AF_08/2015</t>
  </si>
  <si>
    <t>645,79</t>
  </si>
  <si>
    <t>91335</t>
  </si>
  <si>
    <t>KIT DE PORTA DE MADEIRA TIPO VENEZIANA, PADRÃO POPULAR, 80X210CM, ESPESSURA DE 3CM, ITENS INCLUSOS: DOBRADIÇAS, MONTAGEM E INSTALAÇÃO DO BATENTE, SEM FECHADURA - FORNECIMENTO E INSTALAÇÃO. AF_08/2015</t>
  </si>
  <si>
    <t>605,22</t>
  </si>
  <si>
    <t>91336</t>
  </si>
  <si>
    <t>KIT DE PORTA DE MADEIRA TIPO MEXICANA, MACIÇA (PESADA OU SUPERPESADA), PADRÃO MÉDIO, 80X210CM, ESPESSURA DE 3CM, ITENS INCLUSOS: DOBRADIÇAS, MONTAGEM E INSTALAÇÃO DO BATENTE, SEM FECHADURA - FORNECIMENTO E INSTALAÇÃO. AF_08/2015</t>
  </si>
  <si>
    <t>969,97</t>
  </si>
  <si>
    <t>91337</t>
  </si>
  <si>
    <t>KIT DE PORTA DE MADEIRA TIPO MEXICANA, MACIÇA (PESADA OU SUPERPESADA), PADRÃO POPULAR, 80X210CM, ESPESSURA DE 3CM, ITENS INCLUSOS: DOBRADIÇAS, MONTAGEM E INSTALAÇÃO DO BATENTE, SEM FECHADURA - FORNECIMENTO E INSTALAÇÃO. AF_08/2015</t>
  </si>
  <si>
    <t>929,40</t>
  </si>
  <si>
    <t>73813/1</t>
  </si>
  <si>
    <t>JANELA DE MADEIRA ALMOFADADA 1A, 1,5X1,5M, DE ABRIR, INCLUSO GUARNICOES E DOBRADICAS</t>
  </si>
  <si>
    <t>1.262,17</t>
  </si>
  <si>
    <t>84844</t>
  </si>
  <si>
    <t>JANELA DE MADEIRA TIPO GUILHOTINA, DE ABRIR , INCLUSAS GUARNICOES SEM FERRAGENS</t>
  </si>
  <si>
    <t>360,34</t>
  </si>
  <si>
    <t>84845</t>
  </si>
  <si>
    <t>JANELA DE MADEIRA TIPO VENEZIANA. DE ABRIR, INCLUSAS GUARNICOES E FERRAGENS</t>
  </si>
  <si>
    <t>534,42</t>
  </si>
  <si>
    <t>84846</t>
  </si>
  <si>
    <t>JANELA DE MADEIRA TIPO VENEZIANA/VIDRO, DE ABRIR, INCLUSAS GUARNICOES SEM FERRAGENS</t>
  </si>
  <si>
    <t>544,11</t>
  </si>
  <si>
    <t>84847</t>
  </si>
  <si>
    <t>JANELA DE MADEIRA ALMOFADADA, DE ABRIR, INCLUSAS GUARNICOES SEM FERRAGENS</t>
  </si>
  <si>
    <t>84848</t>
  </si>
  <si>
    <t>JANELA DE MADEIRA TIPO VENEZIANA/GUILHOTINA, DE ABRIR, INCLUSAS GUARNICOES SEM FERRAGENS</t>
  </si>
  <si>
    <t>436,47</t>
  </si>
  <si>
    <t>84849</t>
  </si>
  <si>
    <t>CAIXA MADEIRA 57X43CM COM GUARNICAO 13CM P/ FECHAMENTO DE AR CONDICIONAL</t>
  </si>
  <si>
    <t>83,78</t>
  </si>
  <si>
    <t>73933/1</t>
  </si>
  <si>
    <t>PORTA DE FERRO, DE ABRIR, TIPO GRADE COM CHAPA, 87X210CM, COM GUARNICOES</t>
  </si>
  <si>
    <t>582,35</t>
  </si>
  <si>
    <t>73933/3</t>
  </si>
  <si>
    <t>PORTA DE FERRO TIPO VENEZIANA, DE ABRIR, SEM BANDEIRA SEM FERRAGENS</t>
  </si>
  <si>
    <t>406,77</t>
  </si>
  <si>
    <t>73933/4</t>
  </si>
  <si>
    <t>PORTA DE FERRO DE ABRIR TIPO BARRA CHATA, COM REQUADRO E GUARNICAO COMPLETA</t>
  </si>
  <si>
    <t>548,67</t>
  </si>
  <si>
    <t>74073/1</t>
  </si>
  <si>
    <t>ALCAPAO EM FERRO 60X60CM, INCLUSO FERRAGENS</t>
  </si>
  <si>
    <t>98,47</t>
  </si>
  <si>
    <t>74073/2</t>
  </si>
  <si>
    <t>ALCAPAO EM FERRO 70X70CM, INCLUSO FERRAGENS</t>
  </si>
  <si>
    <t>110,40</t>
  </si>
  <si>
    <t>74136/1</t>
  </si>
  <si>
    <t>PORTA DE ACO DE ENROLAR TIPO GRADE, CHAPA 16</t>
  </si>
  <si>
    <t>333,36</t>
  </si>
  <si>
    <t>74136/2</t>
  </si>
  <si>
    <t>PORTA DE ACO CHAPA 24, DE ENROLAR, VAZADA TIJOLINHO OU EQUIVALENTE COM RETANGULO OU CIRCULO, ACABAMENTO GALVANIZADO NATURAL</t>
  </si>
  <si>
    <t>291,06</t>
  </si>
  <si>
    <t>74136/3</t>
  </si>
  <si>
    <t>PORTA DE ACO CHAPA 24, DE ENROLAR, RAIADA, LARGA COM ACABAMENTO GALVANIZADO NATURAL</t>
  </si>
  <si>
    <t>221,94</t>
  </si>
  <si>
    <t>84854</t>
  </si>
  <si>
    <t>BATENTE FERRO 1X1/8"</t>
  </si>
  <si>
    <t>31,50</t>
  </si>
  <si>
    <t>94559</t>
  </si>
  <si>
    <t>JANELA DE AÇO BASCULANTE, FIXAÇÃO COM ARGAMASSA, SEM VIDROS, PADRONIZADA. AF_07/2016</t>
  </si>
  <si>
    <t>446,92</t>
  </si>
  <si>
    <t>94560</t>
  </si>
  <si>
    <t>JANELA DE AÇO DE CORRER, 2 FOLHAS, FIXAÇÃO COM ARGAMASSA, COM VIDROS, PADRONIZADA. AF_07/2016</t>
  </si>
  <si>
    <t>379,40</t>
  </si>
  <si>
    <t>94562</t>
  </si>
  <si>
    <t>JANELA DE AÇO DE CORRER, 4 FOLHAS, FIXAÇÃO COM ARGAMASSA, SEM VIDROS, PADRONIZADA. AF_07/2016</t>
  </si>
  <si>
    <t>401,62</t>
  </si>
  <si>
    <t>94563</t>
  </si>
  <si>
    <t>JANELA DE AÇO DE CORRER, 6 FOLHAS, FIXAÇÃO COM ARGAMASSA, COM VIDROS, PADRONIZADA. AF_07/2016</t>
  </si>
  <si>
    <t>502,12</t>
  </si>
  <si>
    <t>JANELA DE AÇO BASCULANTE, FIXAÇÃO COM PARAFUSO SOBRE CONTRAMARCO (EXCLUSIVE CONTRAMARCO), SEM VIDROS, PADRONIZADA. AF_07/2016</t>
  </si>
  <si>
    <t>392,19</t>
  </si>
  <si>
    <t>94565</t>
  </si>
  <si>
    <t>JANELA DE AÇO DE CORRER, 2 FOLHAS, FIXAÇÃO COM PARAFUSO SOBRE CONTRAMARCO (EXCLUSIVE CONTRAMARCO), COM VIDROS, PADRONIZADA. AF_07/2016</t>
  </si>
  <si>
    <t>361,00</t>
  </si>
  <si>
    <t>94567</t>
  </si>
  <si>
    <t>JANELA DE AÇO DE CORRER, 4 FOLHAS, FIXAÇÃO COM PARAFUSO SOBRE CONTRAMARCO (EXCLUSIVE CONTRAMARCO), SEM VIDROS, PADRONIZADA. AF_07/2016</t>
  </si>
  <si>
    <t>377,47</t>
  </si>
  <si>
    <t>94568</t>
  </si>
  <si>
    <t>JANELA DE AÇO DE CORRER, 6 FOLHAS, FIXAÇÃO COM PARAFUSO SOBRE CONTRAMARCO (EXCLUSIVE CONTRAMARCO), COM VIDROS, PADRONIZADA. AF_07/2016</t>
  </si>
  <si>
    <t>473,82</t>
  </si>
  <si>
    <t>73932/1</t>
  </si>
  <si>
    <t>GRADE DE FERRO EM BARRA CHATA 3/16"</t>
  </si>
  <si>
    <t>235,73</t>
  </si>
  <si>
    <t>73631</t>
  </si>
  <si>
    <t>GUARDA-CORPO EM TUBO DE ACO GALVANIZADO 1 1/2"</t>
  </si>
  <si>
    <t>298,00</t>
  </si>
  <si>
    <t>74195/1</t>
  </si>
  <si>
    <t>GUARDA-CORPO  COM CORRIMAO EM FERRO BARRA CHATA 3/16"</t>
  </si>
  <si>
    <t>278,73</t>
  </si>
  <si>
    <t>73665</t>
  </si>
  <si>
    <t>ESCADA TIPO MARINHEIRO EM ACO CA-50 9,52MM INCLUSO PINTURA COM FUNDO ANTICORROSIVO TIPO ZARCAO</t>
  </si>
  <si>
    <t>60,12</t>
  </si>
  <si>
    <t>73669</t>
  </si>
  <si>
    <t>CORRIMAO EM MADEIRA 1A 2,5X30CM</t>
  </si>
  <si>
    <t>70,33</t>
  </si>
  <si>
    <t>74072/1</t>
  </si>
  <si>
    <t>CORRIMAO EM TUBO ACO GALVANIZADO 3/4" COM BRACADEIRA</t>
  </si>
  <si>
    <t>71,83</t>
  </si>
  <si>
    <t>74072/2</t>
  </si>
  <si>
    <t>CORRIMAO EM TUBO ACO GALVANIZADO 2 1/2" COM BRACADEIRA</t>
  </si>
  <si>
    <t>106,72</t>
  </si>
  <si>
    <t>74072/3</t>
  </si>
  <si>
    <t>CORRIMAO EM TUBO ACO GALVANIZADO 1 1/4" COM BRACADEIRA</t>
  </si>
  <si>
    <t>82,03</t>
  </si>
  <si>
    <t>74194/1</t>
  </si>
  <si>
    <t>ESCADA TIPO MARINHEIRO EM TUBO ACO GALVANIZADO 1 1/2" 5 DEGRAUS</t>
  </si>
  <si>
    <t>225,09</t>
  </si>
  <si>
    <t>84862</t>
  </si>
  <si>
    <t>GUARDA-CORPO COM CORRIMAO EM TUBO DE ACO GALVANIZADO 1 1/2"</t>
  </si>
  <si>
    <t>197,10</t>
  </si>
  <si>
    <t>84863</t>
  </si>
  <si>
    <t>GUARDA-CORPO COM CORRIMAO EM TUBO DE ACO GALVANIZADO 3/4"</t>
  </si>
  <si>
    <t>100,05</t>
  </si>
  <si>
    <t>68050</t>
  </si>
  <si>
    <t>PORTA DE CORRER EM ALUMINIO, COM DUAS FOLHAS PARA VIDRO, INCLUSO VIDRO LISO INCOLOR, FECHADURA E PUXADOR, SEM GUARNICAO/ALIZAR/VISTA</t>
  </si>
  <si>
    <t>90838</t>
  </si>
  <si>
    <t>PORTA CORTA-FOGO 90X210X4CM - FORNECIMENTO E INSTALAÇÃO. AF_08/2015</t>
  </si>
  <si>
    <t>1.120,87</t>
  </si>
  <si>
    <t>91338</t>
  </si>
  <si>
    <t>PORTA DE ALUMÍNIO DE ABRIR COM LAMBRI, COMM GUARNIÇÃO, FIXAÇÃO COM PARAFUSOS - FORNECIMENTO E INSTALAÇÃO. AF_08/2015</t>
  </si>
  <si>
    <t>1.063,32</t>
  </si>
  <si>
    <t>91341</t>
  </si>
  <si>
    <t>PORTA EM ALUMÍNIO DE ABRIR TIPO VENEZIANA COM GUARNIÇÃO, FIXAÇÃO COM PARAFUSOS - FORNECIMENTO E INSTALAÇÃO. AF_08/2015</t>
  </si>
  <si>
    <t>800,13</t>
  </si>
  <si>
    <t>94805</t>
  </si>
  <si>
    <t>PORTA DE ALUMÍNIO DE ABRIR PARA VIDRO SEM GUARNIÇÃO, 87X210CM, FIXAÇÃO COM PARAFUSOS, INCLUSIVE VIDROS - FORNECIMENTO E INSTALAÇÃO. AF_08/2015</t>
  </si>
  <si>
    <t>1.130,44</t>
  </si>
  <si>
    <t>94806</t>
  </si>
  <si>
    <t>PORTA EM AÇO DE ABRIR PARA VIDRO SEM GUARNIÇÃO, 87X210CM, FIXAÇÃO COM PARAFUSOS, EXCLUSIVE VIDROS - FORNECIMENTO E INSTALAÇÃO. AF_08/2015</t>
  </si>
  <si>
    <t>532,48</t>
  </si>
  <si>
    <t>94807</t>
  </si>
  <si>
    <t>PORTA EM AÇO DE ABRIR TIPO VENEZIANA SEM GUARNIÇÃO, 87X210CM, FIXAÇÃO COM PARAFUSOS - FORNECIMENTO E INSTALAÇÃO. AF_08/2015</t>
  </si>
  <si>
    <t>640,80</t>
  </si>
  <si>
    <t>73737/1</t>
  </si>
  <si>
    <t>GRADIL DE ALUMINIO ANODIZADO TIPO BARRA CHATA PARA VARANDAS, ALTURA 0,4M</t>
  </si>
  <si>
    <t>143,49</t>
  </si>
  <si>
    <t>73737/2</t>
  </si>
  <si>
    <t>GRADIL DE ALUMINIO ANODIZADO TIPO BARRA CHATA PARA VARANDAS, ALTURA 1,0M</t>
  </si>
  <si>
    <t>292,72</t>
  </si>
  <si>
    <t>73737/3</t>
  </si>
  <si>
    <t>GRADIL DE ALUMINIO ANODIZADO TIPO BARRA CHATA PARA VARANDAS, ALTURA 1,2M</t>
  </si>
  <si>
    <t>340,81</t>
  </si>
  <si>
    <t>85096</t>
  </si>
  <si>
    <t>GRADIL DE ALUMINIO ANODIZADO TIPO BARRA CHATA</t>
  </si>
  <si>
    <t>295,24</t>
  </si>
  <si>
    <t>73736/1</t>
  </si>
  <si>
    <t>DOBRADICA TIPO VAI E VEM EM LATAO POLIDO 3"</t>
  </si>
  <si>
    <t>90,41</t>
  </si>
  <si>
    <t>84885</t>
  </si>
  <si>
    <t>JOGO DE FERRAGENS CROMADAS PARA PORTA DE VIDRO TEMPERADO, UMA FOLHA COMPOSTO DE DOBRADICAS SUPERIOR E INFERIOR, TRINCO, FECHADURA, CONTRA FECHADURA COM CAPUCHINHO SEM MOLA E PUXADOR</t>
  </si>
  <si>
    <t>731,72</t>
  </si>
  <si>
    <t>1.456,68</t>
  </si>
  <si>
    <t>84889</t>
  </si>
  <si>
    <t>PUXADOR CENTRAL PARA ESQUADRIA DE ALUMINIO</t>
  </si>
  <si>
    <t>17,81</t>
  </si>
  <si>
    <t>84891</t>
  </si>
  <si>
    <t>CREMONA EM LATAO CROMADO OU POLIDO, COMPLETA, COM VARA H=1,50M</t>
  </si>
  <si>
    <t>181,30</t>
  </si>
  <si>
    <t>74046/2</t>
  </si>
  <si>
    <t>TARJETA TIPO LIVRE/OCUPADO PARA PORTA DE BANHEIRO</t>
  </si>
  <si>
    <t>32,86</t>
  </si>
  <si>
    <t>74047/2</t>
  </si>
  <si>
    <t>DOBRADICA EM ACO/FERRO, 3" X 21/2", E=1,9 A 2 MM, SEM ANEL, CROMADO OU ZINCADO, TAMPA BOLA, COM PARAFUSOS</t>
  </si>
  <si>
    <t>74084/1</t>
  </si>
  <si>
    <t>PORTA CADEADO ZINCADO OXIDADO PRETO COM CADEADO DE ACO INOX, LARGURA DE *50* MM</t>
  </si>
  <si>
    <t>141,30</t>
  </si>
  <si>
    <t>84950</t>
  </si>
  <si>
    <t>FECHO EMBUTIR TIPO UNHA 40CM C/COLOCACAO</t>
  </si>
  <si>
    <t>46,41</t>
  </si>
  <si>
    <t>84952</t>
  </si>
  <si>
    <t>FECHO EMBUTIR TIPO UNHA 22CM C/COLOCACAO</t>
  </si>
  <si>
    <t>35,07</t>
  </si>
  <si>
    <t>72116</t>
  </si>
  <si>
    <t>VIDRO LISO COMUM TRANSPARENTE, ESPESSURA 3MM</t>
  </si>
  <si>
    <t>92,54</t>
  </si>
  <si>
    <t>72117</t>
  </si>
  <si>
    <t>VIDRO LISO COMUM TRANSPARENTE, ESPESSURA 4MM</t>
  </si>
  <si>
    <t>118,07</t>
  </si>
  <si>
    <t>72118</t>
  </si>
  <si>
    <t>VIDRO TEMPERADO INCOLOR, ESPESSURA 6MM, FORNECIMENTO E INSTALACAO, INCLUSIVE MASSA PARA VEDACAO</t>
  </si>
  <si>
    <t>174,71</t>
  </si>
  <si>
    <t>72119</t>
  </si>
  <si>
    <t>VIDRO TEMPERADO INCOLOR, ESPESSURA 8MM, FORNECIMENTO E INSTALACAO, INCLUSIVE MASSA PARA VEDACAO</t>
  </si>
  <si>
    <t>219,95</t>
  </si>
  <si>
    <t>72120</t>
  </si>
  <si>
    <t>VIDRO TEMPERADO INCOLOR, ESPESSURA 10MM, FORNECIMENTO E INSTALACAO, INCLUSIVE MASSA PARA VEDACAO</t>
  </si>
  <si>
    <t>277,61</t>
  </si>
  <si>
    <t>72122</t>
  </si>
  <si>
    <t>VIDRO FANTASIA TIPO CANELADO, ESPESSURA 4MM</t>
  </si>
  <si>
    <t>102,04</t>
  </si>
  <si>
    <t>72123</t>
  </si>
  <si>
    <t>VIDRO ARAMADO, ESPESSURA 7MM</t>
  </si>
  <si>
    <t>264,20</t>
  </si>
  <si>
    <t>73838/1</t>
  </si>
  <si>
    <t>PORTA DE VIDRO TEMPERADO, 0,9X2,10M, ESPESSURA 10MM, INCLUSIVE ACESSORIOS</t>
  </si>
  <si>
    <t>2.411,73</t>
  </si>
  <si>
    <t>74125/1</t>
  </si>
  <si>
    <t>ESPELHO CRISTAL ESPESSURA 4MM, COM MOLDURA DE MADEIRA</t>
  </si>
  <si>
    <t>350,96</t>
  </si>
  <si>
    <t>74125/2</t>
  </si>
  <si>
    <t>ESPELHO CRISTAL ESPESSURA 4MM, COM MOLDURA EM ALUMINIO E COMPENSADO 6MM PLASTIFICADO COLADO</t>
  </si>
  <si>
    <t>378,89</t>
  </si>
  <si>
    <t>84957</t>
  </si>
  <si>
    <t>VIDRO LISO COMUM TRANSPARENTE, ESPESSURA 5MM</t>
  </si>
  <si>
    <t>141,69</t>
  </si>
  <si>
    <t>84959</t>
  </si>
  <si>
    <t>VIDRO LISO COMUM TRANSPARENTE, ESPESSURA 6MM</t>
  </si>
  <si>
    <t>164,85</t>
  </si>
  <si>
    <t>85001</t>
  </si>
  <si>
    <t>VIDRO LISO FUME, ESPESSURA 4MM</t>
  </si>
  <si>
    <t>157,13</t>
  </si>
  <si>
    <t>85002</t>
  </si>
  <si>
    <t>VIDRO LISO FUME, ESPESSURA 6MM</t>
  </si>
  <si>
    <t>218,91</t>
  </si>
  <si>
    <t>85004</t>
  </si>
  <si>
    <t>VIDRO FANTASIA MARTELADO 4MM</t>
  </si>
  <si>
    <t>110,80</t>
  </si>
  <si>
    <t>85005</t>
  </si>
  <si>
    <t>ESPELHO CRISTAL, ESPESSURA 4MM, COM PARAFUSOS DE FIXACAO, SEM MOLDURA</t>
  </si>
  <si>
    <t>319,13</t>
  </si>
  <si>
    <t>68054</t>
  </si>
  <si>
    <t>PORTAO DE FERRO EM CHAPA GALVANIZADA PLANA 14 GSG</t>
  </si>
  <si>
    <t>200,52</t>
  </si>
  <si>
    <t>74100/1</t>
  </si>
  <si>
    <t>PORTAO DE FERRO COM VARA 1/2", COM REQUADRO</t>
  </si>
  <si>
    <t>497,06</t>
  </si>
  <si>
    <t>74238/2</t>
  </si>
  <si>
    <t>PORTAO EM TELA ARAME GALVANIZADO N.12 MALHA 2" E MOLDURA EM TUBOS DE ACO COM DUAS FOLHAS DE ABRIR, INCLUSO FERRAGENS</t>
  </si>
  <si>
    <t>983,53</t>
  </si>
  <si>
    <t>85188</t>
  </si>
  <si>
    <t>PORTAO EM TUBO DE ACO GALVANIZADO DIN 2440/NBR 5580, PAINEL UNICO, DIMENSOES 1,0X1,6M, INCLUSIVE CADEADO</t>
  </si>
  <si>
    <t>639,75</t>
  </si>
  <si>
    <t>PORTAO EM TUBO DE ACO GALVANIZADO DIN 2440/NBR 5580, PAINEL UNICO, DIMENSOES 4,0X1,2M, INCLUSIVE CADEADO</t>
  </si>
  <si>
    <t>1.233,65</t>
  </si>
  <si>
    <t>85010</t>
  </si>
  <si>
    <t>CAIXILHO FIXO, DE ALUMINIO, PARA VIDRO</t>
  </si>
  <si>
    <t>475,86</t>
  </si>
  <si>
    <t>85014</t>
  </si>
  <si>
    <t>CAIXILHO FIXO, DE ALUMINIO, COM TELA DE METAL FIO 12 MALHA 3X3CM</t>
  </si>
  <si>
    <t>566,49</t>
  </si>
  <si>
    <t>94569</t>
  </si>
  <si>
    <t>JANELA DE ALUMÍNIO MAXIM-AR, FIXAÇÃO COM PARAFUSO SOBRE CONTRAMARCO (EXCLUSIVE CONTRAMARCO), COM VIDROS, PADRONIZADA. AF_07/2016</t>
  </si>
  <si>
    <t>556,44</t>
  </si>
  <si>
    <t>94570</t>
  </si>
  <si>
    <t>JANELA DE ALUMÍNIO DE CORRER, 2 FOLHAS, FIXAÇÃO COM PARAFUSO SOBRE CONTRAMARCO (EXCLUSIVE CONTRAMARCO), COM VIDROS PADRONIZADA. AF_07/2016</t>
  </si>
  <si>
    <t>510,50</t>
  </si>
  <si>
    <t>94572</t>
  </si>
  <si>
    <t>JANELA DE ALUMÍNIO DE CORRER, 3 FOLHAS, FIXAÇÃO COM PARAFUSO SOBRE CONTRAMARCO (EXCLUSIVE CONTRAMARCO), COM VIDROS, PADRONIZADA. AF_07/2016</t>
  </si>
  <si>
    <t>759,44</t>
  </si>
  <si>
    <t>94573</t>
  </si>
  <si>
    <t>JANELA DE ALUMÍNIO DE CORRER, 4 FOLHAS, FIXAÇÃO COM PARAFUSO SOBRE CONTRAMARCO (EXCLUSIVE CONTRAMARCO), COM VIDROS, PADRONIZADA. AF_07/2016</t>
  </si>
  <si>
    <t>496,57</t>
  </si>
  <si>
    <t>94574</t>
  </si>
  <si>
    <t>JANELA DE ALUMÍNIO DE CORRER, 6 FOLHAS, FIXAÇÃO COM PARAFUSO SOBRE CONTRAMARCO (EXCLUSIVE CONTRAMARCO), COM VIDROS, PADRONIZADA. AF_07/2016</t>
  </si>
  <si>
    <t>754,35</t>
  </si>
  <si>
    <t>94575</t>
  </si>
  <si>
    <t>JANELA DE ALUMÍNIO MAXIM-AR, FIXAÇÃO COM PARAFUSO, VEDAÇÃO COM ESPUMA EXPANSIVA PU, COM VIDROS, PADRONIZADA. AF_07/2016</t>
  </si>
  <si>
    <t>598,18</t>
  </si>
  <si>
    <t>94576</t>
  </si>
  <si>
    <t>JANELA DE ALUMÍNIO DE CORRER, 2 FOLHAS, FIXAÇÃO COM PARAFUSO, VEDAÇÃO COM ESPUMA EXPANSIVA PU, COM VIDROS, PADRONIZADA. AF_07/2016</t>
  </si>
  <si>
    <t>522,06</t>
  </si>
  <si>
    <t>94578</t>
  </si>
  <si>
    <t>JANELA DE ALUMÍNIO DE CORRER, 3 FOLHAS, FIXAÇÃO COM PARAFUSO, VEDAÇÃO COM ESPUMA EXPANSIVA PU, COM VIDROS, PADRONIZADA. AF_07/2016</t>
  </si>
  <si>
    <t>771,20</t>
  </si>
  <si>
    <t>94579</t>
  </si>
  <si>
    <t>JANELA DE ALUMÍNIO DE CORRER, 4 FOLHAS, FIXAÇÃO COM PARAFUSO, VEDAÇÃO COM ESPUMA EXPANSIVA PU, COM VIDROS, PADRONIZADA. AF_07/2016</t>
  </si>
  <si>
    <t>509,22</t>
  </si>
  <si>
    <t>94580</t>
  </si>
  <si>
    <t>JANELA DE ALUMÍNIO DE CORRER, 6 FOLHAS, FIXAÇÃO COM PARAFUSO, VEDAÇÃO COM ESPUMA EXPANSIVA PU, COM VIDROS, PADRONIZADA. AF_07/2016</t>
  </si>
  <si>
    <t>766,56</t>
  </si>
  <si>
    <t>94581</t>
  </si>
  <si>
    <t>JANELA DE ALUMÍNIO MAXIM-AR, FIXAÇÃO COM ARGAMASSA, COM VIDROS, PADRONIZADA. AF_07/2016</t>
  </si>
  <si>
    <t>597,27</t>
  </si>
  <si>
    <t>94582</t>
  </si>
  <si>
    <t>JANELA DE ALUMÍNIO DE CORRER, 2 FOLHAS, FIXAÇÃO COM ARGAMASSA, COM VIDROS, PADRONIZADA. AF_07/2016</t>
  </si>
  <si>
    <t>522,50</t>
  </si>
  <si>
    <t>94584</t>
  </si>
  <si>
    <t>JANELA DE ALUMÍNIO DE CORRER, 3 FOLHAS, FIXAÇÃO COM ARGAMASSA, COM VIDROS, PADRONIZADA. AF_07/2016</t>
  </si>
  <si>
    <t>778,13</t>
  </si>
  <si>
    <t>94585</t>
  </si>
  <si>
    <t>JANELA DE ALUMÍNIO DE CORRER, 4 FOLHAS, FIXAÇÃO COM ARGAMASSA, COM VIDROS, PADRONIZADA. AF_07/2016</t>
  </si>
  <si>
    <t>508,85</t>
  </si>
  <si>
    <t>94586</t>
  </si>
  <si>
    <t>JANELA DE ALUMÍNIO 6 FOLHAS, FIXAÇÃO COM ARGAMASSA, COM VIDROS, PADRONIZADA. AF_07/2016</t>
  </si>
  <si>
    <t>774,55</t>
  </si>
  <si>
    <t>73908/1</t>
  </si>
  <si>
    <t>CANTONEIRA DE ALUMINIO 2"X2", PARA PROTECAO DE QUINA DE PAREDE</t>
  </si>
  <si>
    <t>40,20</t>
  </si>
  <si>
    <t>73908/2</t>
  </si>
  <si>
    <t>CANTONEIRA DE ALUMINIO 1"X1, PARA PROTECAO DE QUINA DE PAREDE</t>
  </si>
  <si>
    <t>31,28</t>
  </si>
  <si>
    <t>85015</t>
  </si>
  <si>
    <t>CANTONEIRA DE MADEIRA 3,0X3,0X1,0CM</t>
  </si>
  <si>
    <t>20,59</t>
  </si>
  <si>
    <t>85016</t>
  </si>
  <si>
    <t>CANTONEIRA DE MADEIRA COM LAMINADO MELAMINICO FOSCO 3,0X3,0X1,0CM</t>
  </si>
  <si>
    <t>74156/3</t>
  </si>
  <si>
    <t>ESTACA A TRADO (BROCA) DIAMETRO = 20 CM, EM CONCRETO MOLDADO IN LOCO, 15 MPA, SEM ARMACAO.</t>
  </si>
  <si>
    <t>48,62</t>
  </si>
  <si>
    <t>48,65</t>
  </si>
  <si>
    <t>21,52</t>
  </si>
  <si>
    <t>37,17</t>
  </si>
  <si>
    <t>6,15</t>
  </si>
  <si>
    <t>246,24</t>
  </si>
  <si>
    <t>83534</t>
  </si>
  <si>
    <t>LASTRO DE CONCRETO, PREPARO MECÂNICO, INCLUSOS ADITIVO IMPERMEABILIZANTE, LANÇAMENTO E ADENSAMENTO</t>
  </si>
  <si>
    <t>472,51</t>
  </si>
  <si>
    <t>11,50</t>
  </si>
  <si>
    <t>12,09</t>
  </si>
  <si>
    <t>74076/1</t>
  </si>
  <si>
    <t>FORMA TABUA P/ CONCRETO EM FUNDACAO RADIER C/ REAPROVEITAMENTO 3X.</t>
  </si>
  <si>
    <t>37,71</t>
  </si>
  <si>
    <t>28,29</t>
  </si>
  <si>
    <t>21,26</t>
  </si>
  <si>
    <t>20,04</t>
  </si>
  <si>
    <t>13,85</t>
  </si>
  <si>
    <t>16,15</t>
  </si>
  <si>
    <t>15,31</t>
  </si>
  <si>
    <t>12,67</t>
  </si>
  <si>
    <t>92263</t>
  </si>
  <si>
    <t>FABRICAÇÃO DE FÔRMA PARA PILARES E ESTRUTURAS SIMILARES, EM CHAPA DE MADEIRA COMPENSADA RESINADA, E = 17 MM. AF_12/2015</t>
  </si>
  <si>
    <t>88,81</t>
  </si>
  <si>
    <t>100,91</t>
  </si>
  <si>
    <t>FABRICAÇÃO DE FÔRMA PARA VIGAS, EM CHAPA DE MADEIRA COMPENSADA RESINADA, E = 17 MM. AF_12/2015</t>
  </si>
  <si>
    <t>63,80</t>
  </si>
  <si>
    <t>92267</t>
  </si>
  <si>
    <t>FABRICAÇÃO DE FÔRMA PARA LAJES, EM CHAPA DE MADEIRA COMPENSADA RESINADA, E = 17 MM. AF_12/2015</t>
  </si>
  <si>
    <t>20,68</t>
  </si>
  <si>
    <t>30,20</t>
  </si>
  <si>
    <t>26,11</t>
  </si>
  <si>
    <t>61,93</t>
  </si>
  <si>
    <t>66,22</t>
  </si>
  <si>
    <t>46,83</t>
  </si>
  <si>
    <t>124,01</t>
  </si>
  <si>
    <t>78,27</t>
  </si>
  <si>
    <t>58,61</t>
  </si>
  <si>
    <t>55,49</t>
  </si>
  <si>
    <t>37,13</t>
  </si>
  <si>
    <t>35,29</t>
  </si>
  <si>
    <t>66,37</t>
  </si>
  <si>
    <t>34,26</t>
  </si>
  <si>
    <t>59,51</t>
  </si>
  <si>
    <t>32,14</t>
  </si>
  <si>
    <t>54,44</t>
  </si>
  <si>
    <t>49,73</t>
  </si>
  <si>
    <t>20,69</t>
  </si>
  <si>
    <t>19,46</t>
  </si>
  <si>
    <t>18,29</t>
  </si>
  <si>
    <t>16,93</t>
  </si>
  <si>
    <t>15,93</t>
  </si>
  <si>
    <t>43,61</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</si>
  <si>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</si>
  <si>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</si>
  <si>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</si>
  <si>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</si>
  <si>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66,91</t>
  </si>
  <si>
    <t>96532</t>
  </si>
  <si>
    <t>FABRICAÇÃO, MONTAGEM E DESMONTAGEM DE FÔRMA PARA SAPATA, EM MADEIRA SERRADA, E=25 MM, 2 UTILIZAÇÕES. AF_06/2017</t>
  </si>
  <si>
    <t>118,10</t>
  </si>
  <si>
    <t>96533</t>
  </si>
  <si>
    <t>FABRICAÇÃO, MONTAGEM E DESMONTAGEM DE FÔRMA PARA VIGA BALDRAME, EM MADEIRA SERRADA, E=25 MM, 2 UTILIZAÇÕES. AF_06/2017</t>
  </si>
  <si>
    <t>57,97</t>
  </si>
  <si>
    <t>96534</t>
  </si>
  <si>
    <t>FABRICAÇÃO, MONTAGEM E DESMONTAGEM DE FÔRMA PARA BLOCO DE COROAMENTO, EM MADEIRA SERRADA, E=25 MM, 4 UTILIZAÇÕES. AF_06/2017</t>
  </si>
  <si>
    <t>51,11</t>
  </si>
  <si>
    <t>96535</t>
  </si>
  <si>
    <t>FABRICAÇÃO, MONTAGEM E DESMONTAGEM DE FÔRMA PARA SAPATA, EM MADEIRA SERRADA, E=25 MM, 4 UTILIZAÇÕES. AF_06/2017</t>
  </si>
  <si>
    <t>89,49</t>
  </si>
  <si>
    <t>96536</t>
  </si>
  <si>
    <t>FABRICAÇÃO, MONTAGEM E DESMONTAGEM DE FÔRMA PARA VIGA BALDRAME, EM MADEIRA SERRADA, E=25 MM, 4 UTILIZAÇÕES. AF_06/2017</t>
  </si>
  <si>
    <t>43,05</t>
  </si>
  <si>
    <t>96537</t>
  </si>
  <si>
    <t>FABRICAÇÃO, MONTAGEM E DESMONTAGEM DE FÔRMA PARA BLOCO DE COROAMENTO, EM CHAPA DE MADEIRA COMPENSADA RESINADA, E=17 MM, 2 UTILIZAÇÕES. AF_06/2017</t>
  </si>
  <si>
    <t>112,93</t>
  </si>
  <si>
    <t>96538</t>
  </si>
  <si>
    <t>FABRICAÇÃO, MONTAGEM E DESMONTAGEM DE FÔRMA PARA SAPATA, EM CHAPA DE MADEIRA COMPENSADA RESINADA, E=17 MM, 2 UTILIZAÇÕES. AF_06/2017</t>
  </si>
  <si>
    <t>171,80</t>
  </si>
  <si>
    <t>96539</t>
  </si>
  <si>
    <t>FABRICAÇÃO, MONTAGEM E DESMONTAGEM DE FÔRMA PARA VIGA BALDRAME, EM CHAPA DE MADEIRA COMPENSADA RESINADA, E=17 MM, 2 UTILIZAÇÕES. AF_06/2017</t>
  </si>
  <si>
    <t>80,30</t>
  </si>
  <si>
    <t>96540</t>
  </si>
  <si>
    <t>FABRICAÇÃO, MONTAGEM E DESMONTAGEM DE FÔRMA PARA BLOCO DE COROAMENTO, EM CHAPA DE MADEIRA COMPENSADA RESINADA, E=17 MM, 4 UTILIZAÇÕES. AF_06/2017</t>
  </si>
  <si>
    <t>82,69</t>
  </si>
  <si>
    <t>96541</t>
  </si>
  <si>
    <t>FABRICAÇÃO, MONTAGEM E DESMONTAGEM DE FÔRMA PARA SAPATA, EM CHAPA DE MADEIRA COMPENSADA RESINADA, E=17 MM, 4 UTILIZAÇÕES. AF_06/2017</t>
  </si>
  <si>
    <t>125,64</t>
  </si>
  <si>
    <t>96542</t>
  </si>
  <si>
    <t>FABRICAÇÃO, MONTAGEM E DESMONTAGEM DE FÔRMA PARA VIGA BALDRAME, EM CHAPA DE MADEIRA COMPENSADA RESINADA, E=17 MM, 4 UTILIZAÇÕES. AF_06/2017</t>
  </si>
  <si>
    <t>62,03</t>
  </si>
  <si>
    <t>ARMAÇÃO DE BLOCO, VIGA BALDRAME E SAPATA UTILIZANDO AÇO CA-60 DE 5 MM - MONTAGEM. AF_06/2017</t>
  </si>
  <si>
    <t>10,46</t>
  </si>
  <si>
    <t>73771/1</t>
  </si>
  <si>
    <t>PROTENSAO DE TIRANTES DE BARRA DE ACO CA-50 EXCL MATERIAIS</t>
  </si>
  <si>
    <t>25,32</t>
  </si>
  <si>
    <t>73990/1</t>
  </si>
  <si>
    <t>ARMACAO ACO CA-50 P/1,0M3 DE CONCRETO</t>
  </si>
  <si>
    <t>412,83</t>
  </si>
  <si>
    <t>73994/1</t>
  </si>
  <si>
    <t>ARMACAO EM TELA DE ACO SOLDADA NERVURADA Q-138, ACO CA-60, 4,2MM, MALHA 10X10CM</t>
  </si>
  <si>
    <t>5,67</t>
  </si>
  <si>
    <t>79504/1</t>
  </si>
  <si>
    <t>TIRANTES P/PROTENSAO E ANCORAGEM EM ROCHA C/ 6 FIOS ACO DURO 8MM .</t>
  </si>
  <si>
    <t>39,26</t>
  </si>
  <si>
    <t>79504/2</t>
  </si>
  <si>
    <t>TIRANTES P/PROTENSAO E ANCORAGEM EM ROCHA C/ 8 FIOS ACO DURO 8MM .</t>
  </si>
  <si>
    <t>44,15</t>
  </si>
  <si>
    <t>79504/3</t>
  </si>
  <si>
    <t>TIRANTES P/PROTENSAO E ANCORAGEM EM ROCHA C/10 FIOS ACO DURO 8MM .</t>
  </si>
  <si>
    <t>49,04</t>
  </si>
  <si>
    <t>79504/4</t>
  </si>
  <si>
    <t>TIRANTES P/PROTENSAO E ANCORAGEM EM ROCHA C/12 FIOS ACO DURO 8MM .</t>
  </si>
  <si>
    <t>53,93</t>
  </si>
  <si>
    <t>79504/5</t>
  </si>
  <si>
    <t>TIRANTE PROTENDIDO P/  ANCORAGEM EM SOLO  C/ 6 FIOS ACO DURO 8MM, INCLUSIVE PROTEÇÃO ANTICORR0SIVA.</t>
  </si>
  <si>
    <t>79504/6</t>
  </si>
  <si>
    <t>TIRANTES P/PROTENSAO E ANCORAGEM EM SOLO TRECHO LIVRE C/ 8 FIOS ACO DURO 8MM INCLUSIVE PROTECAO ANTICORROSIVA.</t>
  </si>
  <si>
    <t>54,62</t>
  </si>
  <si>
    <t>79504/7</t>
  </si>
  <si>
    <t>TIRANTES P/PROTENSAO E ANCORAGEM EM SOLO TRECHO LIVRE C/10 FIOS ACO DURO 8MM INCLUSIVE PROTECAO ANTICORROSIVA.</t>
  </si>
  <si>
    <t>79504/8</t>
  </si>
  <si>
    <t>TIRANTES P/PROTENSAO E ANCORAGEM EM SOLO TRECHO LIVRE C/16 FIOS ACO DURO 8MM INCLUSIVE PROTECAO ANTICORROSIVA.</t>
  </si>
  <si>
    <t>74,79</t>
  </si>
  <si>
    <t>79504/9</t>
  </si>
  <si>
    <t>TIRANTES P/PROTENSAO E ANCORAGEM EM SOLO TRECHO ANCOR C/ 6 FIOS ACO DURO 8MM , INCLUSIVE PROTECAO ANTICORROSIVA.</t>
  </si>
  <si>
    <t>103,65</t>
  </si>
  <si>
    <t>79504/10</t>
  </si>
  <si>
    <t>TIRANTES P/PROTENSAO E ANCORAGEM EM SOLO TRECHO ANCOR C/ 8 FIOS ACO DURO 8MM , INCLUSIVE PROTECAO ANTICORROSIVA.</t>
  </si>
  <si>
    <t>108,54</t>
  </si>
  <si>
    <t>79504/11</t>
  </si>
  <si>
    <t>TIRANTES P/PROTENSAO E ANCORAGEM EM SOLO TRECHO ANCOR C/10 FIOS ACO DURO 8MM .</t>
  </si>
  <si>
    <t>113,43</t>
  </si>
  <si>
    <t>79504/12</t>
  </si>
  <si>
    <t>TIRANTES P/PROTENSAO E ANCORAGEM EM SOLO TRECHO ANCOR C/16 FIOS ACO DURO 8MM .</t>
  </si>
  <si>
    <t>128,71</t>
  </si>
  <si>
    <t>ARMACAO EM TELA DE ACO SOLDADA NERVURADA Q-92, ACO CA-60, 4,2MM, MALHA 15X15CM</t>
  </si>
  <si>
    <t>8,50</t>
  </si>
  <si>
    <t>89996</t>
  </si>
  <si>
    <t>ARMAÇÃO VERTICAL DE ALVENARIA ESTRUTURAL; DIÂMETRO DE 10,0 MM. AF_01/2015</t>
  </si>
  <si>
    <t>5,38</t>
  </si>
  <si>
    <t>89997</t>
  </si>
  <si>
    <t>ARMAÇÃO VERTICAL DE ALVENARIA ESTRUTURAL; DIÂMETRO DE 12,5 MM. AF_01/2015</t>
  </si>
  <si>
    <t>4,49</t>
  </si>
  <si>
    <t>89998</t>
  </si>
  <si>
    <t>ARMAÇÃO DE CINTA DE ALVENARIA ESTRUTURAL; DIÂMETRO DE 10,0 MM. AF_01/2015</t>
  </si>
  <si>
    <t>89999</t>
  </si>
  <si>
    <t>ARMAÇÃO DE VERGA E CONTRAVERGA DE ALVENARIA ESTRUTURAL; DIÂMETRO DE 8,0 MM. AF_01/2015</t>
  </si>
  <si>
    <t>90000</t>
  </si>
  <si>
    <t>ARMAÇÃO DE VERGA E CONTRAVERGA DE ALVENARIA ESTRUTURAL; DIÂMETRO DE 10,0 MM. AF_01/2015</t>
  </si>
  <si>
    <t>6,51</t>
  </si>
  <si>
    <t>91593</t>
  </si>
  <si>
    <t>ARMAÇÃO DO SISTEMA DE PAREDES DE CONCRETO, EXECUTADA EM PAREDES DE EDIFICAÇÕES DE MÚLTIPLOS PAVIMENTOS, TELA Q-138. AF_06/2015</t>
  </si>
  <si>
    <t>91594</t>
  </si>
  <si>
    <t>ARMAÇÃO DO SISTEMA DE PAREDES DE CONCRETO, EXECUTADA EM PAREDES DE EDIFICAÇÕES TÉRREAS OU DE MÚLTIPLOS PAVIMENTOS, TELA Q-92. AF_06/2015</t>
  </si>
  <si>
    <t>5,99</t>
  </si>
  <si>
    <t>91595</t>
  </si>
  <si>
    <t>ARMAÇÃO DO SISTEMA DE PAREDES DE CONCRETO, EXECUTADA EM PAREDES DE EDIFICAÇÕES TÉRREAS, TELA Q-61. AF_06/2015</t>
  </si>
  <si>
    <t>6,79</t>
  </si>
  <si>
    <t>91596</t>
  </si>
  <si>
    <t>ARMAÇÃO DO SISTEMA DE PAREDES DE CONCRETO, EXECUTADA COMO ARMADURA POSITIVA DE LAJES, TELA Q-138. AF_06/2015</t>
  </si>
  <si>
    <t>5,73</t>
  </si>
  <si>
    <t>91597</t>
  </si>
  <si>
    <t>ARMAÇÃO DO SISTEMA DE PAREDES DE CONCRETO, EXECUTADA COMO ARMADURA NEGATIVA DE LAJES, TELA T-196. AF_06/2015</t>
  </si>
  <si>
    <t>4,10</t>
  </si>
  <si>
    <t>91598</t>
  </si>
  <si>
    <t>ARMAÇÃO DO SISTEMA DE PAREDES DE CONCRETO, EXECUTADA COMO ARMADURA POSITIVA DE LAJES, TELA Q-113. AF_06/2015</t>
  </si>
  <si>
    <t>5,75</t>
  </si>
  <si>
    <t>91599</t>
  </si>
  <si>
    <t>ARMAÇÃO DO SISTEMA DE PAREDES DE CONCRETO, EXECUTADA COMO ARMADURA NEGATIVA DE LAJES, TELA L-159. AF_06/2015</t>
  </si>
  <si>
    <t>91600</t>
  </si>
  <si>
    <t>ARMAÇÃO DO SISTEMA DE PAREDES DE CONCRETO, EXECUTADA EM PLATIBANDAS, TELA Q-92. AF_06/2015</t>
  </si>
  <si>
    <t>6,70</t>
  </si>
  <si>
    <t>91601</t>
  </si>
  <si>
    <t>ARMAÇÃO DO SISTEMA DE PAREDES DE CONCRETO, EXECUTADA COMO REFORÇO, VERGALHÃO DE 6,3 MM DE DIÂMETRO. AF_06/2015</t>
  </si>
  <si>
    <t>7,01</t>
  </si>
  <si>
    <t>91602</t>
  </si>
  <si>
    <t>ARMAÇÃO DO SISTEMA DE PAREDES DE CONCRETO, EXECUTADA COMO REFORÇO, VERGALHÃO DE 8,0 MM DE DIÂMETRO. AF_06/2015</t>
  </si>
  <si>
    <t>6,28</t>
  </si>
  <si>
    <t>91603</t>
  </si>
  <si>
    <t>ARMAÇÃO DO SISTEMA DE PAREDES DE CONCRETO, EXECUTADA COMO REFORÇO, VERGALHÃO DE 10,0 MM DE DIÂMETRO. AF_06/2015</t>
  </si>
  <si>
    <t>7,03</t>
  </si>
  <si>
    <t>5,36</t>
  </si>
  <si>
    <t>7,13</t>
  </si>
  <si>
    <t>4,86</t>
  </si>
  <si>
    <t>8,74</t>
  </si>
  <si>
    <t>7,94</t>
  </si>
  <si>
    <t>4,83</t>
  </si>
  <si>
    <t>4,28</t>
  </si>
  <si>
    <t>10,31</t>
  </si>
  <si>
    <t>8,68</t>
  </si>
  <si>
    <t>3,94</t>
  </si>
  <si>
    <t>CORTE E DOBRA DE AÇO CA-60, DIÂMETRO DE 5,0 MM, UTILIZADO EM ESTRUTURAS DIVERSAS, EXCETO LAJES. AF_12/2015</t>
  </si>
  <si>
    <t>5,21</t>
  </si>
  <si>
    <t>92792</t>
  </si>
  <si>
    <t>CORTE E DOBRA DE AÇO CA-50, DIÂMETRO DE 6,3 MM, UTILIZADO EM ESTRUTURAS DIVERSAS, EXCETO LAJES. AF_12/2015</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</si>
  <si>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</si>
  <si>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</si>
  <si>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</si>
  <si>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</si>
  <si>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</si>
  <si>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3,65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</si>
  <si>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</si>
  <si>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</si>
  <si>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</si>
  <si>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</si>
  <si>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</si>
  <si>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</si>
  <si>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</si>
  <si>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</si>
  <si>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</si>
  <si>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</si>
  <si>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4,80</t>
  </si>
  <si>
    <t>92801</t>
  </si>
  <si>
    <t>CORTE E DOBRA DE AÇO CA-50, DIÂMETRO DE 6,3 MM, UTILIZADO EM LAJE. AF_12/2015</t>
  </si>
  <si>
    <t>4,41</t>
  </si>
  <si>
    <t>92802</t>
  </si>
  <si>
    <t>CORTE E DOBRA DE AÇO CA-50, DIÂMETRO DE 8,0 MM, UTILIZADO EM LAJE. AF_12/2015</t>
  </si>
  <si>
    <t>4,68</t>
  </si>
  <si>
    <t>92803</t>
  </si>
  <si>
    <t>CORTE E DOBRA DE AÇO CA-50, DIÂMETRO DE 10,0 MM, UTILIZADO EM LAJE. AF_12/2015</t>
  </si>
  <si>
    <t>3,87</t>
  </si>
  <si>
    <t>92804</t>
  </si>
  <si>
    <t>CORTE E DOBRA DE AÇO CA-50, DIÂMETRO DE 12,5 MM, UTILIZADO EM LAJE. AF_12/2015</t>
  </si>
  <si>
    <t>92805</t>
  </si>
  <si>
    <t>CORTE E DOBRA DE AÇO CA-50, DIÂMETRO DE 16,0 MM, UTILIZADO EM LAJE. AF_12/2015</t>
  </si>
  <si>
    <t>3,55</t>
  </si>
  <si>
    <t>92806</t>
  </si>
  <si>
    <t>CORTE E DOBRA DE AÇO CA-50, DIÂMETRO DE 20,0 MM, UTILIZADO EM LAJE. AF_12/2015</t>
  </si>
  <si>
    <t>7,33</t>
  </si>
  <si>
    <t>3,70</t>
  </si>
  <si>
    <t>8,67</t>
  </si>
  <si>
    <t>6,12</t>
  </si>
  <si>
    <t>4,58</t>
  </si>
  <si>
    <t>4,09</t>
  </si>
  <si>
    <t>9,41</t>
  </si>
  <si>
    <t>5,84</t>
  </si>
  <si>
    <t>4,32</t>
  </si>
  <si>
    <t>7,78</t>
  </si>
  <si>
    <t>4,47</t>
  </si>
  <si>
    <t>4,81</t>
  </si>
  <si>
    <t>12,55</t>
  </si>
  <si>
    <t>95943</t>
  </si>
  <si>
    <t>ARMAÇÃO DE ESCADA, COM 2 LANCES, DE UMA ESTRUTURA CONVENCIONAL DE CONCRETO ARMADO UTILIZANDO AÇO CA-60 DE 5,0 MM - MONTAGEM. AF_01/2017</t>
  </si>
  <si>
    <t>13,24</t>
  </si>
  <si>
    <t>95944</t>
  </si>
  <si>
    <t>ARMAÇÃO DE ESCADA, COM 2 LANCES, DE UMA ESTRUTURA CONVENCIONAL DE CONCRETO ARMADO UTILIZANDO AÇO CA-50 DE 6,3 MM - MONTAGEM. AF_01/2017</t>
  </si>
  <si>
    <t>11,28</t>
  </si>
  <si>
    <t>95945</t>
  </si>
  <si>
    <t>ARMAÇÃO DE ESCADA, COM 2 LANCES, DE UMA ESTRUTURA CONVENCIONAL DE CONCRETO ARMADO UTILIZANDO AÇO CA-50 DE 8,0 MM - MONTAGEM. AF_01/2017</t>
  </si>
  <si>
    <t>8,82</t>
  </si>
  <si>
    <t>95946</t>
  </si>
  <si>
    <t>ARMAÇÃO DE ESCADA, COM 2 LANCES, DE UMA ESTRUTURA CONVENCIONAL DE CONCRETO ARMADO UTILIZANDO AÇO CA-50 DE 10,0 MM - MONTAGEM. AF_01/2017</t>
  </si>
  <si>
    <t>6,19</t>
  </si>
  <si>
    <t>95947</t>
  </si>
  <si>
    <t>ARMAÇÃO DE ESCADA, COM 2 LANCES, DE UMA ESTRUTURA CONVENCIONAL DE CONCRETO ARMADO UTILIZANDO AÇO CA-50 DE 12,5 MM - MONTAGEM. AF_01/2017</t>
  </si>
  <si>
    <t>4,75</t>
  </si>
  <si>
    <t>95948</t>
  </si>
  <si>
    <t>ARMAÇÃO DE ESCADA, COM 2 LANCES, DE UMA ESTRUTURA CONVENCIONAL DE CONCRETO ARMADO UTILIZANDO AÇO CA-50 DE 16,0 MM - MONTAGEM. AF_01/2017</t>
  </si>
  <si>
    <t>3,88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</si>
  <si>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</si>
  <si>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</si>
  <si>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</si>
  <si>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</si>
  <si>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</si>
  <si>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</si>
  <si>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6,39</t>
  </si>
  <si>
    <t>96547</t>
  </si>
  <si>
    <t>ARMAÇÃO DE BLOCO, VIGA BALDRAME OU SAPATA UTILIZANDO AÇO CA-50 DE 12,5 MM - MONTAGEM. AF_06/2017</t>
  </si>
  <si>
    <t>5,55</t>
  </si>
  <si>
    <t>96548</t>
  </si>
  <si>
    <t>ARMAÇÃO DE BLOCO, VIGA BALDRAME OU SAPATA UTILIZANDO AÇO CA-50 DE 16 MM - MONTAGEM. AF_06/2017</t>
  </si>
  <si>
    <t>5,00</t>
  </si>
  <si>
    <t>96549</t>
  </si>
  <si>
    <t>ARMAÇÃO DE BLOCO, VIGA BALDRAME OU SAPATA UTILIZANDO AÇO CA-50 DE 20 MM - MONTAGEM. AF_06/2017</t>
  </si>
  <si>
    <t>96550</t>
  </si>
  <si>
    <t>ARMAÇÃO DE BLOCO, VIGA BALDRAME OU SAPATA UTILIZANDO AÇO CA-50 DE 25 MM - MONTAGEM. AF_06/2017</t>
  </si>
  <si>
    <t>4,74</t>
  </si>
  <si>
    <t>40780</t>
  </si>
  <si>
    <t>REGULARIZAÇÃO DE SUPERFICIE DE CONCRETO APARENTE</t>
  </si>
  <si>
    <t>74157/4</t>
  </si>
  <si>
    <t>LANCAMENTO/APLICACAO MANUAL DE CONCRETO EM FUNDACOES</t>
  </si>
  <si>
    <t>111,64</t>
  </si>
  <si>
    <t>89993</t>
  </si>
  <si>
    <t>GRAUTEAMENTO VERTICAL EM ALVENARIA ESTRUTURAL. AF_01/2015</t>
  </si>
  <si>
    <t>579,31</t>
  </si>
  <si>
    <t>296,00</t>
  </si>
  <si>
    <t>263,96</t>
  </si>
  <si>
    <t>94966</t>
  </si>
  <si>
    <t>CONCRETO FCK = 30MPA, TRAÇO 1:2,1:2,5 (CIMENTO/ AREIA MÉDIA/ BRITA 1)  - PREPARO MECÂNICO COM BETONEIRA 400 L. AF_07/2016</t>
  </si>
  <si>
    <t>278,01</t>
  </si>
  <si>
    <t>94974</t>
  </si>
  <si>
    <t>CONCRETO MAGRO PARA LASTRO, TRAÇO 1:4,5:4,5 (CIMENTO/ AREIA MÉDIA/ BRITA 1)  - PREPARO MANUAL. AF_07/2016</t>
  </si>
  <si>
    <t>332,37</t>
  </si>
  <si>
    <t>96555</t>
  </si>
  <si>
    <t>CONCRETAGEM DE BLOCOS DE COROAMENTO E VIGAS BALDRAME, FCK 30 MPA, COM USO DE JERICA  LANÇAMENTO, ADENSAMENTO E ACABAMENTO. AF_06/2017</t>
  </si>
  <si>
    <t>405,87</t>
  </si>
  <si>
    <t>CONCRETAGEM DE SAPATAS, FCK 30 MPA, COM USO DE JERICA  LANÇAMENTO, ADENSAMENTO E ACABAMENTO. AF_06/2017</t>
  </si>
  <si>
    <t>472,59</t>
  </si>
  <si>
    <t>78,09</t>
  </si>
  <si>
    <t>74141/4</t>
  </si>
  <si>
    <t>LAJE PRE-MOLD BETA 20 P/3,5KN/M2 VAO 6,2M INCL VIGOTAS TIJOLOS ARMADU-RA NEGATIVA CAPEAMENTO 3CM CONCRETO 15MPA ESCORAMENTO MATERIAL E MAO  DE OBRA.</t>
  </si>
  <si>
    <t>104,94</t>
  </si>
  <si>
    <t>83518</t>
  </si>
  <si>
    <t>ALVENARIA EMBASAMENTO E=20 CM BLOCO CONCRETO</t>
  </si>
  <si>
    <t>315,32</t>
  </si>
  <si>
    <t>68328</t>
  </si>
  <si>
    <t>JUNTA DE DILATACAO COM ISOPOR 10 MM</t>
  </si>
  <si>
    <t>13,61</t>
  </si>
  <si>
    <t>73898/1</t>
  </si>
  <si>
    <t>JUNTA DE DILATACAO ELASTICA (PVC) O-220/6 PRESSAO ATE 30 MCA</t>
  </si>
  <si>
    <t>95,61</t>
  </si>
  <si>
    <t>74121/1</t>
  </si>
  <si>
    <t>JUNTA DE DILATACAO PARA IMPERMEABILIZACAO, COM SELANTE ELASTICO MONOCOMPONENTE A BASE DE POLIURETANO, DIMENSOES 1X1CM.</t>
  </si>
  <si>
    <t>20,36</t>
  </si>
  <si>
    <t>79471</t>
  </si>
  <si>
    <t>PINTURA ADESIVA P/ CONCRETO, A BASE DE RESINA EPOXI ( SIKADUR 32 )</t>
  </si>
  <si>
    <t>62,15</t>
  </si>
  <si>
    <t>23,48</t>
  </si>
  <si>
    <t>23,00</t>
  </si>
  <si>
    <t>93187</t>
  </si>
  <si>
    <t>VERGA MOLDADA IN LOCO EM CONCRETO PARA JANELAS COM MAIS DE 1,5 M DE VÃO. AF_03/2016</t>
  </si>
  <si>
    <t>39,63</t>
  </si>
  <si>
    <t>93188</t>
  </si>
  <si>
    <t>VERGA MOLDADA IN LOCO EM CONCRETO PARA PORTAS COM ATÉ 1,5 M DE VÃO. AF_03/2016</t>
  </si>
  <si>
    <t>37,29</t>
  </si>
  <si>
    <t>93196</t>
  </si>
  <si>
    <t>CONTRAVERGA MOLDADA IN LOCO EM CONCRETO PARA VÃOS DE ATÉ 1,5 M DE COMPRIMENTO. AF_03/2016</t>
  </si>
  <si>
    <t>33,49</t>
  </si>
  <si>
    <t>93197</t>
  </si>
  <si>
    <t>CONTRAVERGA MOLDADA IN LOCO EM CONCRETO PARA VÃOS DE MAIS DE 1,5 M DE COMPRIMENTO. AF_03/2016</t>
  </si>
  <si>
    <t>36,69</t>
  </si>
  <si>
    <t>93198</t>
  </si>
  <si>
    <t>CONTRAVERGA MOLDADA IN LOCO COM UTILIZAÇÃO DE BLOCOS CANALETA PARA VÃOS DE ATÉ 1,5 M DE COMPRIMENTO. AF_03/2016</t>
  </si>
  <si>
    <t>23,95</t>
  </si>
  <si>
    <t>93199</t>
  </si>
  <si>
    <t>CONTRAVERGA MOLDADA IN LOCO COM UTILIZAÇÃO DE BLOCOS CANALETA PARA VÃOS DE MAIS DE 1,5 M DE COMPRIMENTO. AF_03/2016</t>
  </si>
  <si>
    <t>DM3</t>
  </si>
  <si>
    <t>85233</t>
  </si>
  <si>
    <t>ESCADA EM CONCRETO ARMADO, FCK = 15 MPA, MOLDADA IN LOCO</t>
  </si>
  <si>
    <t>1.933,70</t>
  </si>
  <si>
    <t>95969</t>
  </si>
  <si>
    <t>(COMPOSIÇÃO REPRESENTATIVA) EXECUÇÃO DE ESCADA EM CONCRETO ARMADO, MOLDADA IN LOCO, FCK = 25 MPA. AF_02/2017</t>
  </si>
  <si>
    <t>1.863,09</t>
  </si>
  <si>
    <t>83731</t>
  </si>
  <si>
    <t>IMPERMEABILIZACAO DE SUPERFICIE COM ARGAMASSA DE CIMENTO E AREIA, TRACO 1:3, COM ADITIVO IMPERMEABILIZANTE, E=3 CM</t>
  </si>
  <si>
    <t>83732</t>
  </si>
  <si>
    <t>IMPERMEABILIZACAO DE SUPERFICIE COM ARGAMASSA DE CIMENTO E AREIA, TRACO 1:3, COM ADITIVO IMPERMEABILIZANTE, E=1,5 CM</t>
  </si>
  <si>
    <t>32,93</t>
  </si>
  <si>
    <t>83733</t>
  </si>
  <si>
    <t>IMPERMEABILIZACAO DE SUPERFICIE COM ARGAMASSA DE CIMENTO E AREIA (GROSSA), TRACO 1:4, COM ADITIVO IMPERMEABILIZANTE, E=2 CM</t>
  </si>
  <si>
    <t>37,31</t>
  </si>
  <si>
    <t>83735</t>
  </si>
  <si>
    <t>IMPERMEABILIZACAO DE SUPERFICIE COM CIMENTO IMPERMEABILIZANTE DE PEGA ULTRA RAPIDA, TRACO 1:1, E=0,5 CM</t>
  </si>
  <si>
    <t>58,49</t>
  </si>
  <si>
    <t>68053</t>
  </si>
  <si>
    <t>FORNECIMENTO/INSTALACAO LONA PLASTICA PRETA, PARA IMPERMEABILIZACAO, ESPESSURA 150 MICRAS.</t>
  </si>
  <si>
    <t>5,39</t>
  </si>
  <si>
    <t>73753/1</t>
  </si>
  <si>
    <t>IMPERMEABILIZACAO DE SUPERFICIE COM MANTA ASFALTICA PROTEGIDA COM FILME DE ALUMINIO GOFRADO (DE ESPESSURA 0,8MM), INCLUSA APLICACAO DE  EMULSAO ASFALTICA, E=3MM.</t>
  </si>
  <si>
    <t>76,58</t>
  </si>
  <si>
    <t>74033/1</t>
  </si>
  <si>
    <t>IMPERMEABILIZACAO DE SUPERFICIE COM GEOMEMBRANA (MANTA TERMOPLASTICA LISA) TIPO PEAD, E=2MM.</t>
  </si>
  <si>
    <t>40,76</t>
  </si>
  <si>
    <t>83737</t>
  </si>
  <si>
    <t>IMPERMEABILIZACAO DE SUPERFICIE COM MANTA ASFALTICA (COM POLIMEROS TIPO APP), E=3 MM</t>
  </si>
  <si>
    <t>60,33</t>
  </si>
  <si>
    <t>83738</t>
  </si>
  <si>
    <t>IMPERMEABILIZACAO DE SUPERFICIE COM MANTA ASFALTICA (COM POLIMEROS TIPO APP), E=4 MM</t>
  </si>
  <si>
    <t>74,23</t>
  </si>
  <si>
    <t>83740</t>
  </si>
  <si>
    <t>IMPERMEABILIZACAO COM VÉU DE POLIESTER</t>
  </si>
  <si>
    <t>30,11</t>
  </si>
  <si>
    <t>73929/1</t>
  </si>
  <si>
    <t>IMPERMEABILIZACAO DE SUPERFICIE COM CIMENTO ESPECIAL CRISTALIZANTE COM ADESIVO LIQUIDO, UMA DEMAO.</t>
  </si>
  <si>
    <t>32,47</t>
  </si>
  <si>
    <t>73929/4</t>
  </si>
  <si>
    <t>IMPERMEABILIZACAO DE ESTRUTURAS ENTERRADAS COM CIMENTO CRISTALIZANTE E ADESIVO LIQUIDO, ATE 7M DE PROFUNDIDADE.</t>
  </si>
  <si>
    <t>60,95</t>
  </si>
  <si>
    <t>6225</t>
  </si>
  <si>
    <t>IMPERMEABILIZACAO DE CALHAS/LAJES DESCOBERTAS, COM EMULSAO ASFALTICA COM ELASTOMEROS, 3 DEMAOS</t>
  </si>
  <si>
    <t>38,23</t>
  </si>
  <si>
    <t>72075</t>
  </si>
  <si>
    <t>IMPERMEABILIZACAO DE SUPERFICIE COM REVESTIMENTO BICOMPONENTE SEMI FLEXIVEL.</t>
  </si>
  <si>
    <t>11,98</t>
  </si>
  <si>
    <t>73762/2</t>
  </si>
  <si>
    <t>IMPERMEABILIZACAO DE SUPERFICIE COM ADESIVO LIQUIDO SOBRE CIMENTO CRISTALIZANTE, INCLUSO VEU DE FIBRA DE VIDRO.</t>
  </si>
  <si>
    <t>84,64</t>
  </si>
  <si>
    <t>73762/4</t>
  </si>
  <si>
    <t>IMPERMEABILIZACAO DE SUPERFICIE COM ASFALTO ELASTOMERICO, INCLUSOS PRIMER E VEU DE FIBRA DE VIDRO.</t>
  </si>
  <si>
    <t>130,93</t>
  </si>
  <si>
    <t>74066/2</t>
  </si>
  <si>
    <t>IMPERMEABILIZACAO DE SUPERFICIE, COM IMPERMEABILIZANTE FLEXIVEL A BASE ACRILICA.</t>
  </si>
  <si>
    <t>81,17</t>
  </si>
  <si>
    <t>74106/1</t>
  </si>
  <si>
    <t>IMPERMEABILIZACAO DE ESTRUTURAS ENTERRADAS, COM TINTA ASFALTICA, DUAS DEMAOS.</t>
  </si>
  <si>
    <t>9,55</t>
  </si>
  <si>
    <t>83741</t>
  </si>
  <si>
    <t>IMPERMEABILIZACAO DE SUPERFICIE COM EMULSAO ASFALTICA COM ELASTOMERO, INCLUSOS PRIMER E VEU DE POLIESTER</t>
  </si>
  <si>
    <t>69,54</t>
  </si>
  <si>
    <t>83742</t>
  </si>
  <si>
    <t>IMPERMEABILIZACAO DE SUPERFICIE COM EMULSAO ASFALTICA A BASE D'AGUA</t>
  </si>
  <si>
    <t>83743</t>
  </si>
  <si>
    <t>JUNTA DE DILATACAO PARA IMPERMEABILIZACAO, COM ASFALTO OXIDADO APLICADO A QUENTE, DIMENSOES 2X2 CM</t>
  </si>
  <si>
    <t>19,87</t>
  </si>
  <si>
    <t>73872/1</t>
  </si>
  <si>
    <t>IMPERMEABILIZACAO COM PINTURA A BASE DE RESINA EPOXI ALCATRAO, UMA DEMAO.</t>
  </si>
  <si>
    <t>29,11</t>
  </si>
  <si>
    <t>73872/2</t>
  </si>
  <si>
    <t>IMPERMEABILIZACAO COM PINTURA A BASE DE RESINA EPOXI ALCATRAO, DUAS DEMAOS.</t>
  </si>
  <si>
    <t>56,99</t>
  </si>
  <si>
    <t>72124</t>
  </si>
  <si>
    <t>IMPERMEABILIZACAO DE SUPERFICIE COM MASTIQUE ELASTICO A BASE DE SILICONE, POR VOLUME.</t>
  </si>
  <si>
    <t>107,55</t>
  </si>
  <si>
    <t>74025/1</t>
  </si>
  <si>
    <t>IMPERMEABILIZACAO DE SUPERFICIE COM MASTIQUE BETUMINOSO A FRIO, POR METRO.</t>
  </si>
  <si>
    <t>46,31</t>
  </si>
  <si>
    <t>74190/1</t>
  </si>
  <si>
    <t>IMPERMEABILIZACAO DE SUPERFICIE COM MASTIQUE BETUMINOSO A FRIO, POR AREA.</t>
  </si>
  <si>
    <t>153,53</t>
  </si>
  <si>
    <t>73798/1</t>
  </si>
  <si>
    <t>DUTO ESPIRAL FLEXIVEL SINGELO PEAD D=50MM(2") REVESTIDO COM PVC COM FIO GUIA DE ACO GALVANIZADO, LANCADO DIRETO NO SOLO, INCL CONEXOES</t>
  </si>
  <si>
    <t>25,43</t>
  </si>
  <si>
    <t>73798/3</t>
  </si>
  <si>
    <t>DUTO ESPIRAL FLEXIVEL SINGELO PEAD D=75MM(3") REVESTIDO COM PVC COM FIO GUIA DE ACO GALVANIZADO, LANCADO DIRETO NO SOLO, INCL CONEXOES</t>
  </si>
  <si>
    <t>39,58</t>
  </si>
  <si>
    <t>91831</t>
  </si>
  <si>
    <t>ELETRODUTO FLEXÍVEL CORRUGADO, PVC, DN 20 MM (1/2"), PARA CIRCUITOS TERMINAIS, INSTALADO EM FORRO - FORNECIMENTO E INSTALAÇÃO. AF_12/2015</t>
  </si>
  <si>
    <t>5,37</t>
  </si>
  <si>
    <t>91834</t>
  </si>
  <si>
    <t>ELETRODUTO FLEXÍVEL CORRUGADO, PVC, DN 25 MM (3/4"), PARA CIRCUITOS TERMINAIS, INSTALADO EM FORRO - FORNECIMENTO E INSTALAÇÃO. AF_12/2015</t>
  </si>
  <si>
    <t>6,06</t>
  </si>
  <si>
    <t>91836</t>
  </si>
  <si>
    <t>ELETRODUTO FLEXÍVEL CORRUGADO, PVC, DN 32 MM (1"), PARA CIRCUITOS TERMINAIS, INSTALADO EM FORRO - FORNECIMENTO E INSTALAÇÃO. AF_12/2015</t>
  </si>
  <si>
    <t>7,70</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</si>
  <si>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</si>
  <si>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</si>
  <si>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</si>
  <si>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</si>
  <si>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4,63</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</si>
  <si>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</si>
  <si>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</si>
  <si>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</si>
  <si>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</si>
  <si>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</si>
  <si>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</si>
  <si>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6,80</t>
  </si>
  <si>
    <t>91856</t>
  </si>
  <si>
    <t>ELETRODUTO FLEXÍVEL CORRUGADO, PVC, DN 32 MM (1"), PARA CIRCUITOS TERMINAIS, INSTALADO EM PAREDE - FORNECIMENTO E INSTALAÇÃO. AF_12/2015</t>
  </si>
  <si>
    <t>8,38</t>
  </si>
  <si>
    <t>91862</t>
  </si>
  <si>
    <t>ELETRODUTO RÍGIDO ROSCÁVEL, PVC, DN 20 MM (1/2"), PARA CIRCUITOS TERMINAIS, INSTALADO EM FORRO - FORNECIMENTO E INSTALAÇÃO. AF_12/2015</t>
  </si>
  <si>
    <t>6,35</t>
  </si>
  <si>
    <t>91863</t>
  </si>
  <si>
    <t>ELETRODUTO RÍGIDO ROSCÁVEL, PVC, DN 25 MM (3/4"), PARA CIRCUITOS TERMINAIS, INSTALADO EM FORRO - FORNECIMENTO E INSTALAÇÃO. AF_12/2015</t>
  </si>
  <si>
    <t>7,44</t>
  </si>
  <si>
    <t>91864</t>
  </si>
  <si>
    <t>ELETRODUTO RÍGIDO ROSCÁVEL, PVC, DN 32 MM (1"), PARA CIRCUITOS TERMINAIS, INSTALADO EM FORRO - FORNECIMENTO E INSTALAÇÃO. AF_12/2015</t>
  </si>
  <si>
    <t>9,56</t>
  </si>
  <si>
    <t>91865</t>
  </si>
  <si>
    <t>ELETRODUTO RÍGIDO ROSCÁVEL, PVC, DN 40 MM (1 1/4"), PARA CIRCUITOS TERMINAIS, INSTALADO EM FORRO - FORNECIMENTO E INSTALAÇÃO. AF_12/2015</t>
  </si>
  <si>
    <t>11,74</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</si>
  <si>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</si>
  <si>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</si>
  <si>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</si>
  <si>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</si>
  <si>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6,13</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</si>
  <si>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</si>
  <si>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</si>
  <si>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</si>
  <si>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</si>
  <si>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10,43</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</si>
  <si>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</si>
  <si>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</si>
  <si>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</si>
  <si>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</si>
  <si>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8,83</t>
  </si>
  <si>
    <t>91872</t>
  </si>
  <si>
    <t>ELETRODUTO RÍGIDO ROSCÁVEL, PVC, DN 32 MM (1"), PARA CIRCUITOS TERMINAIS, INSTALADO EM PAREDE - FORNECIMENTO E INSTALAÇÃO. AF_12/2015</t>
  </si>
  <si>
    <t>10,94</t>
  </si>
  <si>
    <t>91873</t>
  </si>
  <si>
    <t>ELETRODUTO RÍGIDO ROSCÁVEL, PVC, DN 40 MM (1 1/4"), PARA CIRCUITOS TERMINAIS, INSTALADO EM PAREDE - FORNECIMENTO E INSTALAÇÃO. AF_12/2015</t>
  </si>
  <si>
    <t>13,08</t>
  </si>
  <si>
    <t>93008</t>
  </si>
  <si>
    <t>ELETRODUTO RÍGIDO ROSCÁVEL, PVC, DN 50 MM (1 1/2") - FORNECIMENTO E INSTALAÇÃO. AF_12/2015</t>
  </si>
  <si>
    <t>93009</t>
  </si>
  <si>
    <t>ELETRODUTO RÍGIDO ROSCÁVEL, PVC, DN 60 MM (2") - FORNECIMENTO E INSTALAÇÃO. AF_12/2015</t>
  </si>
  <si>
    <t>13,46</t>
  </si>
  <si>
    <t>93010</t>
  </si>
  <si>
    <t>ELETRODUTO RÍGIDO ROSCÁVEL, PVC, DN 75 MM (2 1/2") - FORNECIMENTO E INSTALAÇÃO. AF_12/2015</t>
  </si>
  <si>
    <t>93011</t>
  </si>
  <si>
    <t>ELETRODUTO RÍGIDO ROSCÁVEL, PVC, DN 85 MM (3") - FORNECIMENTO E INSTALAÇÃO. AF_12/2015</t>
  </si>
  <si>
    <t>22,06</t>
  </si>
  <si>
    <t>93012</t>
  </si>
  <si>
    <t>ELETRODUTO RÍGIDO ROSCÁVEL, PVC, DN 110 MM (4") - FORNECIMENTO E INSTALAÇÃO. AF_12/2015</t>
  </si>
  <si>
    <t>32,52</t>
  </si>
  <si>
    <t>95726</t>
  </si>
  <si>
    <t>ELETRODUTO RÍGIDO SOLDÁVEL, PVC, DN 20 MM (½), APARENTE, INSTALADO EM TETO - FORNECIMENTO E INSTALAÇÃO. AF_11/2016_P</t>
  </si>
  <si>
    <t>95727</t>
  </si>
  <si>
    <t>ELETRODUTO RÍGIDO SOLDÁVEL, PVC, DN 25 MM (3/4), APARENTE, INSTALADO EM TETO - FORNECIMENTO E INSTALAÇÃO. AF_11/2016_P</t>
  </si>
  <si>
    <t>4,90</t>
  </si>
  <si>
    <t>95728</t>
  </si>
  <si>
    <t>ELETRODUTO RÍGIDO SOLDÁVEL, PVC, DN 32 MM (1), APARENTE, INSTALADO EM TETO - FORNECIMENTO E INSTALAÇÃO. AF_11/2016_P</t>
  </si>
  <si>
    <t>6,03</t>
  </si>
  <si>
    <t>95729</t>
  </si>
  <si>
    <t>ELETRODUTO RÍGIDO SOLDÁVEL, PVC, DN 20 MM (½), APARENTE, INSTALADO EM PAREDE - FORNECIMENTO E INSTALAÇÃO. AF_11/2016_P</t>
  </si>
  <si>
    <t>6,01</t>
  </si>
  <si>
    <t>95730</t>
  </si>
  <si>
    <t>ELETRODUTO RÍGIDO SOLDÁVEL, PVC, DN 25 MM (3/4), APARENTE, INSTALADO EM PAREDE - FORNECIMENTO E INSTALAÇÃO. AF_11/2016_P</t>
  </si>
  <si>
    <t>6,60</t>
  </si>
  <si>
    <t>95731</t>
  </si>
  <si>
    <t>ELETRODUTO RÍGIDO SOLDÁVEL, PVC, DN 32 MM (1), APARENTE, INSTALADO EM PAREDE - FORNECIMENTO E INSTALAÇÃO. AF_11/2016_P</t>
  </si>
  <si>
    <t>7,73</t>
  </si>
  <si>
    <t>95732</t>
  </si>
  <si>
    <t>LUVA PARA ELETRODUTO, PVC, SOLDÁVEL, DN 20 MM (1/2), APARENTE, INSTALADA EM TETO - FORNECIMENTO E INSTALAÇÃO. AF_11/2016_P</t>
  </si>
  <si>
    <t>14,68</t>
  </si>
  <si>
    <t>36,22</t>
  </si>
  <si>
    <t>9,86</t>
  </si>
  <si>
    <t>5,24</t>
  </si>
  <si>
    <t>9,13</t>
  </si>
  <si>
    <t>6,36</t>
  </si>
  <si>
    <t>7,22</t>
  </si>
  <si>
    <t>10,26</t>
  </si>
  <si>
    <t>14,39</t>
  </si>
  <si>
    <t>8,88</t>
  </si>
  <si>
    <t>17,86</t>
  </si>
  <si>
    <t>11,78</t>
  </si>
  <si>
    <t>13,40</t>
  </si>
  <si>
    <t>14,31</t>
  </si>
  <si>
    <t>11,85</t>
  </si>
  <si>
    <t>26,30</t>
  </si>
  <si>
    <t>39,94</t>
  </si>
  <si>
    <t>5,95</t>
  </si>
  <si>
    <t>14,09</t>
  </si>
  <si>
    <t>72250</t>
  </si>
  <si>
    <t>CABO DE COBRE NU 10MM2 - FORNECIMENTO E INSTALACAO</t>
  </si>
  <si>
    <t>72251</t>
  </si>
  <si>
    <t>CABO DE COBRE NU 16MM2 - FORNECIMENTO E INSTALACAO</t>
  </si>
  <si>
    <t>11,55</t>
  </si>
  <si>
    <t>72252</t>
  </si>
  <si>
    <t>CABO DE COBRE NU 25MM2 - FORNECIMENTO E INSTALACAO</t>
  </si>
  <si>
    <t>16,61</t>
  </si>
  <si>
    <t>72253</t>
  </si>
  <si>
    <t>CABO DE COBRE NU 35MM2 - FORNECIMENTO E INSTALACAO</t>
  </si>
  <si>
    <t>21,95</t>
  </si>
  <si>
    <t>72254</t>
  </si>
  <si>
    <t>CABO DE COBRE NU 50MM2 - FORNECIMENTO E INSTALACAO</t>
  </si>
  <si>
    <t>31,29</t>
  </si>
  <si>
    <t>72255</t>
  </si>
  <si>
    <t>CABO DE COBRE NU 70MM2 - FORNECIMENTO E INSTALACAO</t>
  </si>
  <si>
    <t>40,22</t>
  </si>
  <si>
    <t>72256</t>
  </si>
  <si>
    <t>CABO DE COBRE NU 95MM2 - FORNECIMENTO E INSTALACAO</t>
  </si>
  <si>
    <t>51,92</t>
  </si>
  <si>
    <t>72257</t>
  </si>
  <si>
    <t>CABO DE COBRE NU 120MM2 - FORNECIMENTO E INSTALACAO</t>
  </si>
  <si>
    <t>67,56</t>
  </si>
  <si>
    <t>91926</t>
  </si>
  <si>
    <t>CABO DE COBRE FLEXÍVEL ISOLADO, 2,5 MM², ANTI-CHAMA 450/750 V, PARA CIRCUITOS TERMINAIS - FORNECIMENTO E INSTALAÇÃO. AF_12/2015</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</si>
  <si>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</si>
  <si>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</si>
  <si>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</si>
  <si>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</si>
  <si>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</si>
  <si>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</si>
  <si>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4,04</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</si>
  <si>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</si>
  <si>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</si>
  <si>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</si>
  <si>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</si>
  <si>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</si>
  <si>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</si>
  <si>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</si>
  <si>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</si>
  <si>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</si>
  <si>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</si>
  <si>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12,06</t>
  </si>
  <si>
    <t>91935</t>
  </si>
  <si>
    <t>CABO DE COBRE FLEXÍVEL ISOLADO, 16 MM², ANTI-CHAMA 0,6/1,0 KV, PARA CIRCUITOS TERMINAIS - FORNECIMENTO E INSTALAÇÃO. AF_12/2015</t>
  </si>
  <si>
    <t>12,70</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</si>
  <si>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</si>
  <si>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</si>
  <si>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</si>
  <si>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</si>
  <si>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4,94</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</si>
  <si>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</si>
  <si>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</si>
  <si>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</si>
  <si>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</si>
  <si>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7,53</t>
  </si>
  <si>
    <t>83443</t>
  </si>
  <si>
    <t>CAIXA DE PASSAGEM 20X20X25 FUNDO BRITA COM TAMPA</t>
  </si>
  <si>
    <t>45,41</t>
  </si>
  <si>
    <t>83446</t>
  </si>
  <si>
    <t>CAIXA DE PASSAGEM 30X30X40 COM TAMPA E DRENO BRITA</t>
  </si>
  <si>
    <t>150,48</t>
  </si>
  <si>
    <t>83447</t>
  </si>
  <si>
    <t>CAIXA DE PASSAGEM 40X40X50 FUNDO BRITA COM TAMPA</t>
  </si>
  <si>
    <t>162,06</t>
  </si>
  <si>
    <t>83448</t>
  </si>
  <si>
    <t>CAIXA DE PASSGEM 50X50X60 FUNDO BRITA C/ TAMPA</t>
  </si>
  <si>
    <t>245,06</t>
  </si>
  <si>
    <t>83449</t>
  </si>
  <si>
    <t>CAIXA DE PASSAGEM 60X60X70 FUNDO BRITA COM TAMPA</t>
  </si>
  <si>
    <t>345,20</t>
  </si>
  <si>
    <t>83450</t>
  </si>
  <si>
    <t>CAIXA DE PASSAGEM 80X80X62 FUNDO BRITA COM TAMPA</t>
  </si>
  <si>
    <t>410,64</t>
  </si>
  <si>
    <t>91936</t>
  </si>
  <si>
    <t>CAIXA OCTOGONAL 4" X 4", PVC, INSTALADA EM LAJE - FORNECIMENTO E INSTALAÇÃO. AF_12/2015</t>
  </si>
  <si>
    <t>91937</t>
  </si>
  <si>
    <t>CAIXA OCTOGONAL 3" X 3", PVC, INSTALADA EM LAJE - FORNECIMENTO E INSTALAÇÃO. AF_12/2015</t>
  </si>
  <si>
    <t>9,19</t>
  </si>
  <si>
    <t>91939</t>
  </si>
  <si>
    <t>CAIXA RETANGULAR 4" X 2" ALTA (2,00 M DO PISO), PVC, INSTALADA EM PAREDE - FORNECIMENTO E INSTALAÇÃO. AF_12/2015</t>
  </si>
  <si>
    <t>22,96</t>
  </si>
  <si>
    <t>91940</t>
  </si>
  <si>
    <t>CAIXA RETANGULAR 4" X 2" MÉDIA (1,30 M DO PISO), PVC, INSTALADA EM PAREDE - FORNECIMENTO E INSTALAÇÃO. AF_12/2015</t>
  </si>
  <si>
    <t>12,13</t>
  </si>
  <si>
    <t>91941</t>
  </si>
  <si>
    <t>CAIXA RETANGULAR 4" X 2" BAIXA (0,30 M DO PISO), PVC, INSTALADA EM PAREDE - FORNECIMENTO E INSTALAÇÃO. AF_12/2015</t>
  </si>
  <si>
    <t>91942</t>
  </si>
  <si>
    <t>CAIXA RETANGULAR 4" X 4" ALTA (2,00 M DO PISO), PVC, INSTALADA EM PAREDE - FORNECIMENTO E INSTALAÇÃO. AF_12/2015</t>
  </si>
  <si>
    <t>28,07</t>
  </si>
  <si>
    <t>91943</t>
  </si>
  <si>
    <t>CAIXA RETANGULAR 4" X 4" MÉDIA (1,30 M DO PISO), PVC, INSTALADA EM PAREDE - FORNECIMENTO E INSTALAÇÃO. AF_12/2015</t>
  </si>
  <si>
    <t>15,60</t>
  </si>
  <si>
    <t>91944</t>
  </si>
  <si>
    <t>CAIXA RETANGULAR 4" X 4" BAIXA (0,30 M DO PISO), PVC, INSTALADA EM PAREDE - FORNECIMENTO E INSTALAÇÃO. AF_12/2015</t>
  </si>
  <si>
    <t>92865</t>
  </si>
  <si>
    <t>CAIXA OCTOGONAL 4" X 4", METÁLICA, INSTALADA EM LAJE - FORNECIMENTO E INSTALAÇÃO. AF_12/2015</t>
  </si>
  <si>
    <t>8,46</t>
  </si>
  <si>
    <t>92866</t>
  </si>
  <si>
    <t>CAIXA SEXTAVADA 3" X 3", METÁLICA, INSTALADA EM LAJE - FORNECIMENTO E INSTALAÇÃO. AF_12/2015</t>
  </si>
  <si>
    <t>7,11</t>
  </si>
  <si>
    <t>92867</t>
  </si>
  <si>
    <t>CAIXA RETANGULAR 4" X 2" ALTA (2,00 M DO PISO), METÁLICA, INSTALADA EM PAREDE - FORNECIMENTO E INSTALAÇÃO. AF_12/2015</t>
  </si>
  <si>
    <t>22,32</t>
  </si>
  <si>
    <t>92868</t>
  </si>
  <si>
    <t>CAIXA RETANGULAR 4" X 2" MÉDIA (1,30 M DO PISO), METÁLICA, INSTALADA EM PAREDE - FORNECIMENTO E INSTALAÇÃO. AF_12/2015</t>
  </si>
  <si>
    <t>11,49</t>
  </si>
  <si>
    <t>92869</t>
  </si>
  <si>
    <t>CAIXA RETANGULAR 4" X 2" BAIXA (0,30 M DO PISO), METÁLICA, INSTALADA EM PAREDE - FORNECIMENTO E INSTALAÇÃO. AF_12/2015</t>
  </si>
  <si>
    <t>7,42</t>
  </si>
  <si>
    <t>92870</t>
  </si>
  <si>
    <t>CAIXA RETANGULAR 4" X 4" ALTA (2,00 M DO PISO), METÁLICA, INSTALADA EM PAREDE - FORNECIMENTO E INSTALAÇÃO. AF_12/2015</t>
  </si>
  <si>
    <t>26,96</t>
  </si>
  <si>
    <t>92871</t>
  </si>
  <si>
    <t>CAIXA RETANGULAR 4" X 4" MÉDIA (1,30 M DO PISO), METÁLICA, INSTALADA EM PAREDE - FORNECIMENTO E INSTALAÇÃO. AF_12/2015</t>
  </si>
  <si>
    <t>14,49</t>
  </si>
  <si>
    <t>92872</t>
  </si>
  <si>
    <t>CAIXA RETANGULAR 4" X 4" BAIXA (0,30 M DO PISO), METÁLICA, INSTALADA EM PAREDE - FORNECIMENTO E INSTALAÇÃO. AF_12/2015</t>
  </si>
  <si>
    <t>9,83</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</si>
  <si>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</si>
  <si>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</si>
  <si>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</si>
  <si>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</si>
  <si>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22,26</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</si>
  <si>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</si>
  <si>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</si>
  <si>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</si>
  <si>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</si>
  <si>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24,53</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</si>
  <si>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</si>
  <si>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</si>
  <si>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</si>
  <si>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</si>
  <si>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25,79</t>
  </si>
  <si>
    <t>95785</t>
  </si>
  <si>
    <t>CONDULETE DE ALUMÍNIO, TIPO E, PARA ELETRODUTO DE AÇO GALVANIZADO DN 32 MM (1 1/4''), APARENTE - FORNECIMENTO E INSTALAÇÃO. AF_11/2016_P</t>
  </si>
  <si>
    <t>29,10</t>
  </si>
  <si>
    <t>95787</t>
  </si>
  <si>
    <t>CONDULETE DE ALUMÍNIO, TIPO LR, PARA ELETRODUTO DE AÇO GALVANIZADO DN 20 MM (3/4''), APARENTE - FORNECIMENTO E INSTALAÇÃO. AF_11/2016_P</t>
  </si>
  <si>
    <t>22,24</t>
  </si>
  <si>
    <t>95789</t>
  </si>
  <si>
    <t>CONDULETE DE ALUMÍNIO, TIPO LR, PARA ELETRODUTO DE AÇO GALVANIZADO DN 25 MM (1''), APARENTE - FORNECIMENTO E INSTALAÇÃO. AF_11/2016_P</t>
  </si>
  <si>
    <t>27,05</t>
  </si>
  <si>
    <t>95791</t>
  </si>
  <si>
    <t>CONDULETE DE ALUMÍNIO, TIPO LR, PARA ELETRODUTO DE AÇO GALVANIZADO DN 32 MM (1 1/4''), APARENTE - FORNECIMENTO E INSTALAÇÃO. AF_11/2016_P</t>
  </si>
  <si>
    <t>34,20</t>
  </si>
  <si>
    <t>95795</t>
  </si>
  <si>
    <t>CONDULETE DE ALUMÍNIO, TIPO T, PARA ELETRODUTO DE AÇO GALVANIZADO DN 20 MM (3/4''), APARENTE - FORNECIMENTO E INSTALAÇÃO. AF_11/2016_P</t>
  </si>
  <si>
    <t>25,69</t>
  </si>
  <si>
    <t>95796</t>
  </si>
  <si>
    <t>CONDULETE DE ALUMÍNIO, TIPO T, PARA ELETRODUTO DE AÇO GALVANIZADO DN 25 MM (1''), APARENTE - FORNECIMENTO E INSTALAÇÃO. AF_11/2016_P</t>
  </si>
  <si>
    <t>31,83</t>
  </si>
  <si>
    <t>95797</t>
  </si>
  <si>
    <t>CONDULETE DE ALUMÍNIO, TIPO T, PARA ELETRODUTO DE AÇO GALVANIZADO DN 32 MM (1 1/4''), APARENTE - FORNECIMENTO E INSTALAÇÃO. AF_11/2016_P</t>
  </si>
  <si>
    <t>39,85</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</si>
  <si>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</si>
  <si>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</si>
  <si>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</si>
  <si>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</si>
  <si>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34,09</t>
  </si>
  <si>
    <t>95803</t>
  </si>
  <si>
    <t>CONDULETE DE ALUMÍNIO, TIPO X, PARA ELETRODUTO DE AÇO GALVANIZADO DN 32 MM (1 1/4''), APARENTE - FORNECIMENTO E INSTALAÇÃO. AF_11/2016_P</t>
  </si>
  <si>
    <t>44,34</t>
  </si>
  <si>
    <t>95804</t>
  </si>
  <si>
    <t>CONDULETE DE PVC, TIPO B, PARA ELETRODUTO DE PVC SOLDÁVEL DN 20 MM (1/2''), APARENTE - FORNECIMENTO E INSTALAÇÃO. AF_11/2016</t>
  </si>
  <si>
    <t>19,83</t>
  </si>
  <si>
    <t>95805</t>
  </si>
  <si>
    <t>CONDULETE DE PVC, TIPO B, PARA ELETRODUTO DE PVC SOLDÁVEL DN 25 MM (3/4''), APARENTE - FORNECIMENTO E INSTALAÇÃO. AF_11/2016</t>
  </si>
  <si>
    <t>20,01</t>
  </si>
  <si>
    <t>95806</t>
  </si>
  <si>
    <t>CONDULETE DE PVC, TIPO B, PARA ELETRODUTO DE PVC SOLDÁVEL DN 32 MM (1''), APARENTE - FORNECIMENTO E INSTALAÇÃO. AF_11/2016</t>
  </si>
  <si>
    <t>20,65</t>
  </si>
  <si>
    <t>95807</t>
  </si>
  <si>
    <t>CONDULETE DE PVC, TIPO LL, PARA ELETRODUTO DE PVC SOLDÁVEL DN 20 MM (1/2''), APARENTE - FORNECIMENTO E INSTALAÇÃO. AF_11/2016</t>
  </si>
  <si>
    <t>22,82</t>
  </si>
  <si>
    <t>95808</t>
  </si>
  <si>
    <t>CONDULETE DE PVC, TIPO LL, PARA ELETRODUTO DE PVC SOLDÁVEL DN 25 MM (3/4''), APARENTE - FORNECIMENTO E INSTALAÇÃO. AF_11/2016</t>
  </si>
  <si>
    <t>23,38</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</si>
  <si>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</si>
  <si>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</si>
  <si>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</si>
  <si>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</si>
  <si>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12,30</t>
  </si>
  <si>
    <t>95811</t>
  </si>
  <si>
    <t>CONDULETE DE PVC, TIPO LB, PARA ELETRODUTO DE PVC SOLDÁVEL DN 25 MM (3/4''), APARENTE - FORNECIMENTO E INSTALAÇÃO. AF_11/2016</t>
  </si>
  <si>
    <t>12,86</t>
  </si>
  <si>
    <t>95812</t>
  </si>
  <si>
    <t>CONDULETE DE PVC, TIPO LB, PARA ELETRODUTO DE PVC SOLDÁVEL DN 32 MM (1''), APARENTE - FORNECIMENTO E INSTALAÇÃO. AF_11/2016</t>
  </si>
  <si>
    <t>15,12</t>
  </si>
  <si>
    <t>95813</t>
  </si>
  <si>
    <t>CONDULETE DE PVC, TIPO TB, PARA ELETRODUTO DE PVC SOLDÁVEL DN 20 MM (1/2''), APARENTE - FORNECIMENTO E INSTALAÇÃO. AF_11/2016</t>
  </si>
  <si>
    <t>14,84</t>
  </si>
  <si>
    <t>95814</t>
  </si>
  <si>
    <t>CONDULETE DE PVC, TIPO TB, PARA ELETRODUTO DE PVC SOLDÁVEL DN 25 MM (3/4''), APARENTE - FORNECIMENTO E INSTALAÇÃO. AF_11/2016</t>
  </si>
  <si>
    <t>15,68</t>
  </si>
  <si>
    <t>95815</t>
  </si>
  <si>
    <t>CONDULETE DE PVC, TIPO TB, PARA ELETRODUTO DE PVC SOLDÁVEL DN 32 MM (1''), APARENTE - FORNECIMENTO E INSTALAÇÃO. AF_11/2016</t>
  </si>
  <si>
    <t>20,05</t>
  </si>
  <si>
    <t>95816</t>
  </si>
  <si>
    <t>CONDULETE DE PVC, TIPO X, PARA ELETRODUTO DE PVC SOLDÁVEL DN 20 MM (1/2''), APARENTE - FORNECIMENTO E INSTALAÇÃO. AF_11/2016</t>
  </si>
  <si>
    <t>28,12</t>
  </si>
  <si>
    <t>95817</t>
  </si>
  <si>
    <t>CONDULETE DE PVC, TIPO X, PARA ELETRODUTO DE PVC SOLDÁVEL DN 25 MM (3/4''), APARENTE - FORNECIMENTO E INSTALAÇÃO. AF_11/2016</t>
  </si>
  <si>
    <t>28,88</t>
  </si>
  <si>
    <t>95818</t>
  </si>
  <si>
    <t>CONDULETE DE PVC, TIPO X, PARA ELETRODUTO DE PVC SOLDÁVEL DN 32 MM (1''), APARENTE - FORNECIMENTO E INSTALAÇÃO. AF_11/2016</t>
  </si>
  <si>
    <t>34,76</t>
  </si>
  <si>
    <t>68066</t>
  </si>
  <si>
    <t>CAIXA DE PROTECAO PARA MEDIDOR MONOFASICO, FORNECIMENTO E INSTALACAO</t>
  </si>
  <si>
    <t>134,58</t>
  </si>
  <si>
    <t>72319</t>
  </si>
  <si>
    <t>DISJUNTOR BAIXA TENSAO TRIPOLAR A SECO  800A/600V, INCLUSIVE ELETROTÉCNICO</t>
  </si>
  <si>
    <t>4.078,25</t>
  </si>
  <si>
    <t>72341</t>
  </si>
  <si>
    <t>CONTATOR TRIPOLAR I NOMINAL 12A - FORNECIMENTO E INSTALACAO INCLUSIVE ELETROTÉCNICO</t>
  </si>
  <si>
    <t>220,76</t>
  </si>
  <si>
    <t>72343</t>
  </si>
  <si>
    <t>CONTATOR TRIPOLAR I NOMINAL 22A - FORNECIMENTO E INSTALACAO INCLUSIVE ELETROTÉCNICO</t>
  </si>
  <si>
    <t>260,05</t>
  </si>
  <si>
    <t>72344</t>
  </si>
  <si>
    <t>CONTATOR TRIPOLAR I NOMINAL 36A - FORNECIMENTO E INSTALACAO INCLUSIVE ELETROTÉCNICO</t>
  </si>
  <si>
    <t>388,15</t>
  </si>
  <si>
    <t>72345</t>
  </si>
  <si>
    <t>CONTATOR TRIPOLAR I NOMIMAL 94A - FORNECIMENTO E INSTALACAO INCLUSIVE ELETROTÉCNICO</t>
  </si>
  <si>
    <t>1.036,06</t>
  </si>
  <si>
    <t>74052/5</t>
  </si>
  <si>
    <t>QUADRO DE MEDICAO GERAL EM CHAPA METALICA PARA EDIFICIOS COM 16 APTOS, INCLUSIVE DISJUNTORES E ATERRAMENTO</t>
  </si>
  <si>
    <t>1.157,91</t>
  </si>
  <si>
    <t>74130/1</t>
  </si>
  <si>
    <t>DISJUNTOR TERMOMAGNETICO MONOPOLAR PADRAO NEMA (AMERICANO) 10 A 30A 240V, FORNECIMENTO E INSTALACAO</t>
  </si>
  <si>
    <t>12,29</t>
  </si>
  <si>
    <t>74130/2</t>
  </si>
  <si>
    <t>DISJUNTOR TERMOMAGNETICO MONOPOLAR PADRAO NEMA (AMERICANO) 35 A 50A 240V, FORNECIMENTO E INSTALACAO</t>
  </si>
  <si>
    <t>18,74</t>
  </si>
  <si>
    <t>74130/3</t>
  </si>
  <si>
    <t>DISJUNTOR TERMOMAGNETICO BIPOLAR PADRAO NEMA (AMERICANO) 10 A 50A 240V, FORNECIMENTO E INSTALACAO</t>
  </si>
  <si>
    <t>54,60</t>
  </si>
  <si>
    <t>74130/4</t>
  </si>
  <si>
    <t>DISJUNTOR TERMOMAGNETICO TRIPOLAR PADRAO NEMA (AMERICANO) 10 A 50A 240V, FORNECIMENTO E INSTALACAO</t>
  </si>
  <si>
    <t>79,91</t>
  </si>
  <si>
    <t>74130/5</t>
  </si>
  <si>
    <t>DISJUNTOR TERMOMAGNETICO TRIPOLAR PADRAO NEMA (AMERICANO) 60 A 100A 240V, FORNECIMENTO E INSTALACAO</t>
  </si>
  <si>
    <t>106,07</t>
  </si>
  <si>
    <t>74130/6</t>
  </si>
  <si>
    <t>DISJUNTOR TERMOMAGNETICO TRIPOLAR PADRAO NEMA (AMERICANO) 125 A 150A 240V, FORNECIMENTO E INSTALACAO</t>
  </si>
  <si>
    <t>297,81</t>
  </si>
  <si>
    <t>74130/7</t>
  </si>
  <si>
    <t>DISJUNTOR TERMOMAGNETICO TRIPOLAR EM CAIXA MOLDADA 250A 600V, FORNECIMENTO E INSTALACAO</t>
  </si>
  <si>
    <t>767,47</t>
  </si>
  <si>
    <t>74130/8</t>
  </si>
  <si>
    <t>DISJUNTOR TERMOMAGNETICO TRIPOLAR EM CAIXA MOLDADA 300 A 400A 600V, FORNECIMENTO E INSTALACAO</t>
  </si>
  <si>
    <t>1.048,27</t>
  </si>
  <si>
    <t>74130/9</t>
  </si>
  <si>
    <t>DISJUNTOR TERMOMAGNETICO TRIPOLAR EM CAIXA MOLDADA 500 A 600A 600V, FORNECIMENTO E INSTALACAO</t>
  </si>
  <si>
    <t>1.716,18</t>
  </si>
  <si>
    <t>74130/10</t>
  </si>
  <si>
    <t>DISJUNTOR TERMOMAGNETICO TRIPOLAR EM CAIXA MOLDADA 175 A 225A 240V, FORNECIMENTO E INSTALACAO</t>
  </si>
  <si>
    <t>464,71</t>
  </si>
  <si>
    <t>74131/1</t>
  </si>
  <si>
    <t>QUADRO DE DISTRIBUICAO DE ENERGIA DE EMBUTIR, EM CHAPA METALICA, PARA 3 DISJUNTORES TERMOMAGNETICOS MONOPOLARES SEM BARRAMENTO FORNECIMENTO E INSTALACAO</t>
  </si>
  <si>
    <t>65,29</t>
  </si>
  <si>
    <t>74131/4</t>
  </si>
  <si>
    <t>QUADRO DE DISTRIBUICAO DE ENERGIA DE EMBUTIR, EM CHAPA METALICA, PARA 18 DISJUNTORES TERMOMAGNETICOS MONOPOLARES, COM BARRAMENTO TRIFASICO E NEUTRO, FORNECIMENTO E INSTALACAO</t>
  </si>
  <si>
    <t>422,97</t>
  </si>
  <si>
    <t>74131/5</t>
  </si>
  <si>
    <t>QUADRO DE DISTRIBUICAO DE ENERGIA DE EMBUTIR, EM CHAPA METALICA, PARA 24 DISJUNTORES TERMOMAGNETICOS MONOPOLARES, COM BARRAMENTO TRIFASICO E NEUTRO, FORNECIMENTO E INSTALACAO</t>
  </si>
  <si>
    <t>490,95</t>
  </si>
  <si>
    <t>74131/6</t>
  </si>
  <si>
    <t>QUADRO DE DISTRIBUICAO DE ENERGIA DE EMBUTIR, EM CHAPA METALICA, PARA 32 DISJUNTORES TERMOMAGNETICOS MONOPOLARES, COM BARRAMENTO TRIFASICO E NEUTRO, FORNECIMENTO E INSTALACAO</t>
  </si>
  <si>
    <t>951,97</t>
  </si>
  <si>
    <t>74131/7</t>
  </si>
  <si>
    <t>QUADRO DE DISTRIBUICAO DE ENERGIA DE EMBUTIR, EM CHAPA METALICA, PARA 40 DISJUNTORES TERMOMAGNETICOS MONOPOLARES, COM BARRAMENTO TRIFASICO E NEUTRO, FORNECIMENTO E INSTALACAO</t>
  </si>
  <si>
    <t>792,54</t>
  </si>
  <si>
    <t>74131/8</t>
  </si>
  <si>
    <t>QUADRO DE DISTRIBUICAO DE ENERGIA DE EMBUTIR, EM CHAPA METALICA, PARA 50 DISJUNTORES TERMOMAGNETICOS MONOPOLARES, COM BARRAMENTO TRIFASICO E NEUTRO, FORNECIMENTO E INSTALACAO</t>
  </si>
  <si>
    <t>1.176,00</t>
  </si>
  <si>
    <t>83372</t>
  </si>
  <si>
    <t>CAIXA DE MEDICAO EM ALTA TENSAO - FORNECIMENTO E INSTALACAO</t>
  </si>
  <si>
    <t>645,24</t>
  </si>
  <si>
    <t>83463</t>
  </si>
  <si>
    <t>QUADRO DE DISTRIBUICAO DE ENERGIA EM CHAPA DE ACO GALVANIZADO, PARA 12 DISJUNTORES TERMOMAGNETICOS MONOPOLARES, COM BARRAMENTO TRIFASICO E NEUTRO - FORNECIMENTO E INSTALACAO</t>
  </si>
  <si>
    <t>311,17</t>
  </si>
  <si>
    <t>84402</t>
  </si>
  <si>
    <t>QUADRO DE DISTRIBUICAO DE ENERGIA P/ 6 DISJUNTORES TERMOMAGNETICOS MONOPOLARES SEM BARRAMENTO, DE EMBUTIR, EM CHAPA METALICA - FORNECIMENTO E INSTALACAO</t>
  </si>
  <si>
    <t>74,84</t>
  </si>
  <si>
    <t>93653</t>
  </si>
  <si>
    <t>DISJUNTOR MONOPOLAR TIPO DIN, CORRENTE NOMINAL DE 10A - FORNECIMENTO E INSTALAÇÃO. AF_04/2016</t>
  </si>
  <si>
    <t>93654</t>
  </si>
  <si>
    <t>DISJUNTOR MONOPOLAR TIPO DIN, CORRENTE NOMINAL DE 16A - FORNECIMENTO E INSTALAÇÃO. AF_04/2016</t>
  </si>
  <si>
    <t>9,76</t>
  </si>
  <si>
    <t>93655</t>
  </si>
  <si>
    <t>DISJUNTOR MONOPOLAR TIPO DIN, CORRENTE NOMINAL DE 20A - FORNECIMENTO E INSTALAÇÃO. AF_04/2016</t>
  </si>
  <si>
    <t>10,64</t>
  </si>
  <si>
    <t>93656</t>
  </si>
  <si>
    <t>DISJUNTOR MONOPOLAR TIPO DIN, CORRENTE NOMINAL DE 25A - FORNECIMENTO E INSTALAÇÃO. AF_04/2016</t>
  </si>
  <si>
    <t>93657</t>
  </si>
  <si>
    <t>DISJUNTOR MONOPOLAR TIPO DIN, CORRENTE NOMINAL DE 32A - FORNECIMENTO E INSTALAÇÃO. AF_04/2016</t>
  </si>
  <si>
    <t>11,75</t>
  </si>
  <si>
    <t>93658</t>
  </si>
  <si>
    <t>DISJUNTOR MONOPOLAR TIPO DIN, CORRENTE NOMINAL DE 40A - FORNECIMENTO E INSTALAÇÃO. AF_04/2016</t>
  </si>
  <si>
    <t>17,14</t>
  </si>
  <si>
    <t>93659</t>
  </si>
  <si>
    <t>DISJUNTOR MONOPOLAR TIPO DIN, CORRENTE NOMINAL DE 50A - FORNECIMENTO E INSTALAÇÃO. AF_04/2016</t>
  </si>
  <si>
    <t>19,45</t>
  </si>
  <si>
    <t>93660</t>
  </si>
  <si>
    <t>DISJUNTOR BIPOLAR TIPO DIN, CORRENTE NOMINAL DE 10A - FORNECIMENTO E INSTALAÇÃO. AF_04/2016</t>
  </si>
  <si>
    <t>45,96</t>
  </si>
  <si>
    <t>93661</t>
  </si>
  <si>
    <t>DISJUNTOR BIPOLAR TIPO DIN, CORRENTE NOMINAL DE 16A - FORNECIMENTO E INSTALAÇÃO. AF_04/2016</t>
  </si>
  <si>
    <t>93662</t>
  </si>
  <si>
    <t>DISJUNTOR BIPOLAR TIPO DIN, CORRENTE NOMINAL DE 20A - FORNECIMENTO E INSTALAÇÃO. AF_04/2016</t>
  </si>
  <si>
    <t>48,79</t>
  </si>
  <si>
    <t>93663</t>
  </si>
  <si>
    <t>DISJUNTOR BIPOLAR TIPO DIN, CORRENTE NOMINAL DE 25A - FORNECIMENTO E INSTALAÇÃO. AF_04/2016</t>
  </si>
  <si>
    <t>93664</t>
  </si>
  <si>
    <t>DISJUNTOR BIPOLAR TIPO DIN, CORRENTE NOMINAL DE 32A - FORNECIMENTO E INSTALAÇÃO. AF_04/2016</t>
  </si>
  <si>
    <t>50,98</t>
  </si>
  <si>
    <t>93665</t>
  </si>
  <si>
    <t>DISJUNTOR BIPOLAR TIPO DIN, CORRENTE NOMINAL DE 40A - FORNECIMENTO E INSTALAÇÃO. AF_04/2016</t>
  </si>
  <si>
    <t>53,99</t>
  </si>
  <si>
    <t>93666</t>
  </si>
  <si>
    <t>DISJUNTOR BIPOLAR TIPO DIN, CORRENTE NOMINAL DE 50A - FORNECIMENTO E INSTALAÇÃO. AF_04/2016</t>
  </si>
  <si>
    <t>93667</t>
  </si>
  <si>
    <t>DISJUNTOR TRIPOLAR TIPO DIN, CORRENTE NOMINAL DE 10A - FORNECIMENTO E INSTALAÇÃO. AF_04/2016</t>
  </si>
  <si>
    <t>57,34</t>
  </si>
  <si>
    <t>93668</t>
  </si>
  <si>
    <t>DISJUNTOR TRIPOLAR TIPO DIN, CORRENTE NOMINAL DE 16A - FORNECIMENTO E INSTALAÇÃO. AF_04/2016</t>
  </si>
  <si>
    <t>58,86</t>
  </si>
  <si>
    <t>93669</t>
  </si>
  <si>
    <t>DISJUNTOR TRIPOLAR TIPO DIN, CORRENTE NOMINAL DE 20A - FORNECIMENTO E INSTALAÇÃO. AF_04/2016</t>
  </si>
  <si>
    <t>61,57</t>
  </si>
  <si>
    <t>93670</t>
  </si>
  <si>
    <t>DISJUNTOR TRIPOLAR TIPO DIN, CORRENTE NOMINAL DE 25A - FORNECIMENTO E INSTALAÇÃO. AF_04/2016</t>
  </si>
  <si>
    <t>93671</t>
  </si>
  <si>
    <t>DISJUNTOR TRIPOLAR TIPO DIN, CORRENTE NOMINAL DE 32A - FORNECIMENTO E INSTALAÇÃO. AF_04/2016</t>
  </si>
  <si>
    <t>64,88</t>
  </si>
  <si>
    <t>93672</t>
  </si>
  <si>
    <t>DISJUNTOR TRIPOLAR TIPO DIN, CORRENTE NOMINAL DE 40A - FORNECIMENTO E INSTALAÇÃO. AF_04/2016</t>
  </si>
  <si>
    <t>70,39</t>
  </si>
  <si>
    <t>93673</t>
  </si>
  <si>
    <t>DISJUNTOR TRIPOLAR TIPO DIN, CORRENTE NOMINAL DE 50A - FORNECIMENTO E INSTALAÇÃO. AF_04/2016</t>
  </si>
  <si>
    <t>77,33</t>
  </si>
  <si>
    <t>93677</t>
  </si>
  <si>
    <t>DISJUNTOR TETRAPOLAR TIPO DR, CORRENTE NOMINAL DE 40A - FORNECIMENTO E INSTALAÇÃO. AF_04/2016</t>
  </si>
  <si>
    <t>66,48</t>
  </si>
  <si>
    <t>72339</t>
  </si>
  <si>
    <t>TOMADA 3P+T 30A/440V SEM PLACA - FORNECIMENTO E INSTALACAO</t>
  </si>
  <si>
    <t>59,50</t>
  </si>
  <si>
    <t>83403</t>
  </si>
  <si>
    <t>INTERRUPTOR PULSADOR DE CAMPAINHA OU MINUTERIA 2A/250V C/ CAIXA - FORNECIMENTO E INSTALACAO</t>
  </si>
  <si>
    <t>83465</t>
  </si>
  <si>
    <t>INTERRUPTOR INTERMEDIARIO (FOUR-WAY) - FORNECIMENTO E INSTALACAO</t>
  </si>
  <si>
    <t>48,66</t>
  </si>
  <si>
    <t>91945</t>
  </si>
  <si>
    <t>SUPORTE PARAFUSADO COM PLACA DE ENCAIXE 4" X 2" ALTO (2,00 M DO PISO) PARA PONTO ELÉTRICO - FORNECIMENTO E INSTALAÇÃO. AF_12/2015</t>
  </si>
  <si>
    <t>8,32</t>
  </si>
  <si>
    <t>91946</t>
  </si>
  <si>
    <t>SUPORTE PARAFUSADO COM PLACA DE ENCAIXE 4" X 2" MÉDIO (1,30 M DO PISO) PARA PONTO ELÉTRICO - FORNECIMENTO E INSTALAÇÃO. AF_12/2015</t>
  </si>
  <si>
    <t>7,04</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</si>
  <si>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</si>
  <si>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</si>
  <si>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</si>
  <si>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</si>
  <si>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12,93</t>
  </si>
  <si>
    <t>91950</t>
  </si>
  <si>
    <t>SUPORTE PARAFUSADO COM PLACA DE ENCAIXE 4" X 4" MÉDIO (1,30 M DO PISO) PARA PONTO ELÉTRICO - FORNECIMENTO E INSTALAÇÃO. AF_12/2015</t>
  </si>
  <si>
    <t>11,39</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</si>
  <si>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</si>
  <si>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</si>
  <si>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</si>
  <si>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</si>
  <si>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15,66</t>
  </si>
  <si>
    <t>91953</t>
  </si>
  <si>
    <t>INTERRUPTOR SIMPLES (1 MÓDULO), 10A/250V, INCLUINDO SUPORTE E PLACA - FORNECIMENTO E INSTALAÇÃO. AF_12/2015</t>
  </si>
  <si>
    <t>91954</t>
  </si>
  <si>
    <t>INTERRUPTOR PARALELO (1 MÓDULO), 10A/250V, SEM SUPORTE E SEM PLACA - FORNECIMENTO E INSTALAÇÃO. AF_12/2015</t>
  </si>
  <si>
    <t>21,00</t>
  </si>
  <si>
    <t>91955</t>
  </si>
  <si>
    <t>INTERRUPTOR PARALELO (1 MÓDULO), 10A/250V, INCLUINDO SUPORTE E PLACA - FORNECIMENTO E INSTALAÇÃO. AF_12/2015</t>
  </si>
  <si>
    <t>28,04</t>
  </si>
  <si>
    <t>91956</t>
  </si>
  <si>
    <t>INTERRUPTOR SIMPLES (1 MÓDULO) COM INTERRUPTOR PARALELO (1 MÓDULO), 10A/250V, SEM SUPORTE E SEM PLACA - FORNECIMENTO E INSTALAÇÃO. AF_12/2015</t>
  </si>
  <si>
    <t>34,24</t>
  </si>
  <si>
    <t>91957</t>
  </si>
  <si>
    <t>INTERRUPTOR SIMPLES (1 MÓDULO) COM INTERRUPTOR PARALELO (1 MÓDULO), 10A/250V, INCLUINDO SUPORTE E PLACA - FORNECIMENTO E INSTALAÇÃO. AF_12/2015</t>
  </si>
  <si>
    <t>41,28</t>
  </si>
  <si>
    <t>91958</t>
  </si>
  <si>
    <t>INTERRUPTOR SIMPLES (2 MÓDULOS), 10A/250V, SEM SUPORTE E SEM PLACA - FORNECIMENTO E INSTALAÇÃO. AF_12/2015</t>
  </si>
  <si>
    <t>28,94</t>
  </si>
  <si>
    <t>91959</t>
  </si>
  <si>
    <t>INTERRUPTOR SIMPLES (2 MÓDULOS), 10A/250V, INCLUINDO SUPORTE E PLACA - FORNECIMENTO E INSTALAÇÃO. AF_12/2015</t>
  </si>
  <si>
    <t>35,98</t>
  </si>
  <si>
    <t>91960</t>
  </si>
  <si>
    <t>INTERRUPTOR PARALELO (2 MÓDULOS), 10A/250V, SEM SUPORTE E SEM PLACA - FORNECIMENTO E INSTALAÇÃO. AF_12/2015</t>
  </si>
  <si>
    <t>39,57</t>
  </si>
  <si>
    <t>91961</t>
  </si>
  <si>
    <t>INTERRUPTOR PARALELO (2 MÓDULOS), 10A/250V, INCLUINDO SUPORTE E PLACA - FORNECIMENTO E INSTALAÇÃO. AF_12/2015</t>
  </si>
  <si>
    <t>46,61</t>
  </si>
  <si>
    <t>91962</t>
  </si>
  <si>
    <t>INTERRUPTOR SIMPLES (1 MÓDULO) COM INTERRUPTOR PARALELO (2 MÓDULOS), 10A/250V, SEM SUPORTE E SEM PLACA - FORNECIMENTO E INSTALAÇÃO. AF_12/2015</t>
  </si>
  <si>
    <t>52,85</t>
  </si>
  <si>
    <t>91963</t>
  </si>
  <si>
    <t>INTERRUPTOR SIMPLES (1 MÓDULO) COM INTERRUPTOR PARALELO (2 MÓDULOS), 10A/250V, INCLUINDO SUPORTE E PLACA - FORNECIMENTO E INSTALAÇÃO. AF_12/2015</t>
  </si>
  <si>
    <t>59,89</t>
  </si>
  <si>
    <t>91964</t>
  </si>
  <si>
    <t>INTERRUPTOR SIMPLES (2 MÓDULOS) COM INTERRUPTOR PARALELO (1 MÓDULO), 10A/250V, SEM SUPORTE E SEM PLACA - FORNECIMENTO E INSTALAÇÃO. AF_12/2015</t>
  </si>
  <si>
    <t>47,51</t>
  </si>
  <si>
    <t>91965</t>
  </si>
  <si>
    <t>INTERRUPTOR SIMPLES (2 MÓDULOS) COM INTERRUPTOR PARALELO (1 MÓDULO), 10A/250V, INCLUINDO SUPORTE E PLACA - FORNECIMENTO E INSTALAÇÃO. AF_12/2015</t>
  </si>
  <si>
    <t>54,55</t>
  </si>
  <si>
    <t>91966</t>
  </si>
  <si>
    <t>INTERRUPTOR SIMPLES (3 MÓDULOS), 10A/250V, SEM SUPORTE E SEM PLACA - FORNECIMENTO E INSTALAÇÃO. AF_12/2015</t>
  </si>
  <si>
    <t>42,21</t>
  </si>
  <si>
    <t>91967</t>
  </si>
  <si>
    <t>INTERRUPTOR SIMPLES (3 MÓDULOS), 10A/250V, INCLUINDO SUPORTE E PLACA - FORNECIMENTO E INSTALAÇÃO. AF_12/2015</t>
  </si>
  <si>
    <t>49,25</t>
  </si>
  <si>
    <t>91968</t>
  </si>
  <si>
    <t>INTERRUPTOR PARALELO (3 MÓDULOS), 10A/250V, SEM SUPORTE E SEM PLACA - FORNECIMENTO E INSTALAÇÃO. AF_12/2015</t>
  </si>
  <si>
    <t>58,14</t>
  </si>
  <si>
    <t>91969</t>
  </si>
  <si>
    <t>INTERRUPTOR PARALELO (3 MÓDULOS), 10A/250V, INCLUINDO SUPORTE E PLACA - FORNECIMENTO E INSTALAÇÃO. AF_12/2015</t>
  </si>
  <si>
    <t>65,18</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</si>
  <si>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</si>
  <si>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</si>
  <si>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</si>
  <si>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</si>
  <si>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72,46</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</si>
  <si>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</si>
  <si>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</si>
  <si>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</si>
  <si>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</si>
  <si>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77,79</t>
  </si>
  <si>
    <t>91974</t>
  </si>
  <si>
    <t>INTERRUPTOR SIMPLES (4 MÓDULOS), 10A/250V, SEM SUPORTE E SEM PLACA - FORNECIMENTO E INSTALAÇÃO. AF_12/2015</t>
  </si>
  <si>
    <t>55,73</t>
  </si>
  <si>
    <t>91975</t>
  </si>
  <si>
    <t>INTERRUPTOR SIMPLES (4 MÓDULOS), 10A/250V, INCLUINDO SUPORTE E PLACA - FORNECIMENTO E INSTALAÇÃO. AF_12/2015</t>
  </si>
  <si>
    <t>67,12</t>
  </si>
  <si>
    <t>91976</t>
  </si>
  <si>
    <t>INTERRUPTOR SIMPLES (6 MÓDULOS), 10A/250V, SEM SUPORTE E SEM PLACA - FORNECIMENTO E INSTALAÇÃO. AF_12/2015</t>
  </si>
  <si>
    <t>82,37</t>
  </si>
  <si>
    <t>91977</t>
  </si>
  <si>
    <t>INTERRUPTOR SIMPLES (6 MÓDULOS), 10A/250V, INCLUINDO SUPORTE E PLACA - FORNECIMENTO E INSTALAÇÃO. AF_12/2015</t>
  </si>
  <si>
    <t>93,76</t>
  </si>
  <si>
    <t>91978</t>
  </si>
  <si>
    <t>INTERRUPTOR INTERMEDIÁRIO (1 MÓDULO), 10A/250V, SEM SUPORTE E SEM PLACA - FORNECIMENTO E INSTALAÇÃO. AF_09/2017</t>
  </si>
  <si>
    <t>34,07</t>
  </si>
  <si>
    <t>91979</t>
  </si>
  <si>
    <t>INTERRUPTOR INTERMEDIÁRIO (1 MÓDULO), 10A/250V, INCLUINDO SUPORTE E PLACA - FORNECIMENTO E INSTALAÇÃO. AF_09/2017</t>
  </si>
  <si>
    <t>91980</t>
  </si>
  <si>
    <t>INTERRUPTOR BIPOLAR (1 MÓDULO), 10A/250V, SEM SUPORTE E SEM PLACA - FORNECIMENTO E INSTALAÇÃO. AF_09/2017</t>
  </si>
  <si>
    <t>32,90</t>
  </si>
  <si>
    <t>91981</t>
  </si>
  <si>
    <t>INTERRUPTOR BIPOLAR (1 MÓDULO), 10A/250V, INCLUINDO SUPORTE E PLACA - FORNECIMENTO E INSTALAÇÃO. AF_09/2017</t>
  </si>
  <si>
    <t>91982</t>
  </si>
  <si>
    <t>DIMMER ROTATIVO (1 MÓDULO), 220V/600W, SEM SUPORTE E SEM PLACA - FORNECIMENTO E INSTALAÇÃO. AF_09/2017</t>
  </si>
  <si>
    <t>83,54</t>
  </si>
  <si>
    <t>91983</t>
  </si>
  <si>
    <t>DIMMER ROTATIVO (1 MÓDULO), 220V/600W, INCLUINDO SUPORTE E PLACA - FORNECIMENTO E INSTALAÇÃO. AF_09/2017</t>
  </si>
  <si>
    <t>90,58</t>
  </si>
  <si>
    <t>91984</t>
  </si>
  <si>
    <t>INTERRUPTOR PULSADOR CAMPAINHA (1 MÓDULO), 10A/250V, SEM SUPORTE E SEM PLACA - FORNECIMENTO E INSTALAÇÃO. AF_09/2017</t>
  </si>
  <si>
    <t>91985</t>
  </si>
  <si>
    <t>INTERRUPTOR PULSADOR CAMPAINHA (1 MÓDULO), 10A/250V, INCLUINDO SUPORTE E PLACA - FORNECIMENTO E INSTALAÇÃO. AF_09/2017</t>
  </si>
  <si>
    <t>21,61</t>
  </si>
  <si>
    <t>91986</t>
  </si>
  <si>
    <t>CAMPAINHA CIGARRA (1 MÓDULO), 10A/250V, SEM SUPORTE E SEM PLACA - FORNECIMENTO E INSTALAÇÃO. AF_09/2017</t>
  </si>
  <si>
    <t>31,94</t>
  </si>
  <si>
    <t>91987</t>
  </si>
  <si>
    <t>CAMPAINHA CIGARRA (1 MÓDULO), 10A/250V, INCLUINDO SUPORTE E PLACA - FORNECIMENTO E INSTALAÇÃO. AF_09/2017</t>
  </si>
  <si>
    <t>38,98</t>
  </si>
  <si>
    <t>91988</t>
  </si>
  <si>
    <t>INTERRUPTOR PULSADOR MINUTERIA (1 MÓDULO), 10A/250V, SEM SUPORTE E SEM PLACA - FORNECIMENTO E INSTALAÇÃO. AF_09/2017</t>
  </si>
  <si>
    <t>18,52</t>
  </si>
  <si>
    <t>91989</t>
  </si>
  <si>
    <t>INTERRUPTOR PULSADOR MINUTERIA (1 MÓDULO), 10A/250V, INCLUINDO SUPORTE E PLACA - FORNECIMENTO E INSTALAÇÃO. AF_09/2017</t>
  </si>
  <si>
    <t>25,56</t>
  </si>
  <si>
    <t>91990</t>
  </si>
  <si>
    <t>TOMADA ALTA DE EMBUTIR (1 MÓDULO), 2P+T 10 A, SEM SUPORTE E SEM PLACA - FORNECIMENTO E INSTALAÇÃO. AF_12/2015</t>
  </si>
  <si>
    <t>27,38</t>
  </si>
  <si>
    <t>91991</t>
  </si>
  <si>
    <t>TOMADA ALTA DE EMBUTIR (1 MÓDULO), 2P+T 20 A, SEM SUPORTE E SEM PLACA - FORNECIMENTO E INSTALAÇÃO. AF_12/2015</t>
  </si>
  <si>
    <t>29,51</t>
  </si>
  <si>
    <t>91992</t>
  </si>
  <si>
    <t>TOMADA ALTA DE EMBUTIR (1 MÓDULO), 2P+T 10 A, INCLUINDO SUPORTE E PLACA - FORNECIMENTO E INSTALAÇÃO. AF_12/2015</t>
  </si>
  <si>
    <t>34,42</t>
  </si>
  <si>
    <t>91993</t>
  </si>
  <si>
    <t>TOMADA ALTA DE EMBUTIR (1 MÓDULO), 2P+T 20 A, INCLUINDO SUPORTE E PLACA - FORNECIMENTO E INSTALAÇÃO. AF_12/2015</t>
  </si>
  <si>
    <t>36,55</t>
  </si>
  <si>
    <t>91994</t>
  </si>
  <si>
    <t>TOMADA MÉDIA DE EMBUTIR (1 MÓDULO), 2P+T 10 A, SEM SUPORTE E SEM PLACA - FORNECIMENTO E INSTALAÇÃO. AF_12/2015</t>
  </si>
  <si>
    <t>19,89</t>
  </si>
  <si>
    <t>91995</t>
  </si>
  <si>
    <t>TOMADA MÉDIA DE EMBUTIR (1 MÓDULO), 2P+T 20 A, SEM SUPORTE E SEM PLACA - FORNECIMENTO E INSTALAÇÃO. AF_12/2015</t>
  </si>
  <si>
    <t>22,02</t>
  </si>
  <si>
    <t>91996</t>
  </si>
  <si>
    <t>TOMADA MÉDIA DE EMBUTIR (1 MÓDULO), 2P+T 10 A, INCLUINDO SUPORTE E PLACA - FORNECIMENTO E INSTALAÇÃO. AF_12/2015</t>
  </si>
  <si>
    <t>26,93</t>
  </si>
  <si>
    <t>91997</t>
  </si>
  <si>
    <t>TOMADA MÉDIA DE EMBUTIR (1 MÓDULO), 2P+T 20 A, INCLUINDO SUPORTE E PLACA - FORNECIMENTO E INSTALAÇÃO. AF_12/2015</t>
  </si>
  <si>
    <t>29,06</t>
  </si>
  <si>
    <t>91998</t>
  </si>
  <si>
    <t>TOMADA BAIXA DE EMBUTIR (1 MÓDULO), 2P+T 10 A, SEM SUPORTE E SEM PLACA - FORNECIMENTO E INSTALAÇÃO. AF_12/2015</t>
  </si>
  <si>
    <t>16,97</t>
  </si>
  <si>
    <t>91999</t>
  </si>
  <si>
    <t>TOMADA BAIXA DE EMBUTIR (1 MÓDULO), 2P+T 20 A, SEM SUPORTE E SEM PLACA - FORNECIMENTO E INSTALAÇÃO. AF_12/2015</t>
  </si>
  <si>
    <t>19,10</t>
  </si>
  <si>
    <t>92000</t>
  </si>
  <si>
    <t>TOMADA BAIXA DE EMBUTIR (1 MÓDULO), 2P+T 10 A, INCLUINDO SUPORTE E PLACA - FORNECIMENTO E INSTALAÇÃO. AF_12/2015</t>
  </si>
  <si>
    <t>24,01</t>
  </si>
  <si>
    <t>92001</t>
  </si>
  <si>
    <t>TOMADA BAIXA DE EMBUTIR (1 MÓDULO), 2P+T 20 A, INCLUINDO SUPORTE E PLACA - FORNECIMENTO E INSTALAÇÃO. AF_12/2015</t>
  </si>
  <si>
    <t>26,14</t>
  </si>
  <si>
    <t>92002</t>
  </si>
  <si>
    <t>TOMADA MÉDIA DE EMBUTIR (2 MÓDULOS), 2P+T 10 A, SEM SUPORTE E SEM PLACA - FORNECIMENTO E INSTALAÇÃO. AF_12/2015</t>
  </si>
  <si>
    <t>37,35</t>
  </si>
  <si>
    <t>92003</t>
  </si>
  <si>
    <t>TOMADA MÉDIA DE EMBUTIR (2 MÓDULOS), 2P+T 20 A, SEM SUPORTE E SEM PLACA - FORNECIMENTO E INSTALAÇÃO. AF_12/2015</t>
  </si>
  <si>
    <t>41,61</t>
  </si>
  <si>
    <t>92004</t>
  </si>
  <si>
    <t>TOMADA MÉDIA DE EMBUTIR (2 MÓDULOS), 2P+T 10 A, INCLUINDO SUPORTE E PLACA - FORNECIMENTO E INSTALAÇÃO. AF_12/2015</t>
  </si>
  <si>
    <t>44,39</t>
  </si>
  <si>
    <t>92005</t>
  </si>
  <si>
    <t>TOMADA MÉDIA DE EMBUTIR (2 MÓDULOS), 2P+T 20 A, INCLUINDO SUPORTE E PLACA - FORNECIMENTO E INSTALAÇÃO. AF_12/2015</t>
  </si>
  <si>
    <t>92006</t>
  </si>
  <si>
    <t>TOMADA BAIXA DE EMBUTIR (2 MÓDULOS), 2P+T 10 A, SEM SUPORTE E SEM PLACA - FORNECIMENTO E INSTALAÇÃO. AF_12/2015</t>
  </si>
  <si>
    <t>31,54</t>
  </si>
  <si>
    <t>92007</t>
  </si>
  <si>
    <t>TOMADA BAIXA DE EMBUTIR (2 MÓDULOS), 2P+T 20 A, SEM SUPORTE E SEM PLACA - FORNECIMENTO E INSTALAÇÃO. AF_12/2015</t>
  </si>
  <si>
    <t>35,80</t>
  </si>
  <si>
    <t>92008</t>
  </si>
  <si>
    <t>TOMADA BAIXA DE EMBUTIR (2 MÓDULOS), 2P+T 10 A, INCLUINDO SUPORTE E PLACA - FORNECIMENTO E INSTALAÇÃO. AF_12/2015</t>
  </si>
  <si>
    <t>38,58</t>
  </si>
  <si>
    <t>92009</t>
  </si>
  <si>
    <t>TOMADA BAIXA DE EMBUTIR (2 MÓDULOS), 2P+T 20 A, INCLUINDO SUPORTE E PLACA - FORNECIMENTO E INSTALAÇÃO. AF_12/2015</t>
  </si>
  <si>
    <t>42,84</t>
  </si>
  <si>
    <t>92010</t>
  </si>
  <si>
    <t>TOMADA MÉDIA DE EMBUTIR (3 MÓDULOS), 2P+T 10 A, SEM SUPORTE E SEM PLACA - FORNECIMENTO E INSTALAÇÃO. AF_12/2015</t>
  </si>
  <si>
    <t>54,81</t>
  </si>
  <si>
    <t>92011</t>
  </si>
  <si>
    <t>TOMADA MÉDIA DE EMBUTIR (3 MÓDULOS), 2P+T 20 A, SEM SUPORTE E SEM PLACA - FORNECIMENTO E INSTALAÇÃO. AF_12/2015</t>
  </si>
  <si>
    <t>92012</t>
  </si>
  <si>
    <t>TOMADA MÉDIA DE EMBUTIR (3 MÓDULOS), 2P+T 10 A, INCLUINDO SUPORTE E PLACA - FORNECIMENTO E INSTALAÇÃO. AF_12/2015</t>
  </si>
  <si>
    <t>61,85</t>
  </si>
  <si>
    <t>92013</t>
  </si>
  <si>
    <t>TOMADA MÉDIA DE EMBUTIR (3 MÓDULOS), 2P+T 20 A, INCLUINDO SUPORTE E PLACA - FORNECIMENTO E INSTALAÇÃO. AF_12/2015</t>
  </si>
  <si>
    <t>68,24</t>
  </si>
  <si>
    <t>92014</t>
  </si>
  <si>
    <t>TOMADA BAIXA DE EMBUTIR (3 MÓDULOS), 2P+T 10 A, SEM SUPORTE E SEM PLACA - FORNECIMENTO E INSTALAÇÃO. AF_12/2015</t>
  </si>
  <si>
    <t>46,09</t>
  </si>
  <si>
    <t>92015</t>
  </si>
  <si>
    <t>TOMADA BAIXA DE EMBUTIR (3 MÓDULOS), 2P+T 20 A, SEM SUPORTE E SEM PLACA - FORNECIMENTO E INSTALAÇÃO. AF_12/2015</t>
  </si>
  <si>
    <t>52,48</t>
  </si>
  <si>
    <t>92016</t>
  </si>
  <si>
    <t>TOMADA BAIXA DE EMBUTIR (3 MÓDULOS), 2P+T 10 A, INCLUINDO SUPORTE E PLACA - FORNECIMENTO E INSTALAÇÃO. AF_12/2015</t>
  </si>
  <si>
    <t>53,13</t>
  </si>
  <si>
    <t>92017</t>
  </si>
  <si>
    <t>TOMADA BAIXA DE EMBUTIR (3 MÓDULOS), 2P+T 20 A, INCLUINDO SUPORTE E PLACA - FORNECIMENTO E INSTALAÇÃO. AF_12/2015</t>
  </si>
  <si>
    <t>59,52</t>
  </si>
  <si>
    <t>92018</t>
  </si>
  <si>
    <t>TOMADA BAIXA DE EMBUTIR (4 MÓDULOS), 2P+T 10 A, SEM SUPORTE E SEM PLACA - FORNECIMENTO E INSTALAÇÃO. AF_12/2015</t>
  </si>
  <si>
    <t>61,04</t>
  </si>
  <si>
    <t>92019</t>
  </si>
  <si>
    <t>TOMADA BAIXA DE EMBUTIR (4 MÓDULOS), 2P+T 10 A, INCLUINDO SUPORTE E PLACA - FORNECIMENTO E INSTALAÇÃO. AF_12/2015</t>
  </si>
  <si>
    <t>72,43</t>
  </si>
  <si>
    <t>92020</t>
  </si>
  <si>
    <t>TOMADA BAIXA DE EMBUTIR (6 MÓDULOS), 2P+T 10 A, SEM SUPORTE E SEM PLACA - FORNECIMENTO E INSTALAÇÃO. AF_12/2015</t>
  </si>
  <si>
    <t>90,35</t>
  </si>
  <si>
    <t>92021</t>
  </si>
  <si>
    <t>TOMADA BAIXA DE EMBUTIR (6 MÓDULOS), 2P+T 10 A, INCLUINDO SUPORTE E PLACA - FORNECIMENTO E INSTALAÇÃO. AF_12/2015</t>
  </si>
  <si>
    <t>101,74</t>
  </si>
  <si>
    <t>92022</t>
  </si>
  <si>
    <t>INTERRUPTOR SIMPLES (1 MÓDULO) COM 1 TOMADA DE EMBUTIR 2P+T 10 A,  SEM SUPORTE E SEM PLACA - FORNECIMENTO E INSTALAÇÃO. AF_12/2015</t>
  </si>
  <si>
    <t>33,13</t>
  </si>
  <si>
    <t>92023</t>
  </si>
  <si>
    <t>INTERRUPTOR SIMPLES (1 MÓDULO) COM 1 TOMADA DE EMBUTIR 2P+T 10 A,  INCLUINDO SUPORTE E PLACA - FORNECIMENTO E INSTALAÇÃO. AF_12/2015</t>
  </si>
  <si>
    <t>40,17</t>
  </si>
  <si>
    <t>92024</t>
  </si>
  <si>
    <t>INTERRUPTOR SIMPLES (1 MÓDULO) COM 2 TOMADAS DE EMBUTIR 2P+T 10 A,  SEM SUPORTE E SEM PLACA - FORNECIMENTO E INSTALAÇÃO. AF_12/2015</t>
  </si>
  <si>
    <t>50,63</t>
  </si>
  <si>
    <t>92025</t>
  </si>
  <si>
    <t>INTERRUPTOR SIMPLES (1 MÓDULO) COM 2 TOMADAS DE EMBUTIR 2P+T 10 A,  INCLUINDO SUPORTE E PLACA - FORNECIMENTO E INSTALAÇÃO. AF_12/2015</t>
  </si>
  <si>
    <t>57,67</t>
  </si>
  <si>
    <t>92026</t>
  </si>
  <si>
    <t>INTERRUPTOR SIMPLES (2 MÓDULOS) COM 1 TOMADA DE EMBUTIR 2P+T 10 A,  SEM SUPORTE E SEM PLACA - FORNECIMENTO E INSTALAÇÃO. AF_12/2015</t>
  </si>
  <si>
    <t>46,40</t>
  </si>
  <si>
    <t>92027</t>
  </si>
  <si>
    <t>INTERRUPTOR SIMPLES (2 MÓDULOS) COM 1 TOMADA DE EMBUTIR 2P+T 10 A,  INCLUINDO SUPORTE E PLACA - FORNECIMENTO E INSTALAÇÃO. AF_12/2015</t>
  </si>
  <si>
    <t>53,44</t>
  </si>
  <si>
    <t>92028</t>
  </si>
  <si>
    <t>INTERRUPTOR PARALELO (1 MÓDULO) COM 1 TOMADA DE EMBUTIR 2P+T 10 A,  SEM SUPORTE E SEM PLACA - FORNECIMENTO E INSTALAÇÃO. AF_12/2015</t>
  </si>
  <si>
    <t>38,46</t>
  </si>
  <si>
    <t>92029</t>
  </si>
  <si>
    <t>INTERRUPTOR PARALELO (1 MÓDULO) COM 1 TOMADA DE EMBUTIR 2P+T 10 A,  INCLUINDO SUPORTE E PLACA - FORNECIMENTO E INSTALAÇÃO. AF_12/2015</t>
  </si>
  <si>
    <t>45,50</t>
  </si>
  <si>
    <t>92030</t>
  </si>
  <si>
    <t>INTERRUPTOR PARALELO (1 MÓDULO) COM 2 TOMADAS DE EMBUTIR 2P+T 10 A,  SEM SUPORTE E SEM PLACA - FORNECIMENTO E INSTALAÇÃO. AF_12/2015</t>
  </si>
  <si>
    <t>55,92</t>
  </si>
  <si>
    <t>92031</t>
  </si>
  <si>
    <t>INTERRUPTOR PARALELO (1 MÓDULO) COM 2 TOMADAS DE EMBUTIR 2P+T 10 A,  INCLUINDO SUPORTE E PLACA - FORNECIMENTO E INSTALAÇÃO. AF_12/2015</t>
  </si>
  <si>
    <t>62,96</t>
  </si>
  <si>
    <t>92032</t>
  </si>
  <si>
    <t>INTERRUPTOR PARALELO (2 MÓDULOS) COM 1 TOMADA DE EMBUTIR 2P+T 10 A,  SEM SUPORTE E SEM PLACA - FORNECIMENTO E INSTALAÇÃO. AF_12/2015</t>
  </si>
  <si>
    <t>57,03</t>
  </si>
  <si>
    <t>92033</t>
  </si>
  <si>
    <t>INTERRUPTOR PARALELO (2 MÓDULOS) COM 1 TOMADA DE EMBUTIR 2P+T 10 A,  INCLUINDO SUPORTE E PLACA - FORNECIMENTO E INSTALAÇÃO. AF_12/2015</t>
  </si>
  <si>
    <t>64,07</t>
  </si>
  <si>
    <t>92034</t>
  </si>
  <si>
    <t>INTERRUPTOR SIMPLES (1 MÓDULO), INTERRUPTOR PARALELO (1 MÓDULO) E 1 TOMADA DE EMBUTIR 2P+T 10 A,  SEM SUPORTE E SEM PLACA - FORNECIMENTO E INSTALAÇÃO. AF_12/2015</t>
  </si>
  <si>
    <t>51,74</t>
  </si>
  <si>
    <t>92035</t>
  </si>
  <si>
    <t>INTERRUPTOR SIMPLES (1 MÓDULO), INTERRUPTOR PARALELO (1 MÓDULO) E 1 TOMADA DE EMBUTIR 2P+T 10 A,  INCLUINDO SUPORTE E PLACA - FORNECIMENTO E INSTALAÇÃO. AF_12/2015</t>
  </si>
  <si>
    <t>72278</t>
  </si>
  <si>
    <t>LAMPADA VAPOR METALICO 400W - FORNECIMENTO E INSTALACAO</t>
  </si>
  <si>
    <t>82,80</t>
  </si>
  <si>
    <t>72280</t>
  </si>
  <si>
    <t>IGNITOR PARA PARTIDA LÂMPADA VAPOR SÓDIO ALTA PRESSÃO ATÉ 400W</t>
  </si>
  <si>
    <t>52,43</t>
  </si>
  <si>
    <t>73953/1</t>
  </si>
  <si>
    <t>LUMINARIA TIPO CALHA, DE SOBREPOR, COM REATOR DE PARTIDA RAPIDA E LAMPADA FLUORESCENTE 1X20W, COMPLETA,  FORNECIMENTO E INSTALACAO</t>
  </si>
  <si>
    <t>58,48</t>
  </si>
  <si>
    <t>73953/2</t>
  </si>
  <si>
    <t>LUMINARIA TIPO CALHA, DE SOBREPOR, COM REATOR DE PARTIDA RAPIDA E LAMPADA FLUORESCENTE 2X20W, COMPLETA, FORNECIMENTO E INSTALACAO</t>
  </si>
  <si>
    <t>76,34</t>
  </si>
  <si>
    <t>73953/4</t>
  </si>
  <si>
    <t>LUMINÁRIAS TIPO CALHA, DE SOBREPOR, COM REATORES DE PARTIDA RÁPIDA E LÂMPADAS FLUORESCENTES 2X2X18W, COMPLETAS, FORNECIMENTO E INSTALAÇÃO</t>
  </si>
  <si>
    <t>133,06</t>
  </si>
  <si>
    <t>73953/5</t>
  </si>
  <si>
    <t>LUMINARIA TIPO CALHA, DE SOBREPOR, COM REATOR DE PARTIDA RAPIDA E LAMPADA FLUORESCENTE 1X40W, COMPLETA, FORNECIMENTO E INSTALACAO</t>
  </si>
  <si>
    <t>79,12</t>
  </si>
  <si>
    <t>73953/6</t>
  </si>
  <si>
    <t>LUMINARIA TIPO CALHA, DE SOBREPOR, COM REATOR DE PARTIDA RAPIDA E LAMPADA FLUORESCENTE 2X40W, COMPLETA, FORNECIMENTO E INSTALACAO</t>
  </si>
  <si>
    <t>100,04</t>
  </si>
  <si>
    <t>73953/8</t>
  </si>
  <si>
    <t>LUMINÁRIAS TIPO CALHA, DE SOBREPOR, COM REATORES DE PARTIDA RÁPIDA E LÂMPADAS FLUORESCENTES 2X2X36W, COMPLETAS, FORNECIMENTO E INSTALAÇÃO</t>
  </si>
  <si>
    <t>174,55</t>
  </si>
  <si>
    <t>73953/9</t>
  </si>
  <si>
    <t>LUMINARIA SOBREPOR TP CALHA C/REATOR PART CONVENC LAMP 1X20W E STARTERFIX EM LAJE OU FORRO - FORNECIMENTO E COLOCACAO</t>
  </si>
  <si>
    <t>50,64</t>
  </si>
  <si>
    <t>74041/1</t>
  </si>
  <si>
    <t>LUMINARIA GLOBO VIDRO LEITOSO/PLAFONIER/BOCAL/LAMPADA FLUORESCENTE 20W</t>
  </si>
  <si>
    <t>66,09</t>
  </si>
  <si>
    <t>74041/2</t>
  </si>
  <si>
    <t>LUMINARIA GLOBO VIDRO LEITOSO/PLAFONIER/BOCAL/LAMPADA FLUORESCENTE 40W</t>
  </si>
  <si>
    <t>74082/1</t>
  </si>
  <si>
    <t>REFLETOR REDONDO EM ALUMINIO COM SUPORTE E ALCA REGULAVEL PARA FIXACAO, COM LAMPADA VAPOR DE MERCURIO 250W</t>
  </si>
  <si>
    <t>233,65</t>
  </si>
  <si>
    <t>74094/1</t>
  </si>
  <si>
    <t>LUMINARIA TIPO SPOT PARA 1 LAMPADA INCANDESCENTE/FLUORESCENTE COMPACTA</t>
  </si>
  <si>
    <t>68,06</t>
  </si>
  <si>
    <t>83391</t>
  </si>
  <si>
    <t>REATOR PARA LAMPADA FLUORESCENTE 2X40W PARTIDA RAPIDA FORNECIMENTO E INSTALACAO</t>
  </si>
  <si>
    <t>27,24</t>
  </si>
  <si>
    <t>83392</t>
  </si>
  <si>
    <t>REATOR PARA LAMPADA FLUORESCENTE 1X20W PARTIDA RAPIDA FORNECIMENTO E INSTALACAO</t>
  </si>
  <si>
    <t>83393</t>
  </si>
  <si>
    <t>REATOR PARA LAMPADA FLUORESCENTE 1X40W PARTIDA RAPIDA FORNECIMENTO E INSTALACAO</t>
  </si>
  <si>
    <t>25,86</t>
  </si>
  <si>
    <t>83468</t>
  </si>
  <si>
    <t>LAMPADA FLUORESCENTE 20W - FORNECIMENTO E INSTALACAO</t>
  </si>
  <si>
    <t>83469</t>
  </si>
  <si>
    <t>LAMPADA FLUORESCENTE 40W - FORNECIMENTO E INSTALACAO</t>
  </si>
  <si>
    <t>83470</t>
  </si>
  <si>
    <t>LAMPADA FLUORESCENTE TP HO 85W - FORNECIMENTO E INSTALACAO</t>
  </si>
  <si>
    <t>78,67</t>
  </si>
  <si>
    <t>93040</t>
  </si>
  <si>
    <t>LÂMPADA FLUORESCENTE COMPACTA 15 W 2U, BASE E27 - FORNECIMENTO E INSTALAÇÃO</t>
  </si>
  <si>
    <t>12,74</t>
  </si>
  <si>
    <t>93041</t>
  </si>
  <si>
    <t>LÂMPADA FLUORESCENTE ESPIRAL BRANCA 65 W, BASE E27 - FORNECIMENTO E INSTALAÇÃO</t>
  </si>
  <si>
    <t>78,24</t>
  </si>
  <si>
    <t>93042</t>
  </si>
  <si>
    <t>LÂMPADA LED 6 W BIVOLT BRANCA, FORMATO TRADICIONAL (BASE E27) - FORNECIMENTO E INSTALAÇÃO</t>
  </si>
  <si>
    <t>25,53</t>
  </si>
  <si>
    <t>93043</t>
  </si>
  <si>
    <t>LÂMPADA LED 10 W BIVOLT BRANCA, FORMATO TRADICIONAL (BASE E27) - FORNECIMENTO E INSTALAÇÃO</t>
  </si>
  <si>
    <t>33,90</t>
  </si>
  <si>
    <t>93044</t>
  </si>
  <si>
    <t>LÂMPADA FLUORESCENTE COMPACTA 3U BRANCA 20 W, BASE E27 - FORNECIMENTO E INSTALAÇÃO</t>
  </si>
  <si>
    <t>14,29</t>
  </si>
  <si>
    <t>93045</t>
  </si>
  <si>
    <t>LÂMPADA FLUORESCENTE ESPIRAL BRANCA 45 W, BASE E27 - FORNECIMENTO E INSTALAÇÃO</t>
  </si>
  <si>
    <t>44,03</t>
  </si>
  <si>
    <t>9540</t>
  </si>
  <si>
    <t>ENTRADA DE ENERGIA ELÉTRICA AÉREA MONOFÁSICA 50A COM POSTE DE CONCRETO, INCLUSIVE CABEAMENTO, CAIXA DE PROTEÇÃO PARA MEDIDOR E ATERRAMENTO.</t>
  </si>
  <si>
    <t>934,72</t>
  </si>
  <si>
    <t>41598</t>
  </si>
  <si>
    <t>ENTRADA PROVISORIA DE ENERGIA ELETRICA AEREA TRIFASICA 40A EM POSTE MADEIRA</t>
  </si>
  <si>
    <t>1.354,14</t>
  </si>
  <si>
    <t>72941</t>
  </si>
  <si>
    <t>APARELHO SINALIZADOR DE SAIDA DE GARAGEM, COM CELULA FOTOELETRICA - FORNECIMENTO E INSTALACAO</t>
  </si>
  <si>
    <t>171,12</t>
  </si>
  <si>
    <t>73624</t>
  </si>
  <si>
    <t>SUPORTE PARA TRANSFORMADOR EM POSTE DE CONCRETO CIRCULAR</t>
  </si>
  <si>
    <t>84,61</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</si>
  <si>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</si>
  <si>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</si>
  <si>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</si>
  <si>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</si>
  <si>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10,42</t>
  </si>
  <si>
    <t>73767/3</t>
  </si>
  <si>
    <t>LACO DE ROLDANA PRE-FORMADO ACO RECOBERTO DE ALUMINIO PARA CABO DE ALUMINIO NU BITOLA 25MM2 - FORNECIMENTO E COLOCACAO</t>
  </si>
  <si>
    <t>7,52</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</si>
  <si>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</si>
  <si>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</si>
  <si>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</si>
  <si>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</si>
  <si>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</si>
  <si>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</si>
  <si>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309,50</t>
  </si>
  <si>
    <t>73781/2</t>
  </si>
  <si>
    <t>ISOLADOR DE PINO TP HI-POT CILINDRICO CLASSE 15KV. FORNECIMENTO E INSTALACAO.</t>
  </si>
  <si>
    <t>28,38</t>
  </si>
  <si>
    <t>73781/3</t>
  </si>
  <si>
    <t>ISOLADOR DE SUSPENSAO (DISCO) TP CAVILHA CLASSE 15KV - 6''. FORNECIMENTO E INSTALACAO.</t>
  </si>
  <si>
    <t>86,73</t>
  </si>
  <si>
    <t>88543</t>
  </si>
  <si>
    <t>ARMACAO SECUNDARIA OU REX COMPLETA PARA TRESLINHAS-FORNECIMENTO E INSTALACAO.</t>
  </si>
  <si>
    <t>139,52</t>
  </si>
  <si>
    <t>88544</t>
  </si>
  <si>
    <t>ARMACAO SECUNDARIA OU REX COMPLETA PARA DUAS LINHAS-FORNECIMENTO E INSTALACAO.</t>
  </si>
  <si>
    <t>89,47</t>
  </si>
  <si>
    <t>88545</t>
  </si>
  <si>
    <t>ARMACAO SECUNDARIA OU REX COMPLETA PARA QUATRO LINHAS-FORNECIMENTO E INSTALACAO.</t>
  </si>
  <si>
    <t>162,87</t>
  </si>
  <si>
    <t>73783/1</t>
  </si>
  <si>
    <t>POSTE CONCRETO SECAO CIRCULAR COMPRIMENTO=5M CARGA NOMINAL TOPO 100KG INCLUSIVE ESCAVACAO EXCLUSIVE TRANSPORTE - FORNECIMENTO E COLOCACAO</t>
  </si>
  <si>
    <t>538,91</t>
  </si>
  <si>
    <t>73783/3</t>
  </si>
  <si>
    <t>POSTE CONCRETO SEÇÃO CIRCULAR COMPRIMENTO=5M CARGA NOMINAL TOPO 300KG INCLUSIVE ESCAVACAO EXCLUSIVE TRANSPORTE - FORNECIMENTO E COLOCAÇÃO</t>
  </si>
  <si>
    <t>502,77</t>
  </si>
  <si>
    <t>73783/5</t>
  </si>
  <si>
    <t>POSTE CONCRETO SEÇÃO CIRCULAR COMPRIMENTO=7M CARGA NOMINAL TOPO 100KG INCLUSIVE ESCAVACAO EXCLUSIVE TRANSPORTE - FORNECIMENTO E COLOCAÇÃO</t>
  </si>
  <si>
    <t>556,33</t>
  </si>
  <si>
    <t>73783/6</t>
  </si>
  <si>
    <t>POSTE CONCRETO SEÇÃO CIRCULAR COMPRIMENTO=7M CARGA NOMINAL TOPO 200KG INCLUSIVE ESCAVACAO EXCLUSIVE TRANSPORTE - FORNECIMENTO E COLOCAÇÃO</t>
  </si>
  <si>
    <t>645,31</t>
  </si>
  <si>
    <t>73783/8</t>
  </si>
  <si>
    <t>POSTE CONCRETO SEÇÃO CIRCULAR COMPRIMENTO=11M  E CARGA NOMINAL 200KG INCLUSIVE ESCAVACAO EXCLUSIVE TRANSPORTE - FORNECIMENTO E COLOCAÇÃO</t>
  </si>
  <si>
    <t>1.113,24</t>
  </si>
  <si>
    <t>73783/9</t>
  </si>
  <si>
    <t>POSTE CONCRETO SEÇÃO CIRCULAR COMPRIMENTO=11M  CARGA NOMINAL NO TOPO 300KG INCLUSIVE ESCAVACAO EXCLUSIVE TRANSPORTE - FORNECIMENTO E COLOCAÇÃO</t>
  </si>
  <si>
    <t>1.115,54</t>
  </si>
  <si>
    <t>73783/10</t>
  </si>
  <si>
    <t>POSTE CONCRETO SEÇÃO CIRCULAR COMPRIMENTO=11M  CARGA NOMINAL NO TOPO 400KG INCLUSIVE ESCAVACAO EXCLUSIVE TRANSPORTE - FORNECIMENTO E COLOCAÇÃO</t>
  </si>
  <si>
    <t>1.321,16</t>
  </si>
  <si>
    <t>73783/11</t>
  </si>
  <si>
    <t>POSTE CONCRETO SEÇÃO CIRCULAR COMPRIMENTO=14M  CARGA NOMINAL NO TOPO 400KG INCLUSIVE ESCAVACAO EXCLUSIVE TRANSPORTE - FORNECIMENTO E COLOCAÇÃO</t>
  </si>
  <si>
    <t>2.004,39</t>
  </si>
  <si>
    <t>73783/12</t>
  </si>
  <si>
    <t>POSTE CONCRETO SEÇÃO CIRCULAR COMPRIMENTO=7M CARGA NOMINAL NO TOPO 300KG INCLUSIVE ESCAVACAO EXCLUSIVE TRANSPORTE - FORNECIMENTO E COLOCAÇÃO</t>
  </si>
  <si>
    <t>742,87</t>
  </si>
  <si>
    <t>73783/14</t>
  </si>
  <si>
    <t>POSTE CONCRETO SEÇÃO CIRCULAR COMPRIMENTO=9M CARGA NOMINAL NO TOPO 200KG INCLUSIVE ESCAVACAO EXCLUSIVE TRANSPORTE - FORNECIMENTO E COLOCAÇÃO</t>
  </si>
  <si>
    <t>837,66</t>
  </si>
  <si>
    <t>73783/15</t>
  </si>
  <si>
    <t>POSTE CONCRETO SEÇÃO CIRCULAR COMPRIMENTO=9M CARGA NOMINAL NO TOPO 300KG INCLUSIVE ESCAVACAO EXCLUSIVE TRANSPORTE - FORNECIMENTO E COLOCAÇÃO</t>
  </si>
  <si>
    <t>898,51</t>
  </si>
  <si>
    <t>73783/16</t>
  </si>
  <si>
    <t>POSTE CONCRETO SEÇÃO CIRCULAR COMPRIMENTO=9M CARGA NOMINAL NO TOPO 400KG INCLUSIVE ESCAVACAO EXCLUSIVE TRANSPORTE - FORNECIMENTO E COLOCAÇÃO</t>
  </si>
  <si>
    <t>1.062,17</t>
  </si>
  <si>
    <t>73783/17</t>
  </si>
  <si>
    <t>POSTE CONCRETO SEÇÃO CIRCULAR COMPRIMENTO=10M CARGA NOMINAL NO TOPO 600KG INCLUSIVE ESCAVACAO EXCLUSIVE TRANSPORTE - FORNECIMENTO E COLOCAÇÃO</t>
  </si>
  <si>
    <t>1.397,21</t>
  </si>
  <si>
    <t>83394</t>
  </si>
  <si>
    <t>POSTE DE CONCRETO DUPLO T H=11M E CARGA NOMINAL 200KG INCLUSIVE ESCAVACAO, EXCLUSIVE TRANSPORTE - FORNECIMENTO E INSTALACAO</t>
  </si>
  <si>
    <t>936,77</t>
  </si>
  <si>
    <t>83396</t>
  </si>
  <si>
    <t>POSTE DE CONCRETO DUPLO T H=9M CARGA NOMINAL 300KG INCLUSIVE ESCAVACAO, EXCLUSIVE TRANSPORTE - FORNECIMENTO E INSTALACAO</t>
  </si>
  <si>
    <t>847,32</t>
  </si>
  <si>
    <t>83397</t>
  </si>
  <si>
    <t>POSTE DE CONCRETO DUPLO T H=9M CARGA NOMINAL 500KG INCLUSIVE ESCAVACAO, EXCLUSIVE TRANSPORTE - FORNECIMENTO E INSTALACAO</t>
  </si>
  <si>
    <t>1.116,39</t>
  </si>
  <si>
    <t>83398</t>
  </si>
  <si>
    <t>POSTE DE CONCRETO DUPLO T H=10M CARGA NOMINAL 300KG INCLUSIVE ESCAVACAO, EXCLUSIVE TRANSPORTE - FORNECIMENTO E INSTALACAO</t>
  </si>
  <si>
    <t>981,87</t>
  </si>
  <si>
    <t>73769/1</t>
  </si>
  <si>
    <t>POSTE ACO CONICO CONTINUO CURVO SIMPLES SEM BASE C/JANELA 9M (INSPECAO) - FORNECIMENTO E INSTALACAO</t>
  </si>
  <si>
    <t>1.288,39</t>
  </si>
  <si>
    <t>73769/2</t>
  </si>
  <si>
    <t>POSTE DE AÇO CONICO CONTÍNUO CURVO SIMPLES, FLANGEADO, COM JANELA DE INSPEÇÃO H=9M - FORNECIMENTO E INSTALACAO</t>
  </si>
  <si>
    <t>1.290,04</t>
  </si>
  <si>
    <t>73769/3</t>
  </si>
  <si>
    <t>POSTE DE ACO CONICO CONTINUO CURVO DUPLO, FLANGEADO, COM JANELA DE INSPECAO H=9M - FORNECIMENTO E INSTALACAO</t>
  </si>
  <si>
    <t>1.329,23</t>
  </si>
  <si>
    <t>73769/4</t>
  </si>
  <si>
    <t>POSTE DE ACO CONICO CONTINUO RETO, FLANGEADO, H=9M - FORNECIMENTO E INSTALACAO</t>
  </si>
  <si>
    <t>1.341,45</t>
  </si>
  <si>
    <t>73855/1</t>
  </si>
  <si>
    <t>CHUMBADOR DE AÇO PARA FIXAÇÃO DE POSTE DE ACO RETO OU CURVO 7 A 9M COM FLANGE - FORNECIMENTO E INSTALACAO</t>
  </si>
  <si>
    <t>780,84</t>
  </si>
  <si>
    <t>72281</t>
  </si>
  <si>
    <t>REATOR PARA LAMPADA VAPOR DE MERCURIO USO EXTERNO 220V/400W</t>
  </si>
  <si>
    <t>100,42</t>
  </si>
  <si>
    <t>72282</t>
  </si>
  <si>
    <t>REATOR PARA LAMPADA VAPOR DE SODIO ALTA PRESSAO - 220V/250W - USO EXTERNO</t>
  </si>
  <si>
    <t>132,76</t>
  </si>
  <si>
    <t>73831/1</t>
  </si>
  <si>
    <t>LAMPADA DE VAPOR DE MERCURIO DE 125W - FORNECIMENTO E INSTALACAO</t>
  </si>
  <si>
    <t>20,96</t>
  </si>
  <si>
    <t>73831/2</t>
  </si>
  <si>
    <t>LAMPADA DE VAPOR DE MERCURIO DE 250W - FORNECIMENTO E INSTALACAO</t>
  </si>
  <si>
    <t>35,88</t>
  </si>
  <si>
    <t>73831/3</t>
  </si>
  <si>
    <t>LAMPADA DE VAPOR DE MERCURIO DE 400W/250V - FORNECIMENTO E INSTALACAO</t>
  </si>
  <si>
    <t>47,35</t>
  </si>
  <si>
    <t>73831/4</t>
  </si>
  <si>
    <t>LAMPADA MISTA DE 160W - FORNECIMENTO E INSTALACAO</t>
  </si>
  <si>
    <t>23,11</t>
  </si>
  <si>
    <t>73831/5</t>
  </si>
  <si>
    <t>LAMPADA MISTA DE 250W - FORNECIMENTO E INSTALACAO</t>
  </si>
  <si>
    <t>29,93</t>
  </si>
  <si>
    <t>73831/6</t>
  </si>
  <si>
    <t>LAMPADA MISTA DE 500W - FORNECIMENTO E INSTALACAO</t>
  </si>
  <si>
    <t>53,05</t>
  </si>
  <si>
    <t>73831/7</t>
  </si>
  <si>
    <t>LAMPADA DE VAPOR DE SODIO DE 150WX220V - FORNECIMENTO E INSTALACAO</t>
  </si>
  <si>
    <t>42,65</t>
  </si>
  <si>
    <t>73831/8</t>
  </si>
  <si>
    <t>LAMPADA DE VAPOR DE SODIO DE 250WX220V - FORNECIMENTO E INSTALACAO</t>
  </si>
  <si>
    <t>48,63</t>
  </si>
  <si>
    <t>73831/9</t>
  </si>
  <si>
    <t>LAMPADA DE VAPOR DE SODIO DE 400WX220V - FORNECIMENTO E INSTALACAO</t>
  </si>
  <si>
    <t>55,97</t>
  </si>
  <si>
    <t>74231/1</t>
  </si>
  <si>
    <t>LUMINARIA ABERTA PARA ILUMINACAO PUBLICA, PARA LAMPADA A VAPOR DE MERCURIO ATE 400W E MISTA ATE 500W, COM BRACO EM TUBO DE ACO GALV D=50MM PROJ HOR=2.500MM E PROJ VERT= 2.200MM, FORNECIMENTO E INSTALACAO</t>
  </si>
  <si>
    <t>133,02</t>
  </si>
  <si>
    <t>74246/1</t>
  </si>
  <si>
    <t>REFLETOR RETANGULAR FECHADO COM LAMPADA VAPOR METALICO 400 W</t>
  </si>
  <si>
    <t>267,13</t>
  </si>
  <si>
    <t>83399</t>
  </si>
  <si>
    <t>RELE FOTOELETRICO P/ COMANDO DE ILUMINACAO EXTERNA 220V/1000W - FORNECIMENTO E INSTALACAO</t>
  </si>
  <si>
    <t>29,50</t>
  </si>
  <si>
    <t>83400</t>
  </si>
  <si>
    <t>BRACO P/ ILUMINACAO DE RUAS EM TUBO ACO GALV 1" COMP = 1,20M E INCLINACAO 25GRAUS EM RELACAO AO PLANO VERTICAL P/ FIXACAO EM POSTE OU PAREDE - FORNECIMENTO E INSTALACAO</t>
  </si>
  <si>
    <t>94,72</t>
  </si>
  <si>
    <t>83401</t>
  </si>
  <si>
    <t>BRACO P/ LUMINARIA PUBLICA 1 X 1,50 M, EM TUBO ACO GALV 3/4, P/ FIXACAO EM POSTE OU PAREDE - FORNECIMENTO E INSTALACAO</t>
  </si>
  <si>
    <t>83402</t>
  </si>
  <si>
    <t>ABRACADEIRA DE FIXACAO DE BRACOS DE LUMINARIAS DE 4" - FORNECIMENTO E INSTALACAO</t>
  </si>
  <si>
    <t>49,59</t>
  </si>
  <si>
    <t>83475</t>
  </si>
  <si>
    <t>LUMINARIA FECHADA PARA ILUMINACAO PUBLICA COM REATOR DE PARTIDA RAPIDA COM LAMPADA A VAPOR DE MERCURIO 250W - FORNECIMENTO E INSTALACAO</t>
  </si>
  <si>
    <t>337,99</t>
  </si>
  <si>
    <t>83478</t>
  </si>
  <si>
    <t>LUMINARIA FECHADA PARA ILUMINACAO PUBLICA - LAMPADAS DE 250/500W - FORNECIMENTO E INSTALACAO (EXCLUINDO LAMPADAS)</t>
  </si>
  <si>
    <t>250,15</t>
  </si>
  <si>
    <t>83479</t>
  </si>
  <si>
    <t>LUMINARIA ESTANQUE - PROTECAO CONTRA AGUA, POEIRA OU IMPACTOS - TIPO AQUATIC PIAL OU EQUIVALENTE</t>
  </si>
  <si>
    <t>102,48</t>
  </si>
  <si>
    <t>83480</t>
  </si>
  <si>
    <t>REATOR PARA LAMPADA VAPOR DE MERCURIO 125W  USO EXTERNO</t>
  </si>
  <si>
    <t>81,77</t>
  </si>
  <si>
    <t>83481</t>
  </si>
  <si>
    <t>REATOR PARA LAMPADA VAPOR DE MERCURIO 250W USO EXTERNO</t>
  </si>
  <si>
    <t>91,38</t>
  </si>
  <si>
    <t>73857/1</t>
  </si>
  <si>
    <t>TRANSFORMADOR DISTRIBUICAO  75KVA TRIFASICO 60HZ CLASSE 15KV IMERSO EM ÓLEO MINERAL FORNECIMENTO E INSTALACAO</t>
  </si>
  <si>
    <t>6.304,19</t>
  </si>
  <si>
    <t>73857/2</t>
  </si>
  <si>
    <t>TRANSFORMADOR DISTRIBUICAO  112,5KVA TRIFASICO 60HZ CLASSE 15KV IMERSO EM ÓLEO MINERAL FORNECIMENTO E INSTALACAO</t>
  </si>
  <si>
    <t>7.790,75</t>
  </si>
  <si>
    <t>73857/3</t>
  </si>
  <si>
    <t>TRANSFORMADOR DISTRIBUICAO  150KVA TRIFASICO 60HZ CLASSE 15KV IMERSO EM ÓLEO MINERAL FORNECIMENTO E INSTALACAO</t>
  </si>
  <si>
    <t>9.819,99</t>
  </si>
  <si>
    <t>73857/4</t>
  </si>
  <si>
    <t>TRANSFORMADOR DISTRIBUICAO  225KVA TRIFASICO 60HZ CLASSE 15KV IMERSO EM ÓLEO MINERAL FORNECIMENTO E INSTALACAO</t>
  </si>
  <si>
    <t>13.748,18</t>
  </si>
  <si>
    <t>73857/5</t>
  </si>
  <si>
    <t>TRANSFORMADOR DISTRIBUICAO  300KVA TRIFASICO 60HZ CLASSE 15KV IMERSO EM ÓLEO MINERAL FORNECIMENTO E INSTALACAO</t>
  </si>
  <si>
    <t>16.036,27</t>
  </si>
  <si>
    <t>73857/6</t>
  </si>
  <si>
    <t>TRANSFORMADOR DISTRIBUICAO  500KVA TRIFASICO 60HZ CLASSE 15KV IMERSO EM ÓLEO MINERAL FORNECIMENTO E INSTALACAO</t>
  </si>
  <si>
    <t>26.089,06</t>
  </si>
  <si>
    <t>73857/7</t>
  </si>
  <si>
    <t>TRANSFORMADOR DISTRIBUICAO  30KVA TRIFASICO 60HZ CLASSE 15KV IMERSO EM ÓLEO MINERAL FORNECIMENTO E INSTALACAO</t>
  </si>
  <si>
    <t>4.349,33</t>
  </si>
  <si>
    <t>73857/8</t>
  </si>
  <si>
    <t>TRANSFORMADOR DISTRIBUICAO  45KVA TRIFASICO 60HZ CLASSE 15KV IMERSO EM ÓLEO MINERAL FORNECIMENTO E INSTALACAO</t>
  </si>
  <si>
    <t>4.873,07</t>
  </si>
  <si>
    <t>73857/9</t>
  </si>
  <si>
    <t>TRANSFORMADOR DISTRIBUICAO  750KVA TRIFASICO 60HZ CLASSE 15KV IMERSO EM ÓLEO MINERAL FORNECIMENTO E INSTALACAO</t>
  </si>
  <si>
    <t>35.739,58</t>
  </si>
  <si>
    <t>73857/10</t>
  </si>
  <si>
    <t>TRANSFORMADOR DISTRIBUICAO  1000KVA TRIFASICO 60HZ CLASSE 15KV IMERSO EM ÓLEO MINERAL FORNECIMENTO E INSTALACAO</t>
  </si>
  <si>
    <t>49.980,96</t>
  </si>
  <si>
    <t>93128</t>
  </si>
  <si>
    <t>PONTO DE ILUMINAÇÃO RESIDENCIAL INCLUINDO INTERRUPTOR SIMPLES, CAIXA ELÉTRICA, ELETRODUTO, CABO, RASGO, QUEBRA E CHUMBAMENTO (EXCLUINDO LUMINÁRIA E LÂMPADA). AF_01/2016</t>
  </si>
  <si>
    <t>112,52</t>
  </si>
  <si>
    <t>93137</t>
  </si>
  <si>
    <t>PONTO DE ILUMINAÇÃO RESIDENCIAL INCLUINDO INTERRUPTOR SIMPLES (2 MÓDULOS), CAIXA ELÉTRICA, ELETRODUTO, CABO, RASGO, QUEBRA E CHUMBAMENTO (EXCLUINDO LUMINÁRIA E LÂMPADA). AF_01/2016</t>
  </si>
  <si>
    <t>132,77</t>
  </si>
  <si>
    <t>93138</t>
  </si>
  <si>
    <t>PONTO DE ILUMINAÇÃO RESIDENCIAL INCLUINDO INTERRUPTOR PARALELO, CAIXA ELÉTRICA, ELETRODUTO, CABO, RASGO, QUEBRA E CHUMBAMENTO (EXCLUINDO LUMINÁRIA E LÂMPADA). AF_01/2016</t>
  </si>
  <si>
    <t>124,83</t>
  </si>
  <si>
    <t>93139</t>
  </si>
  <si>
    <t>PONTO DE ILUMINAÇÃO RESIDENCIAL INCLUINDO INTERRUPTOR PARALELO (2 MÓDULOS), CAIXA ELÉTRICA, ELETRODUTO, CABO, RASGO, QUEBRA E CHUMBAMENTO (EXCLUINDO LUMINÁRIA E LÂMPADA). AF_01/2016</t>
  </si>
  <si>
    <t>157,35</t>
  </si>
  <si>
    <t>93140</t>
  </si>
  <si>
    <t>PONTO DE ILUMINAÇÃO RESIDENCIAL INCLUINDO INTERRUPTOR SIMPLES CONJUGADO COM PARALELO, CAIXA ELÉTRICA, ELETRODUTO, CABO, RASGO, QUEBRA E CHUMBAMENTO (EXCLUINDO LUMINÁRIA E LÂMPADA). AF_01/2016</t>
  </si>
  <si>
    <t>148,53</t>
  </si>
  <si>
    <t>93141</t>
  </si>
  <si>
    <t>PONTO DE TOMADA RESIDENCIAL INCLUINDO TOMADA 10A/250V, CAIXA ELÉTRICA, ELETRODUTO, CABO, RASGO, QUEBRA E CHUMBAMENTO. AF_01/2016</t>
  </si>
  <si>
    <t>132,67</t>
  </si>
  <si>
    <t>93142</t>
  </si>
  <si>
    <t>PONTO DE TOMADA RESIDENCIAL INCLUINDO TOMADA (2 MÓDULOS) 10A/250V, CAIXA ELÉTRICA, ELETRODUTO, CABO, RASGO, QUEBRA E CHUMBAMENTO. AF_01/2016</t>
  </si>
  <si>
    <t>150,13</t>
  </si>
  <si>
    <t>93143</t>
  </si>
  <si>
    <t>PONTO DE TOMADA RESIDENCIAL INCLUINDO TOMADA 20A/250V, CAIXA ELÉTRICA, ELETRODUTO, CABO, RASGO, QUEBRA E CHUMBAMENTO. AF_01/2016</t>
  </si>
  <si>
    <t>134,80</t>
  </si>
  <si>
    <t>93144</t>
  </si>
  <si>
    <t>PONTO DE UTILIZAÇÃO DE EQUIPAMENTOS ELÉTRICOS, RESIDENCIAL, INCLUINDO SUPORTE E PLACA, CAIXA ELÉTRICA, ELETRODUTO, CABO, RASGO, QUEBRA E CHUMBAMENTO. AF_01/2016</t>
  </si>
  <si>
    <t>157,78</t>
  </si>
  <si>
    <t>93145</t>
  </si>
  <si>
    <t>PONTO DE ILUMINAÇÃO E TOMADA, RESIDENCIAL, INCLUINDO INTERRUPTOR SIMPLES E TOMADA 10A/250V, CAIXA ELÉTRICA, ELETRODUTO, CABO, RASGO, QUEBRA E CHUMBAMENTO (EXCLUINDO LUMINÁRIA E LÂMPADA). AF_01/2016</t>
  </si>
  <si>
    <t>159,85</t>
  </si>
  <si>
    <t>93146</t>
  </si>
  <si>
    <t>PONTO DE ILUMINAÇÃO E TOMADA, RESIDENCIAL, INCLUINDO INTERRUPTOR PARALELO E TOMADA 10A/250V, CAIXA ELÉTRICA, ELETRODUTO, CABO, RASGO, QUEBRA E CHUMBAMENTO (EXCLUINDO LUMINÁRIA E LÂMPADA). AF_01/2016</t>
  </si>
  <si>
    <t>172,15</t>
  </si>
  <si>
    <t>93147</t>
  </si>
  <si>
    <t>PONTO DE ILUMINAÇÃO E TOMADA, RESIDENCIAL, INCLUINDO INTERRUPTOR SIMPLES, INTERRUPTOR PARALELO E TOMADA 10A/250V, CAIXA ELÉTRICA, ELETRODUTO, CABO, RASGO, QUEBRA E CHUMBAMENTO (EXCLUINDO LUMINÁRIA E LÂMPADA). AF_01/2016</t>
  </si>
  <si>
    <t>195,89</t>
  </si>
  <si>
    <t>8260</t>
  </si>
  <si>
    <t>INSTALACAO PARA-RAIOS P/RESERVATORIO</t>
  </si>
  <si>
    <t>2.486,13</t>
  </si>
  <si>
    <t>68069</t>
  </si>
  <si>
    <t>HASTE COPPERWELD 5/8 X 3,0M COM CONECTOR</t>
  </si>
  <si>
    <t>47,94</t>
  </si>
  <si>
    <t>68070</t>
  </si>
  <si>
    <t>PARA-RAIOS TIPO FRANKLIN - CABO E SUPORTE ISOLADOR</t>
  </si>
  <si>
    <t>72315</t>
  </si>
  <si>
    <t>TERMINAL AEREO EM ACO GALVANIZADO COM BASE DE FIXACAO H = 30CM</t>
  </si>
  <si>
    <t>27,04</t>
  </si>
  <si>
    <t>72927</t>
  </si>
  <si>
    <t>CORDOALHA DE COBRE NU, INCLUSIVE ISOLADORES - 16,00 MM2 - FORNECIMENTO E INSTALACAO</t>
  </si>
  <si>
    <t>35,08</t>
  </si>
  <si>
    <t>72928</t>
  </si>
  <si>
    <t>CORDOALHA DE COBRE NU, INCLUSIVE ISOLADORES - 25,00 MM2 - FORNECIMENTO E INSTALACAO</t>
  </si>
  <si>
    <t>72929</t>
  </si>
  <si>
    <t>CORDOALHA DE COBRE NU, INCLUSIVE ISOLADORES - 35,00 MM2 - FORNECIMENTO E INSTALACAO</t>
  </si>
  <si>
    <t>44,36</t>
  </si>
  <si>
    <t>72930</t>
  </si>
  <si>
    <t>CORDOALHA DE COBRE NU, INCLUSIVE ISOLADORES - 50,00 MM2 - FORNECIMENTO E INSTALACAO</t>
  </si>
  <si>
    <t>53,75</t>
  </si>
  <si>
    <t>72931</t>
  </si>
  <si>
    <t>CORDOALHA DE COBRE NU, INCLUSIVE ISOLADORES - 70,00 MM2 - FORNECIMENTO E INSTALACAO</t>
  </si>
  <si>
    <t>62,76</t>
  </si>
  <si>
    <t>72932</t>
  </si>
  <si>
    <t>CORDOALHA DE COBRE NU, INCLUSIVE ISOLADORES - 95,00 MM2 - FORNECIMENTO E INSTALACAO</t>
  </si>
  <si>
    <t>74,57</t>
  </si>
  <si>
    <t>83483</t>
  </si>
  <si>
    <t>HASTE DE TERRA CANTONEIRA GALVANIZADA L=2,00M COM CONEXOES</t>
  </si>
  <si>
    <t>51,81</t>
  </si>
  <si>
    <t>83484</t>
  </si>
  <si>
    <t>HASTE COPERWELD 3/4" X 3,00M COM CONECTOR</t>
  </si>
  <si>
    <t>62,17</t>
  </si>
  <si>
    <t>83485</t>
  </si>
  <si>
    <t>HASTE DE ATERRAMENTO EM AÇO COM 3,00 M DE COMPRIMENTO E DN = 5/8" REVESTIDA COM BAIXA CAMADA DE COBRE, SEM CONECTOR</t>
  </si>
  <si>
    <t>83638</t>
  </si>
  <si>
    <t>MASTRO SIMPLES DE FERRO GALVANIZADO P/ PARA-RAIOS H=3,00M INCLUINDO BASE - FORNECIMENTO E INSTALACAO</t>
  </si>
  <si>
    <t>345,30</t>
  </si>
  <si>
    <t>83641</t>
  </si>
  <si>
    <t>PARA-RAIO TP VALVULA 15KV/5KA - FORNECIMENTO E INSTALACAO</t>
  </si>
  <si>
    <t>414,36</t>
  </si>
  <si>
    <t>9535</t>
  </si>
  <si>
    <t>CHUVEIRO ELETRICO COMUM CORPO PLASTICO TIPO DUCHA, FORNECIMENTO E INSTALACAO</t>
  </si>
  <si>
    <t>64,65</t>
  </si>
  <si>
    <t>72322</t>
  </si>
  <si>
    <t>CHAVE SECCIONADORA TRIPOLAR, ABERTURA SOB CARGA, COM FUSÍVEIS NH - 100A/250V - FORNECIMENTO E INSTALACAO</t>
  </si>
  <si>
    <t>370,18</t>
  </si>
  <si>
    <t>72326</t>
  </si>
  <si>
    <t>CHAVE SECCIONADORA TRIPOLAR, ABERTURA SOB CARGA, COM FUSÍVEIS NH - 200A/250V</t>
  </si>
  <si>
    <t>513,29</t>
  </si>
  <si>
    <t>72327</t>
  </si>
  <si>
    <t>FUSÍVEL TIPO "DIAZED", TIPO RÁPIDO OU RETARDADO - 2/25A - FORNECIMENTO E INSTALACAO</t>
  </si>
  <si>
    <t>6,23</t>
  </si>
  <si>
    <t>72328</t>
  </si>
  <si>
    <t>FUSÍVEL TIPO "DIAZED", TIPO RÁPIDO OU RETARDADO - 35/63A - FORNECIMENTO E INSTALACAO</t>
  </si>
  <si>
    <t>7,23</t>
  </si>
  <si>
    <t>72330</t>
  </si>
  <si>
    <t>FUSÍVEL TIPO NH 200A - TAMANHO 01 - FORNECIMENTO E INSTALACAO</t>
  </si>
  <si>
    <t>29,01</t>
  </si>
  <si>
    <t>73780/1</t>
  </si>
  <si>
    <t>CHAVE FUSIVEL UNIPOLAR, 15KV - 100A, EQUIPADA COM COMANDO PARA HASTE DE MANOBRA .       FORNECIMENTO E INSTALAÇÃO.</t>
  </si>
  <si>
    <t>278,51</t>
  </si>
  <si>
    <t>73780/2</t>
  </si>
  <si>
    <t>CHAVE BLINDADA TRIPOLAR 250V, 30A - FORNECIMENTO E INSTALACAO</t>
  </si>
  <si>
    <t>185,57</t>
  </si>
  <si>
    <t>73780/3</t>
  </si>
  <si>
    <t>CHAVE BLINDADA TRIPOLAR 250V, 60A - FORNECIMENTO E INSTALACAO</t>
  </si>
  <si>
    <t>282,67</t>
  </si>
  <si>
    <t>73780/4</t>
  </si>
  <si>
    <t>CHAVE BLINDADA TRIPOLAR 250V, 100A - FORNECIMENTO E INSTALACAO</t>
  </si>
  <si>
    <t>518,02</t>
  </si>
  <si>
    <t>83482</t>
  </si>
  <si>
    <t>FUSIVEL TIPO NH 250 A, TAMANHO 1 - FORNECIMENTO E INSTALACAO</t>
  </si>
  <si>
    <t>83487</t>
  </si>
  <si>
    <t>BASE PARA FUSIVEL (PORTA-FUSIVEL) NH 01 250A</t>
  </si>
  <si>
    <t>91,00</t>
  </si>
  <si>
    <t>83490</t>
  </si>
  <si>
    <t>CHAVE FACA TRIPOLAR BLINDADA 250V/30A - FORNECIMENTO E INSTALACAO</t>
  </si>
  <si>
    <t>181,82</t>
  </si>
  <si>
    <t>83491</t>
  </si>
  <si>
    <t>CHAVE GUARDA MOTOR TRIFASICO 5CV/220V C/ CHAVE MAGNETICA - FORNECIMENTO E INSTALACAO</t>
  </si>
  <si>
    <t>262,47</t>
  </si>
  <si>
    <t>83492</t>
  </si>
  <si>
    <t>CHAVE GUARDA MOTOR TRIFISICA 10CV/220V C/ CHAVE MAGNETICA - FORNECIMENTO E INSTALACAO</t>
  </si>
  <si>
    <t>391,03</t>
  </si>
  <si>
    <t>83493</t>
  </si>
  <si>
    <t>FUSIVEL TIPO NH 250A - TAMANHO 01 - FORNECIMENTO E INSTALACAO</t>
  </si>
  <si>
    <t>85195</t>
  </si>
  <si>
    <t>CHAVE DE BOIA AUTOMÁTICA</t>
  </si>
  <si>
    <t>67,18</t>
  </si>
  <si>
    <t>88547</t>
  </si>
  <si>
    <t>CHAVE DE BOIA AUTOMÁTICA SUPERIOR 10A/250V - FORNECIMENTO E INSTALACAO</t>
  </si>
  <si>
    <t>74,86</t>
  </si>
  <si>
    <t>72283</t>
  </si>
  <si>
    <t>ABRIGO PARA HIDRANTE, 75X45X17CM, COM REGISTRO GLOBO ANGULAR 45º 2.1/2", ADAPTADOR STORZ 2.1/2", MANGUEIRA DE INCÊNDIO 15M, REDUÇÃO 2.1/2X1.1/2" E ESGUICHO EM LATÃO 1.1/2" - FORNECIMENTO E INSTALAÇÃO</t>
  </si>
  <si>
    <t>748,52</t>
  </si>
  <si>
    <t>72287</t>
  </si>
  <si>
    <t>CAIXA DE INCÊNDIO 45X75X17CM - FORNECIMENTO E INSTALAÇÃO</t>
  </si>
  <si>
    <t>191,31</t>
  </si>
  <si>
    <t>72288</t>
  </si>
  <si>
    <t>CAIXA DE INCÊNDIO 60X75X17CM - FORNECIMENTO E INSTALAÇÃO</t>
  </si>
  <si>
    <t>236,97</t>
  </si>
  <si>
    <t>72553</t>
  </si>
  <si>
    <t>EXTINTOR DE PQS 4KG - FORNECIMENTO E INSTALACAO</t>
  </si>
  <si>
    <t>107,91</t>
  </si>
  <si>
    <t>72554</t>
  </si>
  <si>
    <t>EXTINTOR DE CO2 6KG - FORNECIMENTO E INSTALACAO</t>
  </si>
  <si>
    <t>351,71</t>
  </si>
  <si>
    <t>73775/1</t>
  </si>
  <si>
    <t>EXTINTOR INCENDIO TP PO QUIMICO 4KG FORNECIMENTO E COLOCACAO</t>
  </si>
  <si>
    <t>114,67</t>
  </si>
  <si>
    <t>73775/2</t>
  </si>
  <si>
    <t>EXTINTOR INCENDIO AGUA-PRESSURIZADA 10L INCL SUPORTE PAREDE CARGA     COMPLETA FORNECIMENTO E COLOCACAO</t>
  </si>
  <si>
    <t>117,94</t>
  </si>
  <si>
    <t>83633</t>
  </si>
  <si>
    <t>HIDRANTE SUBTERRANEO FERRO FUNDIDO C/ CURVA LONGA E CAIXA DN=75MM</t>
  </si>
  <si>
    <t>1.749,44</t>
  </si>
  <si>
    <t>83634</t>
  </si>
  <si>
    <t>EXTINTOR INCENDIO TP GAS CARBONICO 4KG COMPLETO - FORNECIMENTO E INSTALACAO</t>
  </si>
  <si>
    <t>332,34</t>
  </si>
  <si>
    <t>83635</t>
  </si>
  <si>
    <t>EXTINTOR INCENDIO TP PO QUIMICO 6KG - FORNECIMENTO E INSTALACAO</t>
  </si>
  <si>
    <t>132,09</t>
  </si>
  <si>
    <t>96765</t>
  </si>
  <si>
    <t>ABRIGO PARA HIDRANTE, 90X60X17CM, COM REGISTRO GLOBO ANGULAR 45º 2.1/2", ADAPTADOR STORZ 2.1/2", MANGUEIRA DE INCÊNDIO 20M, REDUÇÃO 2.1/2X1.1/2" E ESGUICHO EM LATÃO 1.1/2" - FORNECIMENTO E INSTALAÇÃO. AF_08/2017</t>
  </si>
  <si>
    <t>870,53</t>
  </si>
  <si>
    <t>72337</t>
  </si>
  <si>
    <t>TOMADA PARA TELEFONE DE 4 POLOS PADRAO TELEBRAS - FORNECIMENTO E INSTALACAO</t>
  </si>
  <si>
    <t>25,99</t>
  </si>
  <si>
    <t>73688</t>
  </si>
  <si>
    <t>CABO TELEFONICO CTP-APL-50, 30 PARES (USO EXTERNO) - FORNECIMENTO E INSTALACAO</t>
  </si>
  <si>
    <t>18,93</t>
  </si>
  <si>
    <t>73689</t>
  </si>
  <si>
    <t>CABO TELEFONICO CTP-APL-50, 20 PARES (USO EXTERNO) - FORNECIMENTO E INSTALACAO</t>
  </si>
  <si>
    <t>13,58</t>
  </si>
  <si>
    <t>73690</t>
  </si>
  <si>
    <t>CABO TELEFONICO CTP-APL-50, 10 PARES (USO EXTERNO) - FORNECIMENTO E INSTALACAO</t>
  </si>
  <si>
    <t>8,78</t>
  </si>
  <si>
    <t>73749/1</t>
  </si>
  <si>
    <t>CAIXA ENTERRADA PARA INSTALACOES TELEFONICAS TIPO R1 0,60X0,35X0,50M EM BLOCOS DE CONCRETO ESTRUTURAL</t>
  </si>
  <si>
    <t>166,37</t>
  </si>
  <si>
    <t>73749/2</t>
  </si>
  <si>
    <t>CAIXA ENTERRADA PARA INSTALACOES TELEFONICAS TIPO R2 1,07X0,52X0,50M EM BLOCOS DE CONCRETO ESTRUTURAL</t>
  </si>
  <si>
    <t>298,71</t>
  </si>
  <si>
    <t>73749/3</t>
  </si>
  <si>
    <t>CAIXA ENTERRADA PARA INSTALACOES TELEFONICAS TIPO R3 1,30X1,20X1,20M EM BLOCOS DE CONCRETO ESTRUTURAL</t>
  </si>
  <si>
    <t>987,90</t>
  </si>
  <si>
    <t>73768/1</t>
  </si>
  <si>
    <t>FIO TELEFONICO FI 0,6MM, 2 CONDUTORES (USO INTERNO)-  FORNECIMENTO E INSTALACAO</t>
  </si>
  <si>
    <t>1,62</t>
  </si>
  <si>
    <t>73768/2</t>
  </si>
  <si>
    <t>CABO TELEFONICO FE 1,0MM, 2 CONDUTORES (USO EXTERNO) - FORNECIMENTO E INSTALACAO</t>
  </si>
  <si>
    <t>2,41</t>
  </si>
  <si>
    <t>73768/3</t>
  </si>
  <si>
    <t>CABO TELEFONICO CI-50 10 PARES (USO INTERNO) - FORNECIMENTO E INSTALACAO</t>
  </si>
  <si>
    <t>73768/4</t>
  </si>
  <si>
    <t>CABO TELEFONICO CI-50 20PARES (USO INTERNO) - FORNECIMENTO E INSTALACAO</t>
  </si>
  <si>
    <t>10,81</t>
  </si>
  <si>
    <t>73768/5</t>
  </si>
  <si>
    <t>CABO TELEFONICO CI-50 30PARES (USO INTERNO) - FORNECIMENTO E INSTALACAO</t>
  </si>
  <si>
    <t>14,12</t>
  </si>
  <si>
    <t>73768/6</t>
  </si>
  <si>
    <t>CABO TELEFONICO CI-50 50PARES (USO INTERNO) - FORNECIMENTO E INSTALACAO</t>
  </si>
  <si>
    <t>23,42</t>
  </si>
  <si>
    <t>73768/7</t>
  </si>
  <si>
    <t>CABO TELEFONICO CI-50 75 PARES (USO INTERNO) - FORNECIMENTO E INSTALACAO</t>
  </si>
  <si>
    <t>36,56</t>
  </si>
  <si>
    <t>73768/8</t>
  </si>
  <si>
    <t>CABO TELEFONICO CI-50 200 PARES (USO INTERNO) - FORNECIMENTO E INSTALACAO</t>
  </si>
  <si>
    <t>86,33</t>
  </si>
  <si>
    <t>73768/9</t>
  </si>
  <si>
    <t>CABO TELEFONICO CCI-50 1 PAR (USO INTERNO) - FORNECIMENTO E INSTALACAO</t>
  </si>
  <si>
    <t>1,18</t>
  </si>
  <si>
    <t>73768/10</t>
  </si>
  <si>
    <t>CABO TELEFONICO CCI-50 2 PARES (USO INTERNO) - FORNECIMENTO E INSTALACAO</t>
  </si>
  <si>
    <t>1,47</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</si>
  <si>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</si>
  <si>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</si>
  <si>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</si>
  <si>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</si>
  <si>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</si>
  <si>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</si>
  <si>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</si>
  <si>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</si>
  <si>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83366</t>
  </si>
  <si>
    <t>CAIXA DE PASSAGEM PARA TELEFONE 20X20X12CM (SOBREPOR) FORNECIMENTO E INSTALACAO</t>
  </si>
  <si>
    <t>95,36</t>
  </si>
  <si>
    <t>83367</t>
  </si>
  <si>
    <t>CAIXA DE PASSAGEM PARA TELEFONE 80X80X15CM (SOBREPOR) FORNECIMENTO E INSTALACAO</t>
  </si>
  <si>
    <t>440,63</t>
  </si>
  <si>
    <t>83368</t>
  </si>
  <si>
    <t>CAIXA DE PASSAGEM PARA TELEFONE 150X150X15CM (SOBREPOR) FORNECIMENTO E INSTALACAO</t>
  </si>
  <si>
    <t>1.210,79</t>
  </si>
  <si>
    <t>83369</t>
  </si>
  <si>
    <t>QUADRO DE DISTRIBUICAO PARA TELEFONE N.4, 60X60X12CM EM CHAPA METALICA, DE EMBUTIR, SEM ACESSORIOS, PADRAO TELEBRAS, FORNECIMENTO E INSTALACAO</t>
  </si>
  <si>
    <t>288,74</t>
  </si>
  <si>
    <t>83370</t>
  </si>
  <si>
    <t>QUADRO DE DISTRIBUICAO PARA TELEFONE N.3, 40X40X12CM EM CHAPA METALICA, DE EMBUTIR, SEM ACESSORIOS, PADRAO TELEBRAS, FORNECIMENTO E INSTALACAO</t>
  </si>
  <si>
    <t>182,15</t>
  </si>
  <si>
    <t>83371</t>
  </si>
  <si>
    <t>QUADRO DE DISTRIBUICAO PARA TELEFONE N.2, 20X20X12CM EM CHAPA METALICA, DE EMBUTIR, SEM ACESSORIOS, PADRAO TELEBRAS, FORNECIMENTO E INSTALACAO</t>
  </si>
  <si>
    <t>111,19</t>
  </si>
  <si>
    <t>83639</t>
  </si>
  <si>
    <t>CABO TELEFONICO CT-APL-50, 100 PARES (USO EXTERNO) - FORNECIMENTO E INSTALACAO</t>
  </si>
  <si>
    <t>44,75</t>
  </si>
  <si>
    <t>84676</t>
  </si>
  <si>
    <t>QUADRO DE DISTRIBUICAO PARA TELEFONE N.5, 80X80X12CM EM CHAPA METALICA, SEM ACESSORIOS, PADRAO TELEBRAS, FORNECIMENTO E INSTALACAO</t>
  </si>
  <si>
    <t>406,94</t>
  </si>
  <si>
    <t>84796</t>
  </si>
  <si>
    <t>TAMPAO FOFO P/ CAIXA R2 PADRAO TELEBRAS COMPLETO - FORNECIMENTO E INSTALACAO</t>
  </si>
  <si>
    <t>501,74</t>
  </si>
  <si>
    <t>84798</t>
  </si>
  <si>
    <t>TAMPAO FOFO P/ CAIXA R1 PADRAO TELEBRAS COMPLETO - FORNECIMENTO E INSTALACAO</t>
  </si>
  <si>
    <t>229,62</t>
  </si>
  <si>
    <t>83636</t>
  </si>
  <si>
    <t>DUTO CHAPA GALVANIZADA NUM 26 P/ AR CONDICIONADO</t>
  </si>
  <si>
    <t>51,16</t>
  </si>
  <si>
    <t>83637</t>
  </si>
  <si>
    <t>DUTO CHAPA GALVANIZADA NUM 22 P/ AR CONDICIONADO</t>
  </si>
  <si>
    <t>74003/1</t>
  </si>
  <si>
    <t>INSTALACOES GAS CENTRAL P/ EDIFICIO RESIDENCIAL C/ 4 PAVTOS 16 UNID.  UMA CENTRAL POR BLOCO COM 16 PONTOS</t>
  </si>
  <si>
    <t>5.459,19</t>
  </si>
  <si>
    <t>85120</t>
  </si>
  <si>
    <t>MANOMETRO 0 A 200 PSI (0 A 14 KGF/CM2), D = 50MM - FORNECIMENTO E COLOCACAO</t>
  </si>
  <si>
    <t>99,14</t>
  </si>
  <si>
    <t>83486</t>
  </si>
  <si>
    <t>BOMBA CENTRIFUGA C/ MOTOR ELETRICO TRIFASICO 1CV</t>
  </si>
  <si>
    <t>1.249,72</t>
  </si>
  <si>
    <t>83643</t>
  </si>
  <si>
    <t>BOMBA SUBMERSIVEL ELETRICA, TRIFASICA, POTÊNCIA 3,75 HP, DIAMETRO DO ROTOR 90 MM SEMIABERTO, BOCAL DE SAIDA DIAMETRO DE 2 POLEGADAS, HM/Q = 5 M / 61,2 M3/H A 25,5 M / 3,6 M3/H</t>
  </si>
  <si>
    <t>3.268,19</t>
  </si>
  <si>
    <t>83644</t>
  </si>
  <si>
    <t>BOMBA RECALQUE D'AGUA TRIFASICA 10,0 HP</t>
  </si>
  <si>
    <t>5.190,02</t>
  </si>
  <si>
    <t>83645</t>
  </si>
  <si>
    <t>BOMBA RECALQUE D'AGUA TRIFASICA 3,0 HP</t>
  </si>
  <si>
    <t>1.674,22</t>
  </si>
  <si>
    <t>83646</t>
  </si>
  <si>
    <t>BOMBA RECALQUE D'AGUA DE ESTAGIOS TRIFASICA 2,0 HP</t>
  </si>
  <si>
    <t>1.937,63</t>
  </si>
  <si>
    <t>83647</t>
  </si>
  <si>
    <t>BOMBA RECALQUE D'AGUA TRIFASICA 1,5HP</t>
  </si>
  <si>
    <t>1.280,02</t>
  </si>
  <si>
    <t>83648</t>
  </si>
  <si>
    <t>BOMBA RECALQUE D'AGUA TRIFASICA 0,5 HP</t>
  </si>
  <si>
    <t>834,68</t>
  </si>
  <si>
    <t>83649</t>
  </si>
  <si>
    <t>BOMBA RECALQUE D'AGUA PREDIO 6 A 10 PAVTOS - 2UD</t>
  </si>
  <si>
    <t>4.815,58</t>
  </si>
  <si>
    <t>83650</t>
  </si>
  <si>
    <t>BOMBA RECALQUE D'AGUA PREDIO 3 A 5 PAVTOS - 2UD</t>
  </si>
  <si>
    <t>4.027,18</t>
  </si>
  <si>
    <t>73976/4</t>
  </si>
  <si>
    <t>TUBO DE AÇO GALVANIZADO COM COSTURA 1" (25MM), INCLUSIVE CONEXOES - FORNECIMENTO E INSTALACAO</t>
  </si>
  <si>
    <t>67,48</t>
  </si>
  <si>
    <t>73976/10</t>
  </si>
  <si>
    <t>TUBO DE AÇO GALVANIZADO COM COSTURA 4" (100MM), INCLUSIVE CONEXOES - FORNECIMENTO E INSTALACAO</t>
  </si>
  <si>
    <t>196,84</t>
  </si>
  <si>
    <t>73976/11</t>
  </si>
  <si>
    <t>TUBO DE AÇO GALVANIZADO COM COSTURA 6" (150MM), INCLUSIVE CONEXÕES - INSTALAÇÃO</t>
  </si>
  <si>
    <t>282,68</t>
  </si>
  <si>
    <t>75027/4</t>
  </si>
  <si>
    <t>TUBO DE AÇO PRETO 4" SEM COSTURA SCHEDULE 40/NBR 5590, INCLUSIVE CONEXOES - FORNECIMENTO E INSTALACAO</t>
  </si>
  <si>
    <t>75027/5</t>
  </si>
  <si>
    <t>TUBO DE AÇO PRETO 6" SEM COSTURA SCHEDULE 40/NBR 5590, INCLUSIVE CONEXÕES - FORNECIMENTO E INSTALAÇÃO</t>
  </si>
  <si>
    <t>385,29</t>
  </si>
  <si>
    <t>89355</t>
  </si>
  <si>
    <t>TUBO, PVC, SOLDÁVEL, DN 20MM, INSTALADO EM RAMAL OU SUB-RAMAL DE ÁGUA - FORNECIMENTO E INSTALAÇÃO. AF_12/2014</t>
  </si>
  <si>
    <t>15,04</t>
  </si>
  <si>
    <t>89356</t>
  </si>
  <si>
    <t>TUBO, PVC, SOLDÁVEL, DN 25MM, INSTALADO EM RAMAL OU SUB-RAMAL DE ÁGUA - FORNECIMENTO E INSTALAÇÃO. AF_12/2014</t>
  </si>
  <si>
    <t>89357</t>
  </si>
  <si>
    <t>TUBO, PVC, SOLDÁVEL, DN 32MM, INSTALADO EM RAMAL OU SUB-RAMAL DE ÁGUA - FORNECIMENTO E INSTALAÇÃO. AF_12/2014</t>
  </si>
  <si>
    <t>23,91</t>
  </si>
  <si>
    <t>89401</t>
  </si>
  <si>
    <t>TUBO, PVC, SOLDÁVEL, DN 20MM, INSTALADO EM RAMAL DE DISTRIBUIÇÃO DE ÁGUA - FORNECIMENTO E INSTALAÇÃO. AF_12/2014</t>
  </si>
  <si>
    <t>6,05</t>
  </si>
  <si>
    <t>89402</t>
  </si>
  <si>
    <t>TUBO, PVC, SOLDÁVEL, DN 25MM, INSTALADO EM RAMAL DE DISTRIBUIÇÃO DE ÁGUA - FORNECIMENTO E INSTALAÇÃO. AF_12/2014</t>
  </si>
  <si>
    <t>7,40</t>
  </si>
  <si>
    <t>89403</t>
  </si>
  <si>
    <t>TUBO, PVC, SOLDÁVEL, DN 32MM, INSTALADO EM RAMAL DE DISTRIBUIÇÃO DE ÁGUA - FORNECIMENTO E INSTALAÇÃO. AF_12/2014</t>
  </si>
  <si>
    <t>89446</t>
  </si>
  <si>
    <t>TUBO, PVC, SOLDÁVEL, DN 25MM, INSTALADO EM PRUMADA DE ÁGUA - FORNECIMENTO E INSTALAÇÃO. AF_12/2014</t>
  </si>
  <si>
    <t>3,47</t>
  </si>
  <si>
    <t>89447</t>
  </si>
  <si>
    <t>TUBO, PVC, SOLDÁVEL, DN 32MM, INSTALADO EM PRUMADA DE ÁGUA - FORNECIMENTO E INSTALAÇÃO. AF_12/2014</t>
  </si>
  <si>
    <t>6,89</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</si>
  <si>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</si>
  <si>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</si>
  <si>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</si>
  <si>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</si>
  <si>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</si>
  <si>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</si>
  <si>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18,55</t>
  </si>
  <si>
    <t>89451</t>
  </si>
  <si>
    <t>TUBO, PVC, SOLDÁVEL, DN 75MM, INSTALADO EM PRUMADA DE ÁGUA - FORNECIMENTO E INSTALAÇÃO. AF_12/2014</t>
  </si>
  <si>
    <t>25,81</t>
  </si>
  <si>
    <t>89452</t>
  </si>
  <si>
    <t>TUBO, PVC, SOLDÁVEL, DN 85MM, INSTALADO EM PRUMADA DE ÁGUA - FORNECIMENTO E INSTALAÇÃO. AF_12/2014</t>
  </si>
  <si>
    <t>32,30</t>
  </si>
  <si>
    <t>89508</t>
  </si>
  <si>
    <t>TUBO PVC, SÉRIE R, ÁGUA PLUVIAL, DN 40 MM, FORNECIDO E INSTALADO EM RAMAL DE ENCAMINHAMENTO. AF_12/2014</t>
  </si>
  <si>
    <t>89509</t>
  </si>
  <si>
    <t>TUBO PVC, SÉRIE R, ÁGUA PLUVIAL, DN 50 MM, FORNECIDO E INSTALADO EM RAMAL DE ENCAMINHAMENTO. AF_12/2014</t>
  </si>
  <si>
    <t>19,40</t>
  </si>
  <si>
    <t>89511</t>
  </si>
  <si>
    <t>TUBO PVC, SÉRIE R, ÁGUA PLUVIAL, DN 75 MM, FORNECIDO E INSTALADO EM RAMAL DE ENCAMINHAMENTO. AF_12/2014</t>
  </si>
  <si>
    <t>28,25</t>
  </si>
  <si>
    <t>89512</t>
  </si>
  <si>
    <t>TUBO PVC, SÉRIE R, ÁGUA PLUVIAL, DN 100 MM, FORNECIDO E INSTALADO EM RAMAL DE ENCAMINHAMENTO. AF_12/2014</t>
  </si>
  <si>
    <t>43,38</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</si>
  <si>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</si>
  <si>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</si>
  <si>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</si>
  <si>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</si>
  <si>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26,42</t>
  </si>
  <si>
    <t>89580</t>
  </si>
  <si>
    <t>TUBO PVC, SÉRIE R, ÁGUA PLUVIAL, DN 150 MM, FORNECIDO E INSTALADO EM CONDUTORES VERTICAIS DE ÁGUAS PLUVIAIS. AF_12/2014</t>
  </si>
  <si>
    <t>52,40</t>
  </si>
  <si>
    <t>89633</t>
  </si>
  <si>
    <t>TUBO, CPVC, SOLDÁVEL, DN 15MM, INSTALADO EM RAMAL OU SUB-RAMAL DE ÁGUA - FORNECIMENTO E INSTALAÇÃO. AF_12/2014</t>
  </si>
  <si>
    <t>89634</t>
  </si>
  <si>
    <t>TUBO, CPVC, SOLDÁVEL, DN 22MM, INSTALADO EM RAMAL OU SUB-RAMAL DE ÁGUA - FORNECIMENTO E INSTALAÇÃO. AF_12/2014</t>
  </si>
  <si>
    <t>29,03</t>
  </si>
  <si>
    <t>89635</t>
  </si>
  <si>
    <t>TUBO, CPVC, SOLDÁVEL, DN 28MM, INSTALADO EM RAMAL OU SUB-RAMAL DE ÁGUA - FORNECIMENTO E INSTALAÇÃO. AF_12/2014</t>
  </si>
  <si>
    <t>40,84</t>
  </si>
  <si>
    <t>89636</t>
  </si>
  <si>
    <t>TUBO, CPVC, SOLDÁVEL, DN 35MM, INSTALADO EM RAMAL OU SUB-RAMAL DE ÁGUA  FORNECIMENTO E INSTALAÇÃO. AF_12/2014</t>
  </si>
  <si>
    <t>49,60</t>
  </si>
  <si>
    <t>89711</t>
  </si>
  <si>
    <t>TUBO PVC, SERIE NORMAL, ESGOTO PREDIAL, DN 40 MM, FORNECIDO E INSTALADO EM RAMAL DE DESCARGA OU RAMAL DE ESGOTO SANITÁRIO. AF_12/2014</t>
  </si>
  <si>
    <t>16,25</t>
  </si>
  <si>
    <t>89712</t>
  </si>
  <si>
    <t>TUBO PVC, SERIE NORMAL, ESGOTO PREDIAL, DN 50 MM, FORNECIDO E INSTALADO EM RAMAL DE DESCARGA OU RAMAL DE ESGOTO SANITÁRIO. AF_12/2014</t>
  </si>
  <si>
    <t>23,37</t>
  </si>
  <si>
    <t>89713</t>
  </si>
  <si>
    <t>TUBO PVC, SERIE NORMAL, ESGOTO PREDIAL, DN 75 MM, FORNECIDO E INSTALADO EM RAMAL DE DESCARGA OU RAMAL DE ESGOTO SANITÁRIO. AF_12/2014</t>
  </si>
  <si>
    <t>34,38</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</si>
  <si>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</si>
  <si>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</si>
  <si>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</si>
  <si>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</si>
  <si>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19,60</t>
  </si>
  <si>
    <t>89717</t>
  </si>
  <si>
    <t>TUBO, CPVC, SOLDÁVEL, DN 28MM, INSTALADO EM RAMAL DE DISTRIBUIÇÃO DE ÁGUA - FORNECIMENTO E INSTALAÇÃO. AF_12/2014</t>
  </si>
  <si>
    <t>29,74</t>
  </si>
  <si>
    <t>89770</t>
  </si>
  <si>
    <t>TUBO, CPVC, SOLDÁVEL, DN 35MM, INSTALADO EM PRUMADA DE ÁGUA  FORNECIMENTO E INSTALAÇÃO. AF_12/2014</t>
  </si>
  <si>
    <t>31,63</t>
  </si>
  <si>
    <t>89771</t>
  </si>
  <si>
    <t>TUBO, CPVC, SOLDÁVEL, DN 42MM, INSTALADO EM PRUMADA DE ÁGUA  FORNECIMENTO E INSTALAÇÃO. AF_12/2014</t>
  </si>
  <si>
    <t>89773</t>
  </si>
  <si>
    <t>TUBO, CPVC, SOLDÁVEL, DN 73MM, INSTALADO EM PRUMADA DE ÁGUA  FORNECIMENTO E INSTALAÇÃO. AF_12/2014</t>
  </si>
  <si>
    <t>100,48</t>
  </si>
  <si>
    <t>89775</t>
  </si>
  <si>
    <t>TUBO, CPVC, SOLDÁVEL, DN 89MM, INSTALADO EM PRUMADA DE ÁGUA  FORNECIMENTO E INSTALAÇÃO. AF_12/2014</t>
  </si>
  <si>
    <t>158,59</t>
  </si>
  <si>
    <t>89798</t>
  </si>
  <si>
    <t>TUBO PVC, SERIE NORMAL, ESGOTO PREDIAL, DN 50 MM, FORNECIDO E INSTALADO EM PRUMADA DE ESGOTO SANITÁRIO OU VENTILAÇÃO. AF_12/2014</t>
  </si>
  <si>
    <t>9,36</t>
  </si>
  <si>
    <t>89799</t>
  </si>
  <si>
    <t>TUBO PVC, SERIE NORMAL, ESGOTO PREDIAL, DN 75 MM, FORNECIDO E INSTALADO EM PRUMADA DE ESGOTO SANITÁRIO OU VENTILAÇÃO. AF_12/2014</t>
  </si>
  <si>
    <t>14,71</t>
  </si>
  <si>
    <t>89800</t>
  </si>
  <si>
    <t>TUBO PVC, SERIE NORMAL, ESGOTO PREDIAL, DN 100 MM, FORNECIDO E INSTALADO EM PRUMADA DE ESGOTO SANITÁRIO OU VENTILAÇÃO. AF_12/2014</t>
  </si>
  <si>
    <t>18,38</t>
  </si>
  <si>
    <t>89848</t>
  </si>
  <si>
    <t>TUBO PVC, SERIE NORMAL, ESGOTO PREDIAL, DN 100 MM, FORNECIDO E INSTALADO EM SUBCOLETOR AÉREO DE ESGOTO SANITÁRIO. AF_12/2014</t>
  </si>
  <si>
    <t>23,03</t>
  </si>
  <si>
    <t>89849</t>
  </si>
  <si>
    <t>TUBO PVC, SERIE NORMAL, ESGOTO PREDIAL, DN 150 MM, FORNECIDO E INSTALADO EM SUBCOLETOR AÉREO DE ESGOTO SANITÁRIO. AF_12/2014</t>
  </si>
  <si>
    <t>42,33</t>
  </si>
  <si>
    <t>89865</t>
  </si>
  <si>
    <t>TUBO, PVC, SOLDÁVEL, DN 25MM, INSTALADO EM DRENO DE AR-CONDICIONADO - FORNECIMENTO E INSTALAÇÃO. AF_12/2014</t>
  </si>
  <si>
    <t>10,49</t>
  </si>
  <si>
    <t>91784</t>
  </si>
  <si>
    <t>(COMPOSIÇÃO REPRESENTATIVA) DO SERVIÇO DE INSTALAÇÃO DE TUBOS DE PVC, SOLDÁVEL, ÁGUA FRIA, DN 20 MM (INSTALADO EM RAMAL, SUB-RAMAL OU RAMAL DE DISTRIBUIÇÃO), INCLUSIVE CONEXÕES, CORTES E FIXAÇÕES, PARA PRÉDIOS. AF_10/2015</t>
  </si>
  <si>
    <t>34,82</t>
  </si>
  <si>
    <t>91785</t>
  </si>
  <si>
    <t>(COMPOSIÇÃO REPRESENTATIVA) DO SERVIÇO DE INSTALAÇÃO DE TUBOS DE PVC, SOLDÁVEL, ÁGUA FRIA, DN 25 MM (INSTALADO EM RAMAL, SUB-RAMAL, RAMAL DE DISTRIBUIÇÃO OU PRUMADA), INCLUSIVE CONEXÕES, CORTES E FIXAÇÕES, PARA PRÉDIOS. AF_10/2015</t>
  </si>
  <si>
    <t>34,54</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</si>
  <si>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</si>
  <si>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</si>
  <si>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</si>
  <si>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</si>
  <si>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21,24</t>
  </si>
  <si>
    <t>91788</t>
  </si>
  <si>
    <t>(COMPOSIÇÃO REPRESENTATIVA) DO SERVIÇO DE INSTALAÇÃO DE TUBOS DE PVC, SOLDÁVEL, ÁGUA FRIA, DN 50 MM (INSTALADO EM PRUMADA), INCLUSIVE CONEXÕES, CORTES E FIXAÇÕES, PARA PRÉDIOS. AF_10/2015</t>
  </si>
  <si>
    <t>29,31</t>
  </si>
  <si>
    <t>91789</t>
  </si>
  <si>
    <t>(COMPOSIÇÃO REPRESENTATIVA) DO SERVIÇO DE INSTALAÇÃO DE TUBOS DE PVC, SÉRIE R, ÁGUA PLUVIAL, DN 75 MM (INSTALADO EM RAMAL DE ENCAMINHAMENTO, OU CONDUTORES VERTICAIS), INCLUSIVE CONEXÕES, CORTE E FIXAÇÕES, PARA PRÉDIOS. AF_10/2015</t>
  </si>
  <si>
    <t>29,30</t>
  </si>
  <si>
    <t>91790</t>
  </si>
  <si>
    <t>(COMPOSIÇÃO REPRESENTATIVA) DO SERVIÇO DE INSTALAÇÃO DE TUBOS DE PVC, SÉRIE R, ÁGUA PLUVIAL, DN 100 MM (INSTALADO EM RAMAL DE ENCAMINHAMENTO, OU CONDUTORES VERTICAIS), INCLUSIVE CONEXÕES, CORTES E FIXAÇÕES, PARA PRÉDIOS. AF_10/2015</t>
  </si>
  <si>
    <t>44,52</t>
  </si>
  <si>
    <t>91791</t>
  </si>
  <si>
    <t>(COMPOSIÇÃO REPRESENTATIVA) DO SERVIÇO DE INSTALAÇÃO DE TUBOS DE PVC, SÉRIE R, ÁGUA PLUVIAL, DN 150 MM (INSTALADO EM CONDUTORES VERTICAIS), INCLUSIVE CONEXÕES, CORTES E FIXAÇÕES, PARA PRÉDIOS. AF_10/2015</t>
  </si>
  <si>
    <t>56,03</t>
  </si>
  <si>
    <t>91792</t>
  </si>
  <si>
    <t>(COMPOSIÇÃO REPRESENTATIVA) DO SERVIÇO DE INSTALAÇÃO DE TUBO DE PVC, SÉRIE NORMAL, ESGOTO PREDIAL, DN 40 MM (INSTALADO EM RAMAL DE DESCARGA OU RAMAL DE ESGOTO SANITÁRIO), INCLUSIVE CONEXÕES, CORTES E FIXAÇÕES, PARA PRÉDIOS. AF_10/2015</t>
  </si>
  <si>
    <t>45,83</t>
  </si>
  <si>
    <t>91793</t>
  </si>
  <si>
    <t>(COMPOSIÇÃO REPRESENTATIVA) DO SERVIÇO DE INSTALAÇÃO DE TUBO DE PVC, SÉRIE NORMAL, ESGOTO PREDIAL, DN 50 MM (INSTALADO EM RAMAL DE DESCARGA OU RAMAL DE ESGOTO SANITÁRIO), INCLUSIVE CONEXÕES, CORTES E FIXAÇÕES PARA, PRÉDIOS. AF_10/2015</t>
  </si>
  <si>
    <t>66,65</t>
  </si>
  <si>
    <t>91794</t>
  </si>
  <si>
    <t>(COMPOSIÇÃO REPRESENTATIVA) DO SERVIÇO DE INST. TUBO PVC, SÉRIE N, ESGOTO PREDIAL, DN 75 MM, (INST. EM RAMAL DE DESCARGA, RAMAL DE ESG. SANITÁRIO, PRUMADA DE ESG. SANITÁRIO OU VENTILAÇÃO), INCL. CONEXÕES, CORTES E FIXAÇÕES, P/ PRÉDIOS. AF_10/2015</t>
  </si>
  <si>
    <t>29,73</t>
  </si>
  <si>
    <t>91795</t>
  </si>
  <si>
    <t>(COMPOSIÇÃO REPRESENTATIVA) DO SERVIÇO DE INST. TUBO PVC, SÉRIE N, ESGOTO PREDIAL, 100 MM (INST. RAMAL DESCARGA, RAMAL DE ESG. SANIT., PRUMADA ESG. SANIT., VENTILAÇÃO OU SUB-COLETOR AÉREO), INCL. CONEXÕES E CORTES, FIXAÇÕES, P/ PRÉDIOS. AF_10/2015</t>
  </si>
  <si>
    <t>50,80</t>
  </si>
  <si>
    <t>91796</t>
  </si>
  <si>
    <t>(COMPOSIÇÃO REPRESENTATIVA) DO SERVIÇO DE INSTALAÇÃO DE TUBO DE PVC, SÉRIE NORMAL, ESGOTO PREDIAL, DN 150 MM (INSTALADO EM SUB-COLETOR AÉREO), INCLUSIVE CONEXÕES, CORTES E FIXAÇÕES, PARA PRÉDIOS. AF_10/2015</t>
  </si>
  <si>
    <t>52,83</t>
  </si>
  <si>
    <t>92275</t>
  </si>
  <si>
    <t>TUBO EM COBRE RÍGIDO, DN 22 CLASSE E, SEM ISOLAMENTO, INSTALADO EM PRUMADA - FORNECIMENTO E INSTALAÇÃO. AF_12/2015</t>
  </si>
  <si>
    <t>24,02</t>
  </si>
  <si>
    <t>92276</t>
  </si>
  <si>
    <t>30,35</t>
  </si>
  <si>
    <t>92277</t>
  </si>
  <si>
    <t>TUBO EM COBRE RÍGIDO, DN 35 CLASSE E, SEM ISOLAMENTO, INSTALADO EM PRUMADA - FORNECIMENTO E INSTALAÇÃO. AF_12/2015</t>
  </si>
  <si>
    <t>43,47</t>
  </si>
  <si>
    <t>92278</t>
  </si>
  <si>
    <t>TUBO EM COBRE RÍGIDO, DN 42 CLASSE E, SEM ISOLAMENTO, INSTALADO EM PRUMADA - FORNECIMENTO E INSTALAÇÃO. AF_12/2015</t>
  </si>
  <si>
    <t>58,20</t>
  </si>
  <si>
    <t>92279</t>
  </si>
  <si>
    <t>TUBO EM COBRE RÍGIDO, DN 54 CLASSE E, SEM ISOLAMENTO, INSTALADO EM PRUMADA - FORNECIMENTO E INSTALAÇÃO. AF_12/2015</t>
  </si>
  <si>
    <t>83,74</t>
  </si>
  <si>
    <t>92280</t>
  </si>
  <si>
    <t>TUBO EM COBRE RÍGIDO, DN 66 CLASSE E, SEM ISOLAMENTO, INSTALADO EM PRUMADA - FORNECIMENTO E INSTALAÇÃO. AF_12/2015</t>
  </si>
  <si>
    <t>117,13</t>
  </si>
  <si>
    <t>92305</t>
  </si>
  <si>
    <t>TUBO EM COBRE RÍGIDO, DN 15 CLASSE E, SEM ISOLAMENTO, INSTALADO EM RAMAL DE DISTRIBUIÇÃO - FORNECIMENTO E INSTALAÇÃO. AF_12/2015</t>
  </si>
  <si>
    <t>92306</t>
  </si>
  <si>
    <t>TUBO EM COBRE RÍGIDO, DN 22 CLASSE E, SEM ISOLAMENTO, INSTALADO EM RAMAL DE DISTRIBUIÇÃO - FORNECIMENTO E INSTALAÇÃO. AF_12/2015</t>
  </si>
  <si>
    <t>27,90</t>
  </si>
  <si>
    <t>92307</t>
  </si>
  <si>
    <t>TUBO EM COBRE RÍGIDO, DN 28 CLASSE E, SEM ISOLAMENTO, INSTALADO EM RAMAL DE DISTRIBUIÇÃO - FORNECIMENTO E INSTALAÇÃO. AF_12/2015</t>
  </si>
  <si>
    <t>34,51</t>
  </si>
  <si>
    <t>92320</t>
  </si>
  <si>
    <t>26,37</t>
  </si>
  <si>
    <t>92321</t>
  </si>
  <si>
    <t>42,52</t>
  </si>
  <si>
    <t>92322</t>
  </si>
  <si>
    <t>23,88</t>
  </si>
  <si>
    <t>94604</t>
  </si>
  <si>
    <t>TUBO EM COBRE RÍGIDO, DN 79 MM CLASSE E, SEM ISOLAMENTO, INSTALADO EM RESERVAÇÃO DE ÁGUA DE EDIFICAÇÃO QUE POSSUA RESERVATÓRIO DE FIBRA/FIBROCIMENTO  FORNECIMENTO E INSTALAÇÃO. AF_06/2016</t>
  </si>
  <si>
    <t>177,16</t>
  </si>
  <si>
    <t>94605</t>
  </si>
  <si>
    <t>TUBO EM COBRE RÍGIDO, DN 104 MM CLASSE E, SEM ISOLAMENTO, INSTALADO EM RESERVAÇÃO DE ÁGUA DE EDIFICAÇÃO QUE POSSUA RESERVATÓRIO DE FIBRA/FIBROCIMENTO  FORNECIMENTO E INSTALAÇÃO. AF_06/2016</t>
  </si>
  <si>
    <t>247,15</t>
  </si>
  <si>
    <t>94648</t>
  </si>
  <si>
    <t>TUBO, PVC, SOLDÁVEL, DN  25 MM, INSTALADO EM RESERVAÇÃO DE ÁGUA DE EDIFICAÇÃO QUE POSSUA RESERVATÓRIO DE FIBRA/FIBROCIMENTO   FORNECIMENTO E INSTALAÇÃO. AF_06/2016</t>
  </si>
  <si>
    <t>8,10</t>
  </si>
  <si>
    <t>94649</t>
  </si>
  <si>
    <t>TUBO, PVC, SOLDÁVEL, DN 32 MM, INSTALADO EM RESERVAÇÃO DE ÁGUA DE EDIFICAÇÃO QUE POSSUA RESERVATÓRIO DE FIBRA/FIBROCIMENTO   FORNECIMENTO E INSTALAÇÃO. AF_06/2016</t>
  </si>
  <si>
    <t>11,30</t>
  </si>
  <si>
    <t>94650</t>
  </si>
  <si>
    <t>TUBO, PVC, SOLDÁVEL, DN 40 MM, INSTALADO EM RESERVAÇÃO DE ÁGUA DE EDIFICAÇÃO QUE POSSUA RESERVATÓRIO DE FIBRA/FIBROCIMENTO   FORNECIMENTO E INSTALAÇÃO. AF_06/2016</t>
  </si>
  <si>
    <t>16,16</t>
  </si>
  <si>
    <t>94651</t>
  </si>
  <si>
    <t>TUBO, PVC, SOLDÁVEL, DN 50 MM, INSTALADO EM RESERVAÇÃO DE ÁGUA DE EDIFICAÇÃO QUE POSSUA RESERVATÓRIO DE FIBRA/FIBROCIMENTO   FORNECIMENTO E INSTALAÇÃO. AF_06/2016</t>
  </si>
  <si>
    <t>18,23</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</si>
  <si>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</si>
  <si>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</si>
  <si>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</si>
  <si>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</si>
  <si>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</si>
  <si>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</si>
  <si>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48,54</t>
  </si>
  <si>
    <t>94655</t>
  </si>
  <si>
    <t>TUBO, PVC, SOLDÁVEL, DN 110 MM, INSTALADO EM RESERVAÇÃO DE ÁGUA DE EDIFICAÇÃO QUE POSSUA RESERVATÓRIO DE FIBRA/FIBROCIMENTO   FORNECIMENTO E INSTALAÇÃO. AF_06/2016</t>
  </si>
  <si>
    <t>67,07</t>
  </si>
  <si>
    <t>94716</t>
  </si>
  <si>
    <t>TUBO, CPVC, SOLDÁVEL, DN 22 MM, INSTALADO EM RESERVAÇÃO DE ÁGUA DE EDIFICAÇÃO QUE POSSUA RESERVATÓRIO DE FIBRA/FIBROCIMENTO  FORNECIMENTO E INSTALAÇÃO. AF_06/2016</t>
  </si>
  <si>
    <t>19,94</t>
  </si>
  <si>
    <t>94717</t>
  </si>
  <si>
    <t>TUBO, CPVC, SOLDÁVEL, DN 28 MM, INSTALADO EM RESERVAÇÃO DE ÁGUA DE EDIFICAÇÃO QUE POSSUA RESERVATÓRIO DE FIBRA/FIBROCIMENTO  FORNECIMENTO E INSTALAÇÃO. AF_06/2016</t>
  </si>
  <si>
    <t>29,02</t>
  </si>
  <si>
    <t>94718</t>
  </si>
  <si>
    <t>TUBO, CPVC, SOLDÁVEL, DN 35 MM, INSTALADO EM RESERVAÇÃO DE ÁGUA DE EDIFICAÇÃO QUE POSSUA RESERVATÓRIO DE FIBRA/FIBROCIMENTO  FORNECIMENTO E INSTALAÇÃO. AF_06/2016</t>
  </si>
  <si>
    <t>35,94</t>
  </si>
  <si>
    <t>94719</t>
  </si>
  <si>
    <t>TUBO, CPVC, SOLDÁVEL, DN 42 MM, INSTALADO EM RESERVAÇÃO DE ÁGUA DE EDIFICAÇÃO QUE POSSUA RESERVATÓRIO DE FIBRA/FIBROCIMENTO  FORNECIMENTO E INSTALAÇÃO. AF_06/2016</t>
  </si>
  <si>
    <t>46,84</t>
  </si>
  <si>
    <t>94720</t>
  </si>
  <si>
    <t>TUBO, CPVC, SOLDÁVEL, DN 54 MM, INSTALADO EM RESERVAÇÃO DE ÁGUA DE EDIFICAÇÃO QUE POSSUA RESERVATÓRIO DE FIBRA/FIBROCIMENTO  FORNECIMENTO E INSTALAÇÃO. AF_06/2016</t>
  </si>
  <si>
    <t>70,90</t>
  </si>
  <si>
    <t>94721</t>
  </si>
  <si>
    <t>TUBO, CPVC, SOLDÁVEL, DN 73 MM, INSTALADO EM RESERVAÇÃO DE ÁGUA DE EDIFICAÇÃO QUE POSSUA RESERVATÓRIO DE FIBRA/FIBROCIMENTO  FORNECIMENTO E INSTALAÇÃO. AF_06/2016</t>
  </si>
  <si>
    <t>102,83</t>
  </si>
  <si>
    <t>94722</t>
  </si>
  <si>
    <t>TUBO, CPVC, SOLDÁVEL, DN 89 MM, INSTALADO EM RESERVAÇÃO DE ÁGUA DE EDIFICAÇÃO QUE POSSUA RESERVATÓRIO DE FIBRA/FIBROCIMENTO  FORNECIMENTO E INSTALAÇÃO. AF_06/2016</t>
  </si>
  <si>
    <t>179,59</t>
  </si>
  <si>
    <t>95697</t>
  </si>
  <si>
    <t>TUBO DE AÇO PRETO SEM COSTURA, CONEXÃO SOLDADA, DN 40 (1 1/2 ), INSTALADO EM REDE DE ALIMENTAÇÃO PARA HIDRANTE - FORNECIMENTO E INSTALAÇÃO. AF_12/2015</t>
  </si>
  <si>
    <t>40,14</t>
  </si>
  <si>
    <t>96635</t>
  </si>
  <si>
    <t>TUBO, PPR, DN 25, CLASSE PN 20,  INSTALADO EM RAMAL OU SUB-RAMAL DE ÁGUA  FORNECIMENTO E INSTALAÇÃO. AF_06/2015</t>
  </si>
  <si>
    <t>22,58</t>
  </si>
  <si>
    <t>96636</t>
  </si>
  <si>
    <t>TUBO, PPR, DN 25, CLASSE PN 25 INSTALADO EM RAMAL OU SUB-RAMAL DE ÁGUA  FORNECIMENTO E INSTALAÇÃO. AF_06/2015</t>
  </si>
  <si>
    <t>96644</t>
  </si>
  <si>
    <t>TUBO, PPR, DN 25, CLASSE PN 20,  INSTALADO EM RAMAL DE DISTRIBUIÇÃO DE ÁGUA  FORNECIMENTO E INSTALAÇÃO. AF_06/2015</t>
  </si>
  <si>
    <t>13,75</t>
  </si>
  <si>
    <t>96645</t>
  </si>
  <si>
    <t>TUBO, PPR, DN 32, CLASSE PN 12,  INSTALADO EM RAMAL DE DISTRIBUIÇÃO DE ÁGUA  FORNECIMENTO E INSTALAÇÃO. AF_06/2015</t>
  </si>
  <si>
    <t>17,92</t>
  </si>
  <si>
    <t>96646</t>
  </si>
  <si>
    <t>TUBO, PPR, DN 40, CLASSE PN 12,  INSTALADO EM RAMAL DE DISTRIBUIÇÃO DE ÁGUA  FORNECIMENTO E INSTALAÇÃO. AF_06/2015</t>
  </si>
  <si>
    <t>27,91</t>
  </si>
  <si>
    <t>96647</t>
  </si>
  <si>
    <t>TUBO, PPR, DN 25, CLASSE PN 25,  INSTALADO EM RAMAL DE DISTRIBUIÇÃO DE ÁGUA  FORNECIMENTO E INSTALAÇÃO. AF_06/2015</t>
  </si>
  <si>
    <t>12,15</t>
  </si>
  <si>
    <t>96648</t>
  </si>
  <si>
    <t>TUBO, PPR, DN 32, CLASSE PN 25,  INSTALADO EM RAMAL DE DISTRIBUIÇÃO DE ÁGUA  FORNECIMENTO E INSTALAÇÃO. AF_06/2015</t>
  </si>
  <si>
    <t>22,57</t>
  </si>
  <si>
    <t>96649</t>
  </si>
  <si>
    <t>TUBO, PPR, DN 40, CLASSE PN 25,  INSTALADO EM RAMAL DE DISTRIBUIÇÃO DE ÁGUA  FORNECIMENTO E INSTALAÇÃO. AF_06/2015</t>
  </si>
  <si>
    <t>33,66</t>
  </si>
  <si>
    <t>96668</t>
  </si>
  <si>
    <t>TUBO, PPR, DN 25, CLASSE PN 20,  INSTALADO EM PRUMADA DE ÁGUA  FORNECIMENTO E INSTALAÇÃO. AF_06/2015</t>
  </si>
  <si>
    <t>7,60</t>
  </si>
  <si>
    <t>96669</t>
  </si>
  <si>
    <t>TUBO, PPR, DN 32, CLASSE PN 12,  INSTALADO EM PRUMADA DE ÁGUA  FORNECIMENTO E INSTALAÇÃO. AF_06/2015</t>
  </si>
  <si>
    <t>9,42</t>
  </si>
  <si>
    <t>96670</t>
  </si>
  <si>
    <t>TUBO, PPR, DN 40, CLASSE PN 12,  INSTALADO EM PRUMADA DE ÁGUA  FORNECIMENTO E INSTALAÇÃO. AF_06/2015</t>
  </si>
  <si>
    <t>96671</t>
  </si>
  <si>
    <t>TUBO, PPR, DN 50, CLASSE PN 12,  INSTALADO EM PRUMADA DE ÁGUA  FORNECIMENTO E INSTALAÇÃO. AF_06/2015</t>
  </si>
  <si>
    <t>19,22</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</si>
  <si>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</si>
  <si>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</si>
  <si>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</si>
  <si>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</si>
  <si>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</si>
  <si>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</si>
  <si>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64,46</t>
  </si>
  <si>
    <t>96675</t>
  </si>
  <si>
    <t>TUBO, PPR, DN 110, CLASSE PN 12,  INSTALADO EM PRUMADA DE ÁGUA  FORNECIMENTO E INSTALAÇÃO. AF_06/2015</t>
  </si>
  <si>
    <t>111,22</t>
  </si>
  <si>
    <t>96676</t>
  </si>
  <si>
    <t>TUBO, PPR, DN 25, CLASSE PN 25,  INSTALADO EM PRUMADA DE ÁGUA  FORNECIMENTO E INSTALAÇÃO. AF_06/2015</t>
  </si>
  <si>
    <t>7,56</t>
  </si>
  <si>
    <t>96677</t>
  </si>
  <si>
    <t>TUBO, PPR, DN 32, CLASSE PN 25,  INSTALADO EM PRUMADA DE ÁGUA  FORNECIMENTO E INSTALAÇÃO. AF_06/2015</t>
  </si>
  <si>
    <t>12,42</t>
  </si>
  <si>
    <t>96678</t>
  </si>
  <si>
    <t>TUBO, PPR, DN 40, CLASSE PN 25,  INSTALADO EM PRUMADA DE ÁGUA  FORNECIMENTO E INSTALAÇÃO. AF_06/2015</t>
  </si>
  <si>
    <t>17,29</t>
  </si>
  <si>
    <t>96679</t>
  </si>
  <si>
    <t>TUBO, PPR, DN 50, CLASSE PN 25,  INSTALADO EM PRUMADA DE ÁGUA  FORNECIMENTO E INSTALAÇÃO. AF_06/2015</t>
  </si>
  <si>
    <t>25,25</t>
  </si>
  <si>
    <t>96680</t>
  </si>
  <si>
    <t>TUBO, PPR, DN 63, CLASSE PN 25,  INSTALADO EM PRUMADA DE ÁGUA  FORNECIMENTO E INSTALAÇÃO. AF_06/2015</t>
  </si>
  <si>
    <t>96681</t>
  </si>
  <si>
    <t>TUBO, PPR, DN 75, CLASSE PN 25,  INSTALADO EM PRUMADA DE ÁGUA  FORNECIMENTO E INSTALAÇÃO. AF_06/2015</t>
  </si>
  <si>
    <t>63,02</t>
  </si>
  <si>
    <t>96682</t>
  </si>
  <si>
    <t>TUBO, PPR, DN 90, CLASSE PN 25,  INSTALADO EM PRUMADA DE ÁGUA  FORNECIMENTO E INSTALAÇÃO. AF_06/2015</t>
  </si>
  <si>
    <t>92,79</t>
  </si>
  <si>
    <t>96683</t>
  </si>
  <si>
    <t>TUBO, PPR, DN 110, CLASSE PN 25,  INSTALADO EM PRUMADA DE ÁGUA  FORNECIMENTO E INSTALAÇÃO. AF_06/2015</t>
  </si>
  <si>
    <t>127,47</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</si>
  <si>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</si>
  <si>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</si>
  <si>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</si>
  <si>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</si>
  <si>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11,37</t>
  </si>
  <si>
    <t>96720</t>
  </si>
  <si>
    <t>TUBO, PPR, DN 32, CLASSE PN 12,  INSTALADO EM RESERVAÇÃO DE ÁGUA DE EDIFICAÇÃO QUE POSSUA RESERVATÓRIO DE FIBRA/FIBROCIMENTO  FORNECIMENTO E INSTALAÇÃO. AF_06/2016</t>
  </si>
  <si>
    <t>13,74</t>
  </si>
  <si>
    <t>96721</t>
  </si>
  <si>
    <t>TUBO, PPR, DN 40, CLASSE PN 12,  INSTALADO EM RESERVAÇÃO DE ÁGUA DE EDIFICAÇÃO QUE POSSUA RESERVATÓRIO DE FIBRA/FIBROCIMENTO  FORNECIMENTO E INSTALAÇÃO. AF_06/2016</t>
  </si>
  <si>
    <t>17,74</t>
  </si>
  <si>
    <t>96722</t>
  </si>
  <si>
    <t>TUBO, PPR, DN 50, CLASSE PN 12,  INSTALADO EM RESERVAÇÃO DE ÁGUA DE EDIFICAÇÃO QUE POSSUA RESERVATÓRIO DE FIBRA/FIBROCIMENTO  FORNECIMENTO E INSTALAÇÃO. AF_06/2016</t>
  </si>
  <si>
    <t>24,57</t>
  </si>
  <si>
    <t>96723</t>
  </si>
  <si>
    <t>TUBO, PPR, DN 63, CLASSE PN 12,  INSTALADO EM RESERVAÇÃO DE ÁGUA DE EDIFICAÇÃO QUE POSSUA RESERVATÓRIO DE FIBRA/FIBROCIMENTO  FORNECIMENTO E INSTALAÇÃO. AF_06/2016</t>
  </si>
  <si>
    <t>31,57</t>
  </si>
  <si>
    <t>96724</t>
  </si>
  <si>
    <t>TUBO, PPR, DN 75, CLASSE PN 12,  INSTALADO EM RESERVAÇÃO DE ÁGUA DE EDIFICAÇÃO QUE POSSUA RESERVATÓRIO DE FIBRA/FIBROCIMENTO  FORNECIMENTO E INSTALAÇÃO. AF_06/2016</t>
  </si>
  <si>
    <t>51,61</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</si>
  <si>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</si>
  <si>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</si>
  <si>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</si>
  <si>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</si>
  <si>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107,64</t>
  </si>
  <si>
    <t>96727</t>
  </si>
  <si>
    <t>TUBO, PPR, DN 20, CLASSE PN 25,  INSTALADO EM RESERVAÇÃO DE ÁGUA DE EDIFICAÇÃO QUE POSSUA RESERVATÓRIO DE FIBRA/FIBROCIMENTO  FORNECIMENTO E INSTALAÇÃO. AF_06/2016</t>
  </si>
  <si>
    <t>10,24</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</si>
  <si>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</si>
  <si>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</si>
  <si>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</si>
  <si>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</si>
  <si>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17,50</t>
  </si>
  <si>
    <t>96730</t>
  </si>
  <si>
    <t>TUBO, PPR, DN 40, CLASSE PN 25,  INSTALADO EM RESERVAÇÃO DE ÁGUA DE EDIFICAÇÃO QUE POSSUA RESERVATÓRIO DE FIBRA/FIBROCIMENTO  FORNECIMENTO E INSTALAÇÃO. AF_06/2016</t>
  </si>
  <si>
    <t>21,42</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</si>
  <si>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</si>
  <si>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</si>
  <si>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</si>
  <si>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</si>
  <si>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</si>
  <si>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</si>
  <si>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69,32</t>
  </si>
  <si>
    <t>96734</t>
  </si>
  <si>
    <t>TUBO, PPR, DN 90, CLASSE PN 25,  INSTALADO EM RESERVAÇÃO DE ÁGUA DE EDIFICAÇÃO QUE POSSUA RESERVATÓRIO DE FIBRA/FIBROCIMENTO  FORNECIMENTO E INSTALAÇÃO. AF_06/2016</t>
  </si>
  <si>
    <t>93,78</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</si>
  <si>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</si>
  <si>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</si>
  <si>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</si>
  <si>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</si>
  <si>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</si>
  <si>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</si>
  <si>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</si>
  <si>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</si>
  <si>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</si>
  <si>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</si>
  <si>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16,07</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</si>
  <si>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</si>
  <si>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</si>
  <si>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</si>
  <si>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</si>
  <si>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</si>
  <si>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</si>
  <si>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</si>
  <si>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</si>
  <si>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18,54</t>
  </si>
  <si>
    <t>72293</t>
  </si>
  <si>
    <t>CAP PVC ESGOTO 50MM (TAMPÃO) - FORNECIMENTO E INSTALAÇÃO</t>
  </si>
  <si>
    <t>5,46</t>
  </si>
  <si>
    <t>72294</t>
  </si>
  <si>
    <t>CAP PVC ESGOTO 75MM (TAMPÃO) - FORNECIMENTO E INSTALAÇÃO</t>
  </si>
  <si>
    <t>8,17</t>
  </si>
  <si>
    <t>72295</t>
  </si>
  <si>
    <t>CAP PVC ESGOTO 100MM (TAMPÃO) - FORNECIMENTO E INSTALAÇÃO</t>
  </si>
  <si>
    <t>11,18</t>
  </si>
  <si>
    <t>72306</t>
  </si>
  <si>
    <t>COTOVELO DE AÇO GALVANIZADO 4" - FORNECIMENTO E INSTALAÇÃO</t>
  </si>
  <si>
    <t>172,68</t>
  </si>
  <si>
    <t>72307</t>
  </si>
  <si>
    <t>COTOVELO DE AÇO GALVANIZADO 5" - FORNECIMENTO E INSTALAÇÃO</t>
  </si>
  <si>
    <t>240,71</t>
  </si>
  <si>
    <t>72313</t>
  </si>
  <si>
    <t>COTOVELO DE AÇO GALVANIZADO 6" - FORNECIMENTO E INSTALAÇÃO</t>
  </si>
  <si>
    <t>553,90</t>
  </si>
  <si>
    <t>72482</t>
  </si>
  <si>
    <t>UNIAO DE ACO GALVANIZADO 4" - FORNECIMENTO E INSTALACAO</t>
  </si>
  <si>
    <t>239,53</t>
  </si>
  <si>
    <t>72619</t>
  </si>
  <si>
    <t>LUVA DE ACO GALVANIZADO 4" - FORNECIMENTO E INSTALACAO</t>
  </si>
  <si>
    <t>100,41</t>
  </si>
  <si>
    <t>72620</t>
  </si>
  <si>
    <t>LUVA DE ACO GALVANIZADO 5" - FORNECIMENTO E INSTALACAO</t>
  </si>
  <si>
    <t>173,96</t>
  </si>
  <si>
    <t>72621</t>
  </si>
  <si>
    <t>LUVA DE ACO GALVANIZADO 6" - FORNECIMENTO E INSTALACAO</t>
  </si>
  <si>
    <t>278,09</t>
  </si>
  <si>
    <t>72667</t>
  </si>
  <si>
    <t>LUVA REDUCAO ACO GALVANIZADO 4X2.1/2" - FORNECIMENTO E INSTALACAO</t>
  </si>
  <si>
    <t>140,04</t>
  </si>
  <si>
    <t>72668</t>
  </si>
  <si>
    <t>LUVA REDUCAO ACO GALVANIZADO 4X2" - FORNECIMENTO E INSTALACAO</t>
  </si>
  <si>
    <t>139,22</t>
  </si>
  <si>
    <t>72669</t>
  </si>
  <si>
    <t>LUVA REDUCAO ACO GALVANIZADO 4X3" - FORNECIMENTO E INSTALACAO</t>
  </si>
  <si>
    <t>144,00</t>
  </si>
  <si>
    <t>72681</t>
  </si>
  <si>
    <t>NIPLE DE ACO GALVANIZADO 4" - FORNECIMENTO E INSTALACAO</t>
  </si>
  <si>
    <t>97,94</t>
  </si>
  <si>
    <t>72682</t>
  </si>
  <si>
    <t>NIPLE DE ACO GALVANIZADO 5" - FORNECIMENTO E INSTALACAO</t>
  </si>
  <si>
    <t>194,43</t>
  </si>
  <si>
    <t>72683</t>
  </si>
  <si>
    <t>NIPLE DE ACO GALVANIZADO 6" - FORNECIMENTO E INSTALACAO</t>
  </si>
  <si>
    <t>310,73</t>
  </si>
  <si>
    <t>72719</t>
  </si>
  <si>
    <t>TE DE ACO GALVANIZADO 4" - FORNECIMENTO E INSTALACAO</t>
  </si>
  <si>
    <t>72720</t>
  </si>
  <si>
    <t>TE DE ACO GALVANIZADO 5" - FORNECIMENTO E INSTALACAO</t>
  </si>
  <si>
    <t>72721</t>
  </si>
  <si>
    <t>TE DE ACO GALVANIZADO 6" - FORNECIMENTO E INSTALACAO</t>
  </si>
  <si>
    <t>633,68</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</si>
  <si>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</si>
  <si>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</si>
  <si>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</si>
  <si>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</si>
  <si>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</si>
  <si>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</si>
  <si>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7,19</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</si>
  <si>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</si>
  <si>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</si>
  <si>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</si>
  <si>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</si>
  <si>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</si>
  <si>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</si>
  <si>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7,55</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</si>
  <si>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</si>
  <si>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</si>
  <si>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</si>
  <si>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</si>
  <si>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8,37</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</si>
  <si>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</si>
  <si>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</si>
  <si>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</si>
  <si>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</si>
  <si>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</si>
  <si>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</si>
  <si>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10,57</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</si>
  <si>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</si>
  <si>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</si>
  <si>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</si>
  <si>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</si>
  <si>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</si>
  <si>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</si>
  <si>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</si>
  <si>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</si>
  <si>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</si>
  <si>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</si>
  <si>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</si>
  <si>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</si>
  <si>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</si>
  <si>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</si>
  <si>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8,95</t>
  </si>
  <si>
    <t>89376</t>
  </si>
  <si>
    <t>ADAPTADOR CURTO COM BOLSA E ROSCA PARA REGISTRO, PVC, SOLDÁVEL, DN 20MM X 1/2, INSTALADO EM RAMAL OU SUB-RAMAL DE ÁGUA - FORNECIMENTO E INSTALAÇÃO. AF_12/2014</t>
  </si>
  <si>
    <t>4,62</t>
  </si>
  <si>
    <t>89377</t>
  </si>
  <si>
    <t>CURVA DE TRANSPOSIÇÃO, PVC, SOLDÁVEL, DN 20MM, INSTALADO EM RAMAL OU SUB-RAMAL DE ÁGUA - FORNECIMENTO E INSTALAÇÃO. AF_12/2014</t>
  </si>
  <si>
    <t>6,42</t>
  </si>
  <si>
    <t>89378</t>
  </si>
  <si>
    <t>LUVA, PVC, SOLDÁVEL, DN 25MM, INSTALADO EM RAMAL OU SUB-RAMAL DE ÁGUA - FORNECIMENTO E INSTALAÇÃO. AF_12/2014</t>
  </si>
  <si>
    <t>5,06</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</si>
  <si>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</si>
  <si>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</si>
  <si>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</si>
  <si>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</si>
  <si>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6,44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</si>
  <si>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</si>
  <si>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</si>
  <si>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</si>
  <si>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</si>
  <si>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10,52</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</si>
  <si>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</si>
  <si>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</si>
  <si>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</si>
  <si>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</si>
  <si>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</si>
  <si>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</si>
  <si>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</si>
  <si>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</si>
  <si>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6,57</t>
  </si>
  <si>
    <t>89387</t>
  </si>
  <si>
    <t>LUVA DE CORRER, PVC, SOLDÁVEL, DN 32MM, INSTALADO EM RAMAL OU SUB-RAMAL DE ÁGUA   FORNECIMENTO E INSTALAÇÃO. AF_12/2014</t>
  </si>
  <si>
    <t>18,04</t>
  </si>
  <si>
    <t>89388</t>
  </si>
  <si>
    <t>LUVA DE REDUÇÃO, PVC, SOLDÁVEL, DN 40MM X 32MM, INSTALADO EM RAMAL OU SUB-RAMAL DE ÁGUA - FORNECIMENTO E INSTALAÇÃO. AF_12/2014</t>
  </si>
  <si>
    <t>7,83</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</si>
  <si>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</si>
  <si>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</si>
  <si>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</si>
  <si>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</si>
  <si>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15,58</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</si>
  <si>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</si>
  <si>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</si>
  <si>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</si>
  <si>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</si>
  <si>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16,13</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</si>
  <si>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</si>
  <si>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</si>
  <si>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</si>
  <si>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</si>
  <si>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14,01</t>
  </si>
  <si>
    <t>89395</t>
  </si>
  <si>
    <t>TE, PVC, SOLDÁVEL, DN 25MM, INSTALADO EM RAMAL OU SUB-RAMAL DE ÁGUA - FORNECIMENTO E INSTALAÇÃO. AF_12/2014</t>
  </si>
  <si>
    <t>9,81</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</si>
  <si>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</si>
  <si>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</si>
  <si>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</si>
  <si>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</si>
  <si>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11,10</t>
  </si>
  <si>
    <t>89398</t>
  </si>
  <si>
    <t>TE, PVC, SOLDÁVEL, DN 32MM, INSTALADO EM RAMAL OU SUB-RAMAL DE ÁGUA - FORNECIMENTO E INSTALAÇÃO. AF_12/2014</t>
  </si>
  <si>
    <t>13,02</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</si>
  <si>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</si>
  <si>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</si>
  <si>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</si>
  <si>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</si>
  <si>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15,01</t>
  </si>
  <si>
    <t>89404</t>
  </si>
  <si>
    <t>JOELHO 90 GRAUS, PVC, SOLDÁVEL, DN 20MM, INSTALADO EM RAMAL DE DISTRIBUIÇÃO DE ÁGUA - FORNECIMENTO E INSTALAÇÃO. AF_12/2014</t>
  </si>
  <si>
    <t>3,89</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</si>
  <si>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</si>
  <si>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</si>
  <si>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</si>
  <si>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</si>
  <si>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5,09</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</si>
  <si>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</si>
  <si>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</si>
  <si>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</si>
  <si>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</si>
  <si>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4,70</t>
  </si>
  <si>
    <t>89409</t>
  </si>
  <si>
    <t>JOELHO 45 GRAUS, PVC, SOLDÁVEL, DN 25MM, INSTALADO EM RAMAL DE DISTRIBUIÇÃO DE ÁGUA - FORNECIMENTO E INSTALAÇÃO. AF_12/2014</t>
  </si>
  <si>
    <t>5,13</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</si>
  <si>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</si>
  <si>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</si>
  <si>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</si>
  <si>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</si>
  <si>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</si>
  <si>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</si>
  <si>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6,30</t>
  </si>
  <si>
    <t>89413</t>
  </si>
  <si>
    <t>JOELHO 90 GRAUS, PVC, SOLDÁVEL, DN 32MM, INSTALADO EM RAMAL DE DISTRIBUIÇÃO DE ÁGUA - FORNECIMENTO E INSTALAÇÃO. AF_12/2014</t>
  </si>
  <si>
    <t>6,45</t>
  </si>
  <si>
    <t>89414</t>
  </si>
  <si>
    <t>JOELHO 45 GRAUS, PVC, SOLDÁVEL, DN 32MM, INSTALADO EM RAMAL DE DISTRIBUIÇÃO DE ÁGUA - FORNECIMENTO E INSTALAÇÃO. AF_12/2014</t>
  </si>
  <si>
    <t>7,66</t>
  </si>
  <si>
    <t>89415</t>
  </si>
  <si>
    <t>CURVA 90 GRAUS, PVC, SOLDÁVEL, DN 32MM, INSTALADO EM RAMAL DE DISTRIBUIÇÃO DE ÁGUA - FORNECIMENTO E INSTALAÇÃO. AF_12/2014</t>
  </si>
  <si>
    <t>9,57</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</si>
  <si>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</si>
  <si>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</si>
  <si>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</si>
  <si>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</si>
  <si>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2,96</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</si>
  <si>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</si>
  <si>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</si>
  <si>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</si>
  <si>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</si>
  <si>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3,29</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</si>
  <si>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</si>
  <si>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</si>
  <si>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</si>
  <si>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</si>
  <si>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</si>
  <si>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</si>
  <si>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</si>
  <si>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</si>
  <si>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</si>
  <si>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</si>
  <si>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3,42</t>
  </si>
  <si>
    <t>89425</t>
  </si>
  <si>
    <t>LUVA DE CORRER, PVC, SOLDÁVEL, DN 25MM, INSTALADO EM RAMAL DE DISTRIBUIÇÃO DE ÁGUA - FORNECIMENTO E INSTALAÇÃO. AF_12/2014</t>
  </si>
  <si>
    <t>10,30</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</si>
  <si>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</si>
  <si>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</si>
  <si>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</si>
  <si>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</si>
  <si>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</si>
  <si>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</si>
  <si>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</si>
  <si>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</si>
  <si>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3,73</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</si>
  <si>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</si>
  <si>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</si>
  <si>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</si>
  <si>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</si>
  <si>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</si>
  <si>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</si>
  <si>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16,08</t>
  </si>
  <si>
    <t>89433</t>
  </si>
  <si>
    <t>LUVA DE REDUÇÃO, PVC, SOLDÁVEL, DN 40MM X 32MM, INSTALADO EM RAMAL DE DISTRIBUIÇÃO DE ÁGUA - FORNECIMENTO E INSTALAÇÃO. AF_12/2014</t>
  </si>
  <si>
    <t>5,87</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</si>
  <si>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</si>
  <si>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</si>
  <si>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</si>
  <si>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</si>
  <si>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13,62</t>
  </si>
  <si>
    <t>89436</t>
  </si>
  <si>
    <t>ADAPTADOR CURTO COM BOLSA E ROSCA PARA REGISTRO, PVC, SOLDÁVEL, DN 32MM X 1, INSTALADO EM RAMAL DE DISTRIBUIÇÃO DE ÁGUA - FORNECIMENTO E INSTALAÇÃO. AF_12/2014</t>
  </si>
  <si>
    <t>5,15</t>
  </si>
  <si>
    <t>89437</t>
  </si>
  <si>
    <t>CURVA DE TRANSPOSIÇÃO, PVC, SOLDÁVEL, DN 32MM, INSTALADO EM RAMAL DE DISTRIBUIÇÃO DE ÁGUA   FORNECIMENTO E INSTALAÇÃO. AF_12/2014</t>
  </si>
  <si>
    <t>14,17</t>
  </si>
  <si>
    <t>89438</t>
  </si>
  <si>
    <t>TE, PVC, SOLDÁVEL, DN 20MM, INSTALADO EM RAMAL DE DISTRIBUIÇÃO DE ÁGUA - FORNECIMENTO E INSTALAÇÃO. AF_12/2014</t>
  </si>
  <si>
    <t>5,45</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</si>
  <si>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</si>
  <si>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</si>
  <si>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</si>
  <si>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</si>
  <si>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6,56</t>
  </si>
  <si>
    <t>89441</t>
  </si>
  <si>
    <t>TÊ COM BUCHA DE LATÃO NA BOLSA CENTRAL, PVC, SOLDÁVEL, DN 25MM X 1/2, INSTALADO EM RAMAL DE DISTRIBUIÇÃO DE ÁGUA - FORNECIMENTO E INSTALAÇÃO. AF_12/2014</t>
  </si>
  <si>
    <t>12,68</t>
  </si>
  <si>
    <t>89442</t>
  </si>
  <si>
    <t>TÊ DE REDUÇÃO, PVC, SOLDÁVEL, DN 25MM X 20MM, INSTALADO EM RAMAL DE DISTRIBUIÇÃO DE ÁGUA - FORNECIMENTO E INSTALAÇÃO. AF_12/2014</t>
  </si>
  <si>
    <t>7,85</t>
  </si>
  <si>
    <t>89443</t>
  </si>
  <si>
    <t>TE, PVC, SOLDÁVEL, DN 32MM, INSTALADO EM RAMAL DE DISTRIBUIÇÃO DE ÁGUA - FORNECIMENTO E INSTALAÇÃO. AF_12/2014</t>
  </si>
  <si>
    <t>9,16</t>
  </si>
  <si>
    <t>89444</t>
  </si>
  <si>
    <t>TÊ COM BUCHA DE LATÃO NA BOLSA CENTRAL, PVC, SOLDÁVEL, DN 32MM X 3/4, INSTALADO EM RAMAL DE DISTRIBUIÇÃO DE ÁGUA - FORNECIMENTO E INSTALAÇÃO. AF_12/2014</t>
  </si>
  <si>
    <t>18,95</t>
  </si>
  <si>
    <t>89445</t>
  </si>
  <si>
    <t>TÊ DE REDUÇÃO, PVC, SOLDÁVEL, DN 32MM X 25MM, INSTALADO EM RAMAL DE DISTRIBUIÇÃO DE ÁGUA - FORNECIMENTO E INSTALAÇÃO. AF_12/2014</t>
  </si>
  <si>
    <t>11,15</t>
  </si>
  <si>
    <t>89481</t>
  </si>
  <si>
    <t>JOELHO 90 GRAUS, PVC, SOLDÁVEL, DN 25MM, INSTALADO EM PRUMADA DE ÁGUA - FORNECIMENTO E INSTALAÇÃO. AF_12/2014</t>
  </si>
  <si>
    <t>3,46</t>
  </si>
  <si>
    <t>89485</t>
  </si>
  <si>
    <t>JOELHO 45 GRAUS, PVC, SOLDÁVEL, DN 25MM, INSTALADO EM PRUMADA DE ÁGUA - FORNECIMENTO E INSTALAÇÃO. AF_12/2014</t>
  </si>
  <si>
    <t>89489</t>
  </si>
  <si>
    <t>CURVA 90 GRAUS, PVC, SOLDÁVEL, DN 25MM, INSTALADO EM PRUMADA DE ÁGUA - FORNECIMENTO E INSTALAÇÃO. AF_12/2014</t>
  </si>
  <si>
    <t>5,16</t>
  </si>
  <si>
    <t>89490</t>
  </si>
  <si>
    <t>CURVA 45 GRAUS, PVC, SOLDÁVEL, DN 25MM, INSTALADO EM PRUMADA DE ÁGUA - FORNECIMENTO E INSTALAÇÃO. AF_12/2014</t>
  </si>
  <si>
    <t>4,71</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</si>
  <si>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</si>
  <si>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</si>
  <si>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</si>
  <si>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</si>
  <si>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</si>
  <si>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</si>
  <si>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</si>
  <si>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</si>
  <si>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</si>
  <si>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</si>
  <si>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7,99</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</si>
  <si>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</si>
  <si>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</si>
  <si>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</si>
  <si>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</si>
  <si>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</si>
  <si>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</si>
  <si>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</si>
  <si>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</si>
  <si>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9,63</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</si>
  <si>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</si>
  <si>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</si>
  <si>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</si>
  <si>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</si>
  <si>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</si>
  <si>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</si>
  <si>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13,42</t>
  </si>
  <si>
    <t>89505</t>
  </si>
  <si>
    <t>JOELHO 90 GRAUS, PVC, SOLDÁVEL, DN 60MM, INSTALADO EM PRUMADA DE ÁGUA - FORNECIMENTO E INSTALAÇÃO. AF_12/2014</t>
  </si>
  <si>
    <t>24,97</t>
  </si>
  <si>
    <t>89506</t>
  </si>
  <si>
    <t>JOELHO 45 GRAUS, PVC, SOLDÁVEL, DN 60MM, INSTALADO EM PRUMADA DE ÁGUA - FORNECIMENTO E INSTALAÇÃO. AF_12/2014</t>
  </si>
  <si>
    <t>24,33</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</si>
  <si>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</si>
  <si>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</si>
  <si>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</si>
  <si>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</si>
  <si>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</si>
  <si>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</si>
  <si>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</si>
  <si>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</si>
  <si>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</si>
  <si>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</si>
  <si>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51,47</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</si>
  <si>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</si>
  <si>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</si>
  <si>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</si>
  <si>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</si>
  <si>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45,92</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</si>
  <si>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</si>
  <si>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</si>
  <si>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</si>
  <si>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</si>
  <si>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</si>
  <si>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</si>
  <si>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8,45</t>
  </si>
  <si>
    <t>89521</t>
  </si>
  <si>
    <t>JOELHO 90 GRAUS, PVC, SOLDÁVEL, DN 85MM, INSTALADO EM PRUMADA DE ÁGUA - FORNECIMENTO E INSTALAÇÃO. AF_12/2014</t>
  </si>
  <si>
    <t>74,91</t>
  </si>
  <si>
    <t>89522</t>
  </si>
  <si>
    <t>JOELHO 90 GRAUS, PVC, SERIE R, ÁGUA PLUVIAL, DN 75 MM, JUNTA ELÁSTICA, FORNECIDO E INSTALADO EM RAMAL DE ENCAMINHAMENTO. AF_12/2014</t>
  </si>
  <si>
    <t>18,82</t>
  </si>
  <si>
    <t>89523</t>
  </si>
  <si>
    <t>JOELHO 45 GRAUS, PVC, SOLDÁVEL, DN 85MM, INSTALADO EM PRUMADA DE ÁGUA - FORNECIMENTO E INSTALAÇÃO. AF_12/2014</t>
  </si>
  <si>
    <t>58,33</t>
  </si>
  <si>
    <t>89524</t>
  </si>
  <si>
    <t>JOELHO 45 GRAUS, PVC, SERIE R, ÁGUA PLUVIAL, DN 75 MM, JUNTA ELÁSTICA, FORNECIDO E INSTALADO EM RAMAL DE ENCAMINHAMENTO. AF_12/2014</t>
  </si>
  <si>
    <t>18,37</t>
  </si>
  <si>
    <t>89525</t>
  </si>
  <si>
    <t>CURVA 90 GRAUS, PVC, SOLDÁVEL, DN 85MM, INSTALADO EM PRUMADA DE ÁGUA - FORNECIMENTO E INSTALAÇÃO. AF_12/2014</t>
  </si>
  <si>
    <t>54,52</t>
  </si>
  <si>
    <t>89526</t>
  </si>
  <si>
    <t>CURVA 87 GRAUS E 30 MINUTOS, PVC, SERIE R, ÁGUA PLUVIAL, DN 75 MM, JUNTA ELÁSTICA, FORNECIDO E INSTALADO EM RAMAL DE ENCAMINHAMENTO. AF_12/2014</t>
  </si>
  <si>
    <t>23,01</t>
  </si>
  <si>
    <t>89527</t>
  </si>
  <si>
    <t>CURVA 45 GRAUS, PVC, SOLDÁVEL, DN 85MM, INSTALADO EM PRUMADA DE ÁGUA - FORNECIMENTO E INSTALAÇÃO. AF_12/2014</t>
  </si>
  <si>
    <t>42,43</t>
  </si>
  <si>
    <t>89528</t>
  </si>
  <si>
    <t>LUVA, PVC, SOLDÁVEL, DN 25MM, INSTALADO EM PRUMADA DE ÁGUA - FORNECIMENTO E INSTALAÇÃO. AF_12/2014</t>
  </si>
  <si>
    <t>89529</t>
  </si>
  <si>
    <t>JOELHO 90 GRAUS, PVC, SERIE R, ÁGUA PLUVIAL, DN 100 MM, JUNTA ELÁSTICA, FORNECIDO E INSTALADO EM RAMAL DE ENCAMINHAMENTO. AF_12/2014</t>
  </si>
  <si>
    <t>29,07</t>
  </si>
  <si>
    <t>89530</t>
  </si>
  <si>
    <t>LUVA DE CORRER, PVC, SOLDÁVEL, DN 25MM, INSTALADO EM PRUMADA DE ÁGUA - FORNECIMENTO E INSTALAÇÃO. AF_12/2014</t>
  </si>
  <si>
    <t>9,48</t>
  </si>
  <si>
    <t>89531</t>
  </si>
  <si>
    <t>JOELHO 45 GRAUS, PVC, SERIE R, ÁGUA PLUVIAL, DN 100 MM, JUNTA ELÁSTICA, FORNECIDO E INSTALADO EM RAMAL DE ENCAMINHAMENTO. AF_12/2014</t>
  </si>
  <si>
    <t>24,96</t>
  </si>
  <si>
    <t>89532</t>
  </si>
  <si>
    <t>LUVA DE REDUÇÃO, PVC, SOLDÁVEL, DN 32MM X 25MM, INSTALADO EM PRUMADA DE ÁGUA - FORNECIMENTO E INSTALAÇÃO. AF_12/2014</t>
  </si>
  <si>
    <t>3,98</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</si>
  <si>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</si>
  <si>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</si>
  <si>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</si>
  <si>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</si>
  <si>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</si>
  <si>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</si>
  <si>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37,43</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</si>
  <si>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</si>
  <si>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</si>
  <si>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</si>
  <si>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</si>
  <si>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</si>
  <si>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</si>
  <si>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6,21</t>
  </si>
  <si>
    <t>89541</t>
  </si>
  <si>
    <t>LUVA, PVC, SOLDÁVEL, DN 32MM, INSTALADO EM PRUMADA DE ÁGUA - FORNECIMENTO E INSTALAÇÃO. AF_12/2014</t>
  </si>
  <si>
    <t>3,69</t>
  </si>
  <si>
    <t>89542</t>
  </si>
  <si>
    <t>LUVA DE CORRER, PVC, SOLDÁVEL, DN 32MM, INSTALADO EM PRUMADA DE ÁGUA - FORNECIMENTO E INSTALAÇÃO. AF_12/2014</t>
  </si>
  <si>
    <t>15,16</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</si>
  <si>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</si>
  <si>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</si>
  <si>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</si>
  <si>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</si>
  <si>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</si>
  <si>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</si>
  <si>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6,48</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</si>
  <si>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</si>
  <si>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</si>
  <si>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</si>
  <si>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</si>
  <si>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13,79</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</si>
  <si>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</si>
  <si>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</si>
  <si>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</si>
  <si>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</si>
  <si>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28,05</t>
  </si>
  <si>
    <t>89551</t>
  </si>
  <si>
    <t>LUVA SOLDÁVEL E COM ROSCA, PVC, SOLDÁVEL, DN 32MM X 1, INSTALADO EM PRUMADA DE ÁGUA - FORNECIMENTO E INSTALAÇÃO. AF_12/2014</t>
  </si>
  <si>
    <t>5,50</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</si>
  <si>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</si>
  <si>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</si>
  <si>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</si>
  <si>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</si>
  <si>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</si>
  <si>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</si>
  <si>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</si>
  <si>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</si>
  <si>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13,25</t>
  </si>
  <si>
    <t>89556</t>
  </si>
  <si>
    <t>LUVA DE CORRER, PVC, SERIE R, ÁGUA PLUVIAL, DN 100 MM, JUNTA ELÁSTICA, FORNECIDO E INSTALADO EM RAMAL DE ENCAMINHAMENTO. AF_12/2014</t>
  </si>
  <si>
    <t>22,07</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</si>
  <si>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</si>
  <si>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</si>
  <si>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</si>
  <si>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</si>
  <si>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</si>
  <si>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</si>
  <si>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37,70</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</si>
  <si>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</si>
  <si>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</si>
  <si>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</si>
  <si>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</si>
  <si>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5,56</t>
  </si>
  <si>
    <t>89563</t>
  </si>
  <si>
    <t>JUNÇÃO SIMPLES, PVC, SERIE R, ÁGUA PLUVIAL, DN 50 MM, JUNTA ELÁSTICA, FORNECIDO E INSTALADO EM RAMAL DE ENCAMINHAMENTO. AF_12/2014</t>
  </si>
  <si>
    <t>15,62</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</si>
  <si>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</si>
  <si>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</si>
  <si>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</si>
  <si>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</si>
  <si>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34,05</t>
  </si>
  <si>
    <t>89566</t>
  </si>
  <si>
    <t>TÊ, PVC, SERIE R, ÁGUA PLUVIAL, DN 75 MM, JUNTA ELÁSTICA, FORNECIDO E INSTALADO EM RAMAL DE ENCAMINHAMENTO. AF_12/2014</t>
  </si>
  <si>
    <t>28,60</t>
  </si>
  <si>
    <t>89567</t>
  </si>
  <si>
    <t>JUNÇÃO SIMPLES, PVC, SERIE R, ÁGUA PLUVIAL, DN 100 X 100 MM, JUNTA ELÁSTICA, FORNECIDO E INSTALADO EM RAMAL DE ENCAMINHAMENTO. AF_12/2014</t>
  </si>
  <si>
    <t>50,94</t>
  </si>
  <si>
    <t>89568</t>
  </si>
  <si>
    <t>UNIÃO, PVC, SOLDÁVEL, DN 40MM, INSTALADO EM PRUMADA DE ÁGUA - FORNECIMENTO E INSTALAÇÃO. AF_12/2014</t>
  </si>
  <si>
    <t>22,91</t>
  </si>
  <si>
    <t>89569</t>
  </si>
  <si>
    <t>JUNÇÃO SIMPLES, PVC, SERIE R, ÁGUA PLUVIAL, DN 100 X 75 MM, JUNTA ELÁSTICA, FORNECIDO E INSTALADO EM RAMAL DE ENCAMINHAMENTO. AF_12/2014</t>
  </si>
  <si>
    <t>49,33</t>
  </si>
  <si>
    <t>89570</t>
  </si>
  <si>
    <t>ADAPTADOR CURTO COM BOLSA E ROSCA PARA REGISTRO, PVC, SOLDÁVEL, DN 40MM X 1.1/2, INSTALADO EM PRUMADA DE ÁGUA - FORNECIMENTO E INSTALAÇÃO. AF_12/2014</t>
  </si>
  <si>
    <t>7,00</t>
  </si>
  <si>
    <t>89571</t>
  </si>
  <si>
    <t>TÊ, PVC, SERIE R, ÁGUA PLUVIAL, DN 100 X 100 MM, JUNTA ELÁSTICA, FORNECIDO E INSTALADO EM RAMAL DE ENCAMINHAMENTO. AF_12/2014</t>
  </si>
  <si>
    <t>45,45</t>
  </si>
  <si>
    <t>89572</t>
  </si>
  <si>
    <t>ADAPTADOR CURTO COM BOLSA E ROSCA PARA REGISTRO, PVC, SOLDÁVEL, DN 40MM X 1.1/4, INSTALADO EM PRUMADA DE ÁGUA - FORNECIMENTO E INSTALAÇÃO. AF_12/2014</t>
  </si>
  <si>
    <t>6,11</t>
  </si>
  <si>
    <t>89573</t>
  </si>
  <si>
    <t>TÊ, PVC, SERIE R, ÁGUA PLUVIAL, DN 100 X 75 MM, JUNTA ELÁSTICA, FORNECIDO E INSTALADO EM RAMAL DE ENCAMINHAMENTO. AF_12/2014</t>
  </si>
  <si>
    <t>36,21</t>
  </si>
  <si>
    <t>89574</t>
  </si>
  <si>
    <t>JUNÇÃO DUPLA, PVC, SERIE R, ÁGUA PLUVIAL, DN 100 X 100 X 100 MM, JUNTA ELÁSTICA, FORNECIDO E INSTALADO EM RAMAL DE ENCAMINHAMENTO. AF_12/2014</t>
  </si>
  <si>
    <t>66,08</t>
  </si>
  <si>
    <t>89575</t>
  </si>
  <si>
    <t>LUVA, PVC, SOLDÁVEL, DN 50MM, INSTALADO EM PRUMADA DE ÁGUA - FORNECIMENTO E INSTALAÇÃO. AF_12/2014</t>
  </si>
  <si>
    <t>6,99</t>
  </si>
  <si>
    <t>89577</t>
  </si>
  <si>
    <t>LUVA DE CORRER, PVC, SOLDÁVEL, DN 50MM, INSTALADO EM PRUMADA DE ÁGUA - FORNECIMENTO E INSTALAÇÃO. AF_12/2014</t>
  </si>
  <si>
    <t>21,09</t>
  </si>
  <si>
    <t>89579</t>
  </si>
  <si>
    <t>LUVA DE REDUÇÃO, PVC, SOLDÁVEL, DN 50MM X 25MM, INSTALADO EM PRUMADA DE ÁGUA   FORNECIMENTO E INSTALAÇÃO. AF_12/2014</t>
  </si>
  <si>
    <t>6,91</t>
  </si>
  <si>
    <t>89581</t>
  </si>
  <si>
    <t>JOELHO 90 GRAUS, PVC, SERIE R, ÁGUA PLUVIAL, DN 75 MM, JUNTA ELÁSTICA, FORNECIDO E INSTALADO EM CONDUTORES VERTICAIS DE ÁGUAS PLUVIAIS. AF_12/2014</t>
  </si>
  <si>
    <t>17,21</t>
  </si>
  <si>
    <t>89582</t>
  </si>
  <si>
    <t>JOELHO 45 GRAUS, PVC, SERIE R, ÁGUA PLUVIAL, DN 75 MM, JUNTA ELÁSTICA, FORNECIDO E INSTALADO EM CONDUTORES VERTICAIS DE ÁGUAS PLUVIAIS. AF_12/2014</t>
  </si>
  <si>
    <t>16,76</t>
  </si>
  <si>
    <t>89583</t>
  </si>
  <si>
    <t>CURVA 87 GRAUS E 30 MINUTOS, PVC, SERIE R, ÁGUA PLUVIAL, DN 75 MM, JUNTA ELÁSTICA, FORNECIDO E INSTALADO EM CONDUTORES VERTICAIS DE ÁGUAS PLUVIAIS. AF_12/2014</t>
  </si>
  <si>
    <t>21,40</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</si>
  <si>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</si>
  <si>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</si>
  <si>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</si>
  <si>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</si>
  <si>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</si>
  <si>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</si>
  <si>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</si>
  <si>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</si>
  <si>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35,84</t>
  </si>
  <si>
    <t>89590</t>
  </si>
  <si>
    <t>JOELHO 90 GRAUS, PVC, SERIE R, ÁGUA PLUVIAL, DN 150 MM, JUNTA ELÁSTICA, FORNECIDO E INSTALADO EM CONDUTORES VERTICAIS DE ÁGUAS PLUVIAIS. AF_12/2014</t>
  </si>
  <si>
    <t>84,44</t>
  </si>
  <si>
    <t>89591</t>
  </si>
  <si>
    <t>JOELHO 45 GRAUS, PVC, SERIE R, ÁGUA PLUVIAL, DN 150 MM, JUNTA ELÁSTICA, FORNECIDO E INSTALADO EM CONDUTORES VERTICAIS DE ÁGUAS PLUVIAIS. AF_12/2014</t>
  </si>
  <si>
    <t>69,07</t>
  </si>
  <si>
    <t>89592</t>
  </si>
  <si>
    <t>CURVA 87 GRAUS E 30 MINUTOS, PVC, SERIE R, ÁGUA PLUVIAL, DN 150 MM, JUNTA ELÁSTICA, FORNECIDO E INSTALADO EM CONDUTORES VERTICAIS DE ÁGUAS PLUVIAIS. AF_12/2014</t>
  </si>
  <si>
    <t>227,41</t>
  </si>
  <si>
    <t>89593</t>
  </si>
  <si>
    <t>LUVA COM ROSCA, PVC, SOLDÁVEL, DN 50MM X 1.1/2, INSTALADO EM PRUMADA DE ÁGUA - FORNECIMENTO E INSTALAÇÃO. AF_12/2014</t>
  </si>
  <si>
    <t>15,09</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</si>
  <si>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</si>
  <si>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</si>
  <si>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</si>
  <si>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</si>
  <si>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10,76</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</si>
  <si>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</si>
  <si>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</si>
  <si>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</si>
  <si>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</si>
  <si>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</si>
  <si>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</si>
  <si>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27,68</t>
  </si>
  <si>
    <t>89599</t>
  </si>
  <si>
    <t>LUVA SIMPLES, PVC, SERIE R, ÁGUA PLUVIAL, DN 75 MM, JUNTA ELÁSTICA, FORNECIDO E INSTALADO EM CONDUTORES VERTICAIS DE ÁGUAS PLUVIAIS. AF_12/2014</t>
  </si>
  <si>
    <t>11,23</t>
  </si>
  <si>
    <t>89600</t>
  </si>
  <si>
    <t>LUVA DE CORRER, PVC, SERIE R, ÁGUA PLUVIAL, DN 75 MM, JUNTA ELÁSTICA, FORNECIDO E INSTALADO EM CONDUTORES VERTICAIS DE ÁGUAS PLUVIAIS. AF_12/2014</t>
  </si>
  <si>
    <t>12,60</t>
  </si>
  <si>
    <t>89605</t>
  </si>
  <si>
    <t>LUVA DE REDUÇÃO, PVC, SOLDÁVEL, DN 60MM X 50MM, INSTALADO EM PRUMADA DE ÁGUA - FORNECIMENTO E INSTALAÇÃO. AF_12/2014</t>
  </si>
  <si>
    <t>11,56</t>
  </si>
  <si>
    <t>89609</t>
  </si>
  <si>
    <t>UNIÃO, PVC, SOLDÁVEL, DN 60MM, INSTALADO EM PRUMADA DE ÁGUA - FORNECIMENTO E INSTALAÇÃO. AF_12/2014</t>
  </si>
  <si>
    <t>58,73</t>
  </si>
  <si>
    <t>89610</t>
  </si>
  <si>
    <t>ADAPTADOR CURTO COM BOLSA E ROSCA PARA REGISTRO, PVC, SOLDÁVEL, DN 60MM X 2, INSTALADO EM PRUMADA DE ÁGUA - FORNECIMENTO E INSTALAÇÃO. AF_12/2014</t>
  </si>
  <si>
    <t>14,21</t>
  </si>
  <si>
    <t>89611</t>
  </si>
  <si>
    <t>LUVA, PVC, SOLDÁVEL, DN 75MM, INSTALADO EM PRUMADA DE ÁGUA - FORNECIMENTO E INSTALAÇÃO. AF_12/2014</t>
  </si>
  <si>
    <t>89612</t>
  </si>
  <si>
    <t>UNIÃO, PVC, SOLDÁVEL, DN 75MM, INSTALADO EM PRUMADA DE ÁGUA - FORNECIMENTO E INSTALAÇÃO. AF_12/2014</t>
  </si>
  <si>
    <t>118,44</t>
  </si>
  <si>
    <t>89613</t>
  </si>
  <si>
    <t>ADAPTADOR CURTO COM BOLSA E ROSCA PARA REGISTRO, PVC, SOLDÁVEL, DN 75MM X 2.1/2, INSTALADO EM PRUMADA DE ÁGUA - FORNECIMENTO E INSTALAÇÃO. AF_12/2014</t>
  </si>
  <si>
    <t>22,75</t>
  </si>
  <si>
    <t>89614</t>
  </si>
  <si>
    <t>LUVA, PVC, SOLDÁVEL, DN 85MM, INSTALADO EM PRUMADA DE ÁGUA - FORNECIMENTO E INSTALAÇÃO. AF_12/2014</t>
  </si>
  <si>
    <t>33,73</t>
  </si>
  <si>
    <t>89615</t>
  </si>
  <si>
    <t>UNIÃO, PVC, SOLDÁVEL, DN 85MM, INSTALADO EM PRUMADA DE ÁGUA - FORNECIMENTO E INSTALAÇÃO. AF_12/2014</t>
  </si>
  <si>
    <t>173,30</t>
  </si>
  <si>
    <t>89616</t>
  </si>
  <si>
    <t>ADAPTADOR CURTO COM BOLSA E ROSCA PARA REGISTRO, PVC, SOLDÁVEL, DN 85MM X 3, INSTALADO EM PRUMADA DE ÁGUA - FORNECIMENTO E INSTALAÇÃO. AF_12/2014</t>
  </si>
  <si>
    <t>31,55</t>
  </si>
  <si>
    <t>89617</t>
  </si>
  <si>
    <t>TE, PVC, SOLDÁVEL, DN 25MM, INSTALADO EM PRUMADA DE ÁGUA - FORNECIMENTO E INSTALAÇÃO. AF_12/2014</t>
  </si>
  <si>
    <t>4,92</t>
  </si>
  <si>
    <t>89618</t>
  </si>
  <si>
    <t>TÊ COM BUCHA DE LATÃO NA BOLSA CENTRAL, PVC, SOLDÁVEL, DN 25MM X 1/2, INSTALADO EM PRUMADA DE ÁGUA - FORNECIMENTO E INSTALAÇÃO. AF_12/2014</t>
  </si>
  <si>
    <t>11,04</t>
  </si>
  <si>
    <t>89619</t>
  </si>
  <si>
    <t>TÊ DE REDUÇÃO, PVC, SOLDÁVEL, DN 25MM X 20MM, INSTALADO EM PRUMADA DE ÁGUA - FORNECIMENTO E INSTALAÇÃO. AF_12/2014</t>
  </si>
  <si>
    <t>89620</t>
  </si>
  <si>
    <t>TE, PVC, SOLDÁVEL, DN 32MM, INSTALADO EM PRUMADA DE ÁGUA - FORNECIMENTO E INSTALAÇÃO. AF_12/2014</t>
  </si>
  <si>
    <t>7,32</t>
  </si>
  <si>
    <t>89621</t>
  </si>
  <si>
    <t>TÊ COM BUCHA DE LATÃO NA BOLSA CENTRAL, PVC, SOLDÁVEL, DN 32MM X 3/4, INSTALADO EM PRUMADA DE ÁGUA - FORNECIMENTO E INSTALAÇÃO. AF_12/2014</t>
  </si>
  <si>
    <t>17,11</t>
  </si>
  <si>
    <t>89622</t>
  </si>
  <si>
    <t>TÊ DE REDUÇÃO, PVC, SOLDÁVEL, DN 32MM X 25MM, INSTALADO EM PRUMADA DE ÁGUA - FORNECIMENTO E INSTALAÇÃO. AF_12/2014</t>
  </si>
  <si>
    <t>9,31</t>
  </si>
  <si>
    <t>89623</t>
  </si>
  <si>
    <t>TE, PVC, SOLDÁVEL, DN 40MM, INSTALADO EM PRUMADA DE ÁGUA - FORNECIMENTO E INSTALAÇÃO. AF_12/2014</t>
  </si>
  <si>
    <t>89624</t>
  </si>
  <si>
    <t>TÊ DE REDUÇÃO, PVC, SOLDÁVEL, DN 40MM X 32MM, INSTALADO EM PRUMADA DE ÁGUA - FORNECIMENTO E INSTALAÇÃO. AF_12/2014</t>
  </si>
  <si>
    <t>12,03</t>
  </si>
  <si>
    <t>89625</t>
  </si>
  <si>
    <t>TE, PVC, SOLDÁVEL, DN 50MM, INSTALADO EM PRUMADA DE ÁGUA - FORNECIMENTO E INSTALAÇÃO. AF_12/2014</t>
  </si>
  <si>
    <t>14,60</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</si>
  <si>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</si>
  <si>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</si>
  <si>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</si>
  <si>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</si>
  <si>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14,37</t>
  </si>
  <si>
    <t>89628</t>
  </si>
  <si>
    <t>TE, PVC, SOLDÁVEL, DN 60MM, INSTALADO EM PRUMADA DE ÁGUA - FORNECIMENTO E INSTALAÇÃO. AF_12/2014</t>
  </si>
  <si>
    <t>29,05</t>
  </si>
  <si>
    <t>89629</t>
  </si>
  <si>
    <t>TE, PVC, SOLDÁVEL, DN 75MM, INSTALADO EM PRUMADA DE ÁGUA - FORNECIMENTO E INSTALAÇÃO. AF_12/2014</t>
  </si>
  <si>
    <t>50,46</t>
  </si>
  <si>
    <t>89630</t>
  </si>
  <si>
    <t>TE DE REDUÇÃO, PVC, SOLDÁVEL, DN 75MM X 50MM, INSTALADO EM PRUMADA DE ÁGUA - FORNECIMENTO E INSTALAÇÃO. AF_12/2014</t>
  </si>
  <si>
    <t>89631</t>
  </si>
  <si>
    <t>TE, PVC, SOLDÁVEL, DN 85MM, INSTALADO EM PRUMADA DE ÁGUA - FORNECIMENTO E INSTALAÇÃO. AF_12/2014</t>
  </si>
  <si>
    <t>73,51</t>
  </si>
  <si>
    <t>89632</t>
  </si>
  <si>
    <t>TE DE REDUÇÃO, PVC, SOLDÁVEL, DN 85MM X 60MM, INSTALADO EM PRUMADA DE ÁGUA - FORNECIMENTO E INSTALAÇÃO. AF_12/2014</t>
  </si>
  <si>
    <t>63,33</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</si>
  <si>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</si>
  <si>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</si>
  <si>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</si>
  <si>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</si>
  <si>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</si>
  <si>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</si>
  <si>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7,81</t>
  </si>
  <si>
    <t>89641</t>
  </si>
  <si>
    <t>JOELHO 90 GRAUS, CPVC, SOLDÁVEL, DN 22MM, INSTALADO EM RAMAL OU SUB-RAMAL DE ÁGUA - FORNECIMENTO E INSTALAÇÃO. AF_12/2014</t>
  </si>
  <si>
    <t>9,52</t>
  </si>
  <si>
    <t>89642</t>
  </si>
  <si>
    <t>JOELHO 45 GRAUS, CPVC, SOLDÁVEL, DN 22MM, INSTALADO EM RAMAL OU SUB-RAMAL DE ÁGUA - FORNECIMENTO E INSTALAÇÃO. AF_12/2014</t>
  </si>
  <si>
    <t>10,77</t>
  </si>
  <si>
    <t>89643</t>
  </si>
  <si>
    <t>CURVA 90 GRAUS, CPVC, SOLDÁVEL, DN 22MM, INSTALADO EM RAMAL OU SUB-RAMAL DE ÁGUA - FORNECIMENTO E INSTALAÇÃO. AF_12/2014</t>
  </si>
  <si>
    <t>11,19</t>
  </si>
  <si>
    <t>89645</t>
  </si>
  <si>
    <t>JOELHO DE TRANSIÇÃO, 90 GRAUS, CPVC, SOLDÁVEL, DN 22MM X 3/4", INSTALADO EM RAMAL OU SUB-RAMAL DE ÁGUA - FORNECIMENTO E INSTALAÇÃO. AF_12/2014</t>
  </si>
  <si>
    <t>18,70</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</si>
  <si>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</si>
  <si>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</si>
  <si>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</si>
  <si>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</si>
  <si>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14,02</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</si>
  <si>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</si>
  <si>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</si>
  <si>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</si>
  <si>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</si>
  <si>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</si>
  <si>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</si>
  <si>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</si>
  <si>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</si>
  <si>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</si>
  <si>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</si>
  <si>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</si>
  <si>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</si>
  <si>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</si>
  <si>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</si>
  <si>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</si>
  <si>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</si>
  <si>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17,06</t>
  </si>
  <si>
    <t>89656</t>
  </si>
  <si>
    <t>ADAPTADOR, CPVC, SOLDÁVEL, DN15MM, INSTALADO EM RAMAL OU SUB-RAMAL DE ÁGUA  FORNECIMENTO E INSTALAÇÃO. AF_12/2014</t>
  </si>
  <si>
    <t>7,98</t>
  </si>
  <si>
    <t>89657</t>
  </si>
  <si>
    <t>CURVA DE TRANSPOSIÇÃO, CPVC, SOLDÁVEL, DN15MM, INSTALADO EM RAMAL OU SUB-RAMAL DE ÁGUA  FORNECIMENTO E INSTALAÇÃO. AF_12/2014</t>
  </si>
  <si>
    <t>8,12</t>
  </si>
  <si>
    <t>89658</t>
  </si>
  <si>
    <t>LUVA, CPVC, SOLDÁVEL, DN 22MM, INSTALADO EM RAMAL OU SUB-RAMAL DE ÁGUA  FORNECIMENTO E INSTALAÇÃO. AF_12/2014</t>
  </si>
  <si>
    <t>6,26</t>
  </si>
  <si>
    <t>89659</t>
  </si>
  <si>
    <t>LUVA DE CORRER, CPVC, SOLDÁVEL, DN 22MM, INSTALADO EM RAMAL OU SUB-RAMAL DE ÁGUA  FORNECIMENTO E INSTALAÇÃO. AF_12/2014</t>
  </si>
  <si>
    <t>10,66</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</si>
  <si>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</si>
  <si>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</si>
  <si>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</si>
  <si>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</si>
  <si>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</si>
  <si>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</si>
  <si>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21,18</t>
  </si>
  <si>
    <t>89663</t>
  </si>
  <si>
    <t>ADAPTADOR, CPVC, SOLDÁVEL, DN22MM, INSTALADO EM RAMAL OU SUB-RAMAL DE ÁGUA  FORNECIMENTO E INSTALAÇÃO. AF_12/2014</t>
  </si>
  <si>
    <t>9,17</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</si>
  <si>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</si>
  <si>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</si>
  <si>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</si>
  <si>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</si>
  <si>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</si>
  <si>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</si>
  <si>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5,22</t>
  </si>
  <si>
    <t>89667</t>
  </si>
  <si>
    <t>TÊ DE INSPEÇÃO, PVC, SERIE R, ÁGUA PLUVIAL, DN 75 MM, JUNTA ELÁSTICA, FORNECIDO E INSTALADO EM CONDUTORES VERTICAIS DE ÁGUAS PLUVIAIS. AF_12/2014</t>
  </si>
  <si>
    <t>26,86</t>
  </si>
  <si>
    <t>89668</t>
  </si>
  <si>
    <t>CONECTOR, CPVC, SOLDÁVEL, DN22MM X 3/4", INSTALADO EM RAMAL OU SUB-RAMAL DE ÁGUA - FORNECIMENTO E INSTALAÇÃO. AF_12/2014</t>
  </si>
  <si>
    <t>20,13</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</si>
  <si>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</si>
  <si>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</si>
  <si>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</si>
  <si>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</si>
  <si>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9,02</t>
  </si>
  <si>
    <t>89671</t>
  </si>
  <si>
    <t>LUVA DE CORRER, PVC, SERIE R, ÁGUA PLUVIAL, DN 100 MM, JUNTA ELÁSTICA, FORNECIDO E INSTALADO EM CONDUTORES VERTICAIS DE ÁGUAS PLUVIAIS. AF_12/2014</t>
  </si>
  <si>
    <t>21,06</t>
  </si>
  <si>
    <t>89672</t>
  </si>
  <si>
    <t>LUVA DE CORRER, CPVC, SOLDÁVEL, DN 28MM, INSTALADO EM RAMAL OU SUB-RAMAL DE ÁGUA  FORNECIMENTO E INSTALAÇÃO. AF_12/2014</t>
  </si>
  <si>
    <t>14,06</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</si>
  <si>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</si>
  <si>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</si>
  <si>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</si>
  <si>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</si>
  <si>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20,48</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</si>
  <si>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</si>
  <si>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</si>
  <si>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</si>
  <si>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</si>
  <si>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30,96</t>
  </si>
  <si>
    <t>89677</t>
  </si>
  <si>
    <t>LUVA SIMPLES, PVC, SERIE R, ÁGUA PLUVIAL, DN 150 MM, JUNTA ELÁSTICA, FORNECIDO E INSTALADO EM CONDUTORES VERTICAIS DE ÁGUAS PLUVIAIS. AF_12/2014</t>
  </si>
  <si>
    <t>41,79</t>
  </si>
  <si>
    <t>89678</t>
  </si>
  <si>
    <t>BUCHA DE REDUÇÃO, CPVC, SOLDÁVEL, DN28MM X 22MM, INSTALADO EM RAMAL OU SUB-RAMAL DE ÁGUA  FORNECIMENTO E INSTALAÇÃO. AF_12/2014</t>
  </si>
  <si>
    <t>6,78</t>
  </si>
  <si>
    <t>89679</t>
  </si>
  <si>
    <t>LUVA DE CORRER, PVC, SERIE R, ÁGUA PLUVIAL, DN 150 MM, JUNTA ELÁSTICA, FORNECIDO E INSTALADO EM CONDUTORES VERTICAIS DE ÁGUAS PLUVIAIS. AF_12/2014</t>
  </si>
  <si>
    <t>68,25</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</si>
  <si>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</si>
  <si>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</si>
  <si>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</si>
  <si>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</si>
  <si>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</si>
  <si>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</si>
  <si>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21,38</t>
  </si>
  <si>
    <t>89684</t>
  </si>
  <si>
    <t>UNIÃO, CPVC, SOLDÁVEL, DN35MM, INSTALADO EM RAMAL OU SUB-RAMAL DE ÁGUA  FORNECIMENTO E INSTALAÇÃO. AF_12/2014</t>
  </si>
  <si>
    <t>29,46</t>
  </si>
  <si>
    <t>89685</t>
  </si>
  <si>
    <t>JUNÇÃO SIMPLES, PVC, SERIE R, ÁGUA PLUVIAL, DN 75 X 75 MM, JUNTA ELÁSTICA, FORNECIDO E INSTALADO EM CONDUTORES VERTICAIS DE ÁGUAS PLUVIAIS. AF_12/2014</t>
  </si>
  <si>
    <t>31,85</t>
  </si>
  <si>
    <t>89686</t>
  </si>
  <si>
    <t>CONECTOR, CPVC, SOLDÁVEL, DN 35MM X 1 1/4, INSTALADO EM RAMAL OU SUB-RAMAL DE ÁGUA  FORNECIMENTO E INSTALAÇÃO. AF_12/2014</t>
  </si>
  <si>
    <t>109,39</t>
  </si>
  <si>
    <t>89687</t>
  </si>
  <si>
    <t>TÊ, PVC, SERIE R, ÁGUA PLUVIAL, DN 75 X 75 MM, JUNTA ELÁSTICA, FORNECIDO E INSTALADO EM CONDUTORES VERTICAIS DE ÁGUAS PLUVIAIS. AF_12/2014</t>
  </si>
  <si>
    <t>26,40</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</si>
  <si>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</si>
  <si>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</si>
  <si>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</si>
  <si>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</si>
  <si>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48,74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</si>
  <si>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</si>
  <si>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</si>
  <si>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</si>
  <si>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</si>
  <si>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47,13</t>
  </si>
  <si>
    <t>89693</t>
  </si>
  <si>
    <t>TÊ, PVC, SERIE R, ÁGUA PLUVIAL, DN 100 X 100 MM, JUNTA ELÁSTICA, FORNECIDO E INSTALADO EM CONDUTORES VERTICAIS DE ÁGUAS PLUVIAIS. AF_12/2014</t>
  </si>
  <si>
    <t>43,25</t>
  </si>
  <si>
    <t>89694</t>
  </si>
  <si>
    <t>TE DE TRANSIÇÃO, CPVC, SOLDÁVEL, DN 15MM X 1/2, INSTALADO EM RAMAL OU SUB-RAMAL DE ÁGUA  FORNECIMENTO E INSTALAÇÃO. AF_12/2014</t>
  </si>
  <si>
    <t>13,82</t>
  </si>
  <si>
    <t>89695</t>
  </si>
  <si>
    <t>TÊ MISTURADOR, CPVC, SOLDÁVEL, DN15MM, INSTALADO EM RAMAL OU SUB-RAMAL DE ÁGUA  FORNECIMENTO E INSTALAÇÃO. AF_12/2014</t>
  </si>
  <si>
    <t>12,89</t>
  </si>
  <si>
    <t>89696</t>
  </si>
  <si>
    <t>TÊ, PVC, SERIE R, ÁGUA PLUVIAL, DN 100 X 75 MM, JUNTA ELÁSTICA, FORNECIDO E INSTALADO EM CONDUTORES VERTICAIS DE ÁGUAS PLUVIAIS. AF_12/2014</t>
  </si>
  <si>
    <t>34,01</t>
  </si>
  <si>
    <t>89697</t>
  </si>
  <si>
    <t>TE, CPVC, SOLDÁVEL, DN 22MM, INSTALADO EM RAMAL OU SUB-RAMAL DE ÁGUA - FORNECIMENTO E INSTALAÇÃO. AF_12/2014</t>
  </si>
  <si>
    <t>11,16</t>
  </si>
  <si>
    <t>89698</t>
  </si>
  <si>
    <t>JUNÇÃO SIMPLES, PVC, SERIE R, ÁGUA PLUVIAL, DN 150 X 150 MM, JUNTA ELÁSTICA, FORNECIDO E INSTALADO EM CONDUTORES VERTICAIS DE ÁGUAS PLUVIAIS. AF_12/2014</t>
  </si>
  <si>
    <t>134,85</t>
  </si>
  <si>
    <t>89699</t>
  </si>
  <si>
    <t>JUNÇÃO SIMPLES, PVC, SERIE R, ÁGUA PLUVIAL, DN 150 X 100 MM, JUNTA ELÁSTICA, FORNECIDO E INSTALADO EM CONDUTORES VERTICAIS DE ÁGUAS PLUVIAIS. AF_12/2014</t>
  </si>
  <si>
    <t>109,74</t>
  </si>
  <si>
    <t>89700</t>
  </si>
  <si>
    <t>TE DE TRANSIÇÃO, CPVC, SOLDÁVEL, DN 22MM X 1/2, INSTALADO EM RAMAL OU SUB-RAMAL DE ÁGUA  FORNECIMENTO E INSTALAÇÃO. AF_12/2014</t>
  </si>
  <si>
    <t>15,39</t>
  </si>
  <si>
    <t>89701</t>
  </si>
  <si>
    <t>TÊ, PVC, SERIE R, ÁGUA PLUVIAL, DN 150 X 150 MM, JUNTA ELÁSTICA, FORNECIDO E INSTALADO EM CONDUTORES VERTICAIS DE ÁGUAS PLUVIAIS. AF_12/2014</t>
  </si>
  <si>
    <t>98,19</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</si>
  <si>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</si>
  <si>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</si>
  <si>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</si>
  <si>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</si>
  <si>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32,53</t>
  </si>
  <si>
    <t>89704</t>
  </si>
  <si>
    <t>TÊ, PVC, SERIE R, ÁGUA PLUVIAL, DN 150 X 100 MM, JUNTA ELÁSTICA, FORNECIDO E INSTALADO EM CONDUTORES VERTICAIS DE ÁGUAS PLUVIAIS. AF_12/2014</t>
  </si>
  <si>
    <t>77,21</t>
  </si>
  <si>
    <t>89705</t>
  </si>
  <si>
    <t>TÊ, CPVC, SOLDÁVEL, DN28MM, INSTALADO EM RAMAL OU SUB-RAMAL DE ÁGUA   FORNECIMENTO E INSTALAÇÃO. AF_12/2014</t>
  </si>
  <si>
    <t>17,17</t>
  </si>
  <si>
    <t>89706</t>
  </si>
  <si>
    <t>TÊ, CPVC, SOLDÁVEL, DN35MM, INSTALADO EM RAMAL OU SUB-RAMAL DE ÁGUA  FORNECIMENTO E INSTALAÇÃO. AF_12/2014</t>
  </si>
  <si>
    <t>35,87</t>
  </si>
  <si>
    <t>89715</t>
  </si>
  <si>
    <t>TUBO, CPVC, SOLDÁVEL, DN 22MM, INSTALADO EM RAMAL DE DISTRIBUIÇÃO DE ÁGUA   FORNECIMENTO E INSTALAÇÃO. AF_12/2014</t>
  </si>
  <si>
    <t>89718</t>
  </si>
  <si>
    <t>TUBO, CPVC, SOLDÁVEL, DN 35MM, INSTALADO EM RAMAL DE DISTRIBUIÇÃO DE ÁGUA   FORNECIMENTO E INSTALAÇÃO. AF_12/2014</t>
  </si>
  <si>
    <t>36,54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</si>
  <si>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</si>
  <si>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</si>
  <si>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</si>
  <si>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</si>
  <si>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8,54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</si>
  <si>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</si>
  <si>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</si>
  <si>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</si>
  <si>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</si>
  <si>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11,71</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</si>
  <si>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</si>
  <si>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</si>
  <si>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</si>
  <si>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</si>
  <si>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11,42</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</si>
  <si>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</si>
  <si>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</si>
  <si>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</si>
  <si>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</si>
  <si>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12,76</t>
  </si>
  <si>
    <t>89728</t>
  </si>
  <si>
    <t>CURVA CURTA 90 GRAUS, PVC, SERIE NORMAL, ESGOTO PREDIAL, DN 40 MM, JUNTA SOLDÁVEL, FORNECIDO E INSTALADO EM RAMAL DE DESCARGA OU RAMAL DE ESGOTO SANITÁRIO. AF_12/2014</t>
  </si>
  <si>
    <t>8,04</t>
  </si>
  <si>
    <t>89729</t>
  </si>
  <si>
    <t>JOELHO 90 GRAUS, CPVC, SOLDÁVEL, DN 35MM, INSTALADO EM RAMAL DE DISTRIBUIÇÃO DE ÁGUA   FORNECIMENTO E INSTALAÇÃO. AF_12/2014</t>
  </si>
  <si>
    <t>17,62</t>
  </si>
  <si>
    <t>89730</t>
  </si>
  <si>
    <t>CURVA LONGA 90 GRAUS, PVC, SERIE NORMAL, ESGOTO PREDIAL, DN 40 MM, JUNTA SOLDÁVEL, FORNECIDO E INSTALADO EM RAMAL DE DESCARGA OU RAMAL DE ESGOTO SANITÁRIO. AF_12/2014</t>
  </si>
  <si>
    <t>8,14</t>
  </si>
  <si>
    <t>89731</t>
  </si>
  <si>
    <t>JOELHO 90 GRAUS, PVC, SERIE NORMAL, ESGOTO PREDIAL, DN 50 MM, JUNTA ELÁSTICA, FORNECIDO E INSTALADO EM RAMAL DE DESCARGA OU RAMAL DE ESGOTO SANITÁRIO. AF_12/2014</t>
  </si>
  <si>
    <t>8,20</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</si>
  <si>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</si>
  <si>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</si>
  <si>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</si>
  <si>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</si>
  <si>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</si>
  <si>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</si>
  <si>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</si>
  <si>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</si>
  <si>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13,59</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</si>
  <si>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</si>
  <si>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</si>
  <si>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</si>
  <si>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</si>
  <si>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</si>
  <si>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</si>
  <si>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</si>
  <si>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</si>
  <si>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14,58</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</si>
  <si>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</si>
  <si>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</si>
  <si>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</si>
  <si>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</si>
  <si>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12,54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</si>
  <si>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</si>
  <si>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</si>
  <si>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</si>
  <si>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</si>
  <si>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31,66</t>
  </si>
  <si>
    <t>89744</t>
  </si>
  <si>
    <t>JOELHO 90 GRAUS, PVC, SERIE NORMAL, ESGOTO PREDIAL, DN 100 MM, JUNTA ELÁSTICA, FORNECIDO E INSTALADO EM RAMAL DE DESCARGA OU RAMAL DE ESGOTO SANITÁRIO. AF_12/2014</t>
  </si>
  <si>
    <t>18,19</t>
  </si>
  <si>
    <t>89745</t>
  </si>
  <si>
    <t>CONECTOR, CPVC, SOLDÁVEL, DN 22MM X 1/2 , INSTALADO EM RAMAL DE DISTRIBUIÇÃO DE ÁGUA   FORNECIMENTO E INSTALAÇÃO. AF_12/2014</t>
  </si>
  <si>
    <t>19,71</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</si>
  <si>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</si>
  <si>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</si>
  <si>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</si>
  <si>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</si>
  <si>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</si>
  <si>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</si>
  <si>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27,89</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</si>
  <si>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</si>
  <si>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</si>
  <si>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</si>
  <si>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</si>
  <si>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47,96</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</si>
  <si>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</si>
  <si>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</si>
  <si>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</si>
  <si>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</si>
  <si>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4,42</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</si>
  <si>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</si>
  <si>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</si>
  <si>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</si>
  <si>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</si>
  <si>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10,19</t>
  </si>
  <si>
    <t>89755</t>
  </si>
  <si>
    <t>LUVA, CPVC, SOLDÁVEL, DN 28MM, INSTALADO EM RAMAL DE DISTRIBUIÇÃO DE ÁGUA   FORNECIMENTO E INSTALAÇÃO. AF_12/2014</t>
  </si>
  <si>
    <t>7,30</t>
  </si>
  <si>
    <t>89756</t>
  </si>
  <si>
    <t>LUVA DE CORRER, CPVC, SOLDÁVEL, DN 28MM, INSTALADO EM RAMAL DE DISTRIBUIÇÃO DE ÁGUA   FORNECIMENTO E INSTALAÇÃO. AF_12/2014</t>
  </si>
  <si>
    <t>12,34</t>
  </si>
  <si>
    <t>89757</t>
  </si>
  <si>
    <t>UNIÃO, CPVC, SOLDÁVEL, DN 28MM, INSTALADO EM RAMAL DE DISTRIBUIÇÃO DE ÁGUA   FORNECIMENTO E INSTALAÇÃO. AF_12/2014</t>
  </si>
  <si>
    <t>18,76</t>
  </si>
  <si>
    <t>89758</t>
  </si>
  <si>
    <t>CONECTOR, CPVC, SOLDÁVEL, DN 28MM X 1 , INSTALADO EM RAMAL DE DISTRIBUIÇÃO DE ÁGUA   FORNECIMENTO E INSTALAÇÃO. AF_12/2014</t>
  </si>
  <si>
    <t>29,24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</si>
  <si>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</si>
  <si>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</si>
  <si>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</si>
  <si>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</si>
  <si>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11,82</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</si>
  <si>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</si>
  <si>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</si>
  <si>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</si>
  <si>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</si>
  <si>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27,43</t>
  </si>
  <si>
    <t>89763</t>
  </si>
  <si>
    <t>CONECTOR, CPVC, SOLDÁVEL, DN 35MM X 1 1/4 , INSTALADO EM RAMAL DE DISTRIBUIÇÃO DE ÁGUA - FORNECIMENTO E INSTALAÇÃO. AF_12/2014</t>
  </si>
  <si>
    <t>107,36</t>
  </si>
  <si>
    <t>89764</t>
  </si>
  <si>
    <t>BUCHA DE REDUÇÃO, CPVC, SOLDÁVEL, DN35MM X 28MM, INSTALADO EM RAMAL DE DISTRIBUIÇÃO DE ÁGUA - FORNECIMENTO E INSTALAÇÃO. AF_12/2014</t>
  </si>
  <si>
    <t>20,97</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</si>
  <si>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</si>
  <si>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</si>
  <si>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</si>
  <si>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</si>
  <si>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13,60</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</si>
  <si>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</si>
  <si>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</si>
  <si>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</si>
  <si>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</si>
  <si>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</si>
  <si>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</si>
  <si>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31,75</t>
  </si>
  <si>
    <t>89772</t>
  </si>
  <si>
    <t>TUBO, CPVC, SOLDÁVEL, DN 54MM, INSTALADO EM PRUMADA DE ÁGUA  FORNECIMENTO E INSTALAÇÃO. AF_12/2014</t>
  </si>
  <si>
    <t>65,59</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</si>
  <si>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</si>
  <si>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</si>
  <si>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</si>
  <si>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</si>
  <si>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13,15</t>
  </si>
  <si>
    <t>89777</t>
  </si>
  <si>
    <t>JOELHO 90 GRAUS, CPVC, SOLDÁVEL, DN 35MM, INSTALADO EM PRUMADA DE ÁGUA  FORNECIMENTO E INSTALAÇÃO. AF_12/2014</t>
  </si>
  <si>
    <t>16,21</t>
  </si>
  <si>
    <t>89778</t>
  </si>
  <si>
    <t>LUVA SIMPLES, PVC, SERIE NORMAL, ESGOTO PREDIAL, DN 100 MM, JUNTA ELÁSTICA, FORNECIDO E INSTALADO EM RAMAL DE DESCARGA OU RAMAL DE ESGOTO SANITÁRIO. AF_12/2014</t>
  </si>
  <si>
    <t>13,16</t>
  </si>
  <si>
    <t>89779</t>
  </si>
  <si>
    <t>LUVA DE CORRER, PVC, SERIE NORMAL, ESGOTO PREDIAL, DN 100 MM, JUNTA ELÁSTICA, FORNECIDO E INSTALADO EM RAMAL DE DESCARGA OU RAMAL DE ESGOTO SANITÁRIO. AF_12/2014</t>
  </si>
  <si>
    <t>18,63</t>
  </si>
  <si>
    <t>89780</t>
  </si>
  <si>
    <t>JOELHO 45 GRAUS, CPVC, SOLDÁVEL, DN 35MM, INSTALADO EM PRUMADA DE ÁGUA - FORNECIMENTO E INSTALAÇÃO. AF_12/2014</t>
  </si>
  <si>
    <t>89781</t>
  </si>
  <si>
    <t>JOELHO 90 GRAUS, CPVC, SOLDÁVEL, DN 42MM, INSTALADO EM PRUMADA DE ÁGUA  FORNECIMENTO E INSTALAÇÃO. AF_12/2014</t>
  </si>
  <si>
    <t>24,11</t>
  </si>
  <si>
    <t>89782</t>
  </si>
  <si>
    <t>TE, PVC, SERIE NORMAL, ESGOTO PREDIAL, DN 40 X 40 MM, JUNTA SOLDÁVEL, FORNECIDO E INSTALADO EM RAMAL DE DESCARGA OU RAMAL DE ESGOTO SANITÁRIO. AF_12/2014</t>
  </si>
  <si>
    <t>8,69</t>
  </si>
  <si>
    <t>89783</t>
  </si>
  <si>
    <t>JUNÇÃO SIMPLES, PVC, SERIE NORMAL, ESGOTO PREDIAL, DN 40 MM, JUNTA SOLDÁVEL, FORNECIDO E INSTALADO EM RAMAL DE DESCARGA OU RAMAL DE ESGOTO SANITÁRIO. AF_12/2014</t>
  </si>
  <si>
    <t>9,05</t>
  </si>
  <si>
    <t>89784</t>
  </si>
  <si>
    <t>TE, PVC, SERIE NORMAL, ESGOTO PREDIAL, DN 50 X 50 MM, JUNTA ELÁSTICA, FORNECIDO E INSTALADO EM RAMAL DE DESCARGA OU RAMAL DE ESGOTO SANITÁRIO. AF_12/2014</t>
  </si>
  <si>
    <t>14,23</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</si>
  <si>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</si>
  <si>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</si>
  <si>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</si>
  <si>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</si>
  <si>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23,30</t>
  </si>
  <si>
    <t>89787</t>
  </si>
  <si>
    <t>JOELHO 45 GRAUS, CPVC, SOLDÁVEL, DN 42MM, INSTALADO EM PRUMADA DE ÁGUA  FORNECIMENTO E INSTALAÇÃO. AF_12/2014</t>
  </si>
  <si>
    <t>89788</t>
  </si>
  <si>
    <t>JOELHO 90 GRAUS, CPVC, SOLDÁVEL, DN 54MM, INSTALADO EM PRUMADA DE ÁGUA  FORNECIMENTO E INSTALAÇÃO. AF_12/2014</t>
  </si>
  <si>
    <t>47,09</t>
  </si>
  <si>
    <t>89789</t>
  </si>
  <si>
    <t>JOELHO 45 GRAUS, CPVC, SOLDÁVEL, DN 54MM, INSTALADO EM PRUMADA DE ÁGUA  FORNECIMENTO E INSTALAÇÃO. AF_12/2014</t>
  </si>
  <si>
    <t>47,83</t>
  </si>
  <si>
    <t>89790</t>
  </si>
  <si>
    <t>JOELHO 90 GRAUS, CPVC, SOLDÁVEL, DN 73MM, INSTALADO EM PRUMADA DE ÁGUA  FORNECIMENTO E INSTALAÇÃO. AF_12/2014</t>
  </si>
  <si>
    <t>116,31</t>
  </si>
  <si>
    <t>89791</t>
  </si>
  <si>
    <t>JOELHO 45 GRAUS, CPVC, SOLDÁVEL, DN 73MM, INSTALADO EM PRUMADA DE ÁGUA  FORNECIMENTO E INSTALAÇÃO. AF_12/2014</t>
  </si>
  <si>
    <t>119,04</t>
  </si>
  <si>
    <t>89792</t>
  </si>
  <si>
    <t>JOELHO 90 GRAUS, CPVC, SOLDÁVEL, DN 89MM, INSTALADO EM PRUMADA DE ÁGUA  FORNECIMENTO E INSTALAÇÃO. AF_12/2014</t>
  </si>
  <si>
    <t>89793</t>
  </si>
  <si>
    <t>JOELHO 45 GRAUS, CPVC, SOLDÁVEL, DN 89MM, INSTALADO EM PRUMADA DE ÁGUA  FORNECIMENTO E INSTALAÇÃO. AF_12/2014</t>
  </si>
  <si>
    <t>139,98</t>
  </si>
  <si>
    <t>89794</t>
  </si>
  <si>
    <t>LUVA, CPVC, SOLDÁVEL, DN 35MM, INSTALADO EM PRUMADA DE ÁGUA  FORNECIMENTO E INSTALAÇÃO. AF_12/2014</t>
  </si>
  <si>
    <t>10,90</t>
  </si>
  <si>
    <t>89795</t>
  </si>
  <si>
    <t>JUNÇÃO SIMPLES, PVC, SERIE NORMAL, ESGOTO PREDIAL, DN 75 X 75 MM, JUNTA ELÁSTICA, FORNECIDO E INSTALADO EM RAMAL DE DESCARGA OU RAMAL DE ESGOTO SANITÁRIO. AF_12/2014</t>
  </si>
  <si>
    <t>24,42</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</si>
  <si>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</si>
  <si>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</si>
  <si>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</si>
  <si>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</si>
  <si>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33,22</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</si>
  <si>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</si>
  <si>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</si>
  <si>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</si>
  <si>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</si>
  <si>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</si>
  <si>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</si>
  <si>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10,11</t>
  </si>
  <si>
    <t>89804</t>
  </si>
  <si>
    <t>CURVA LONGA 90 GRAUS, PVC, SERIE NORMAL, ESGOTO PREDIAL, DN 50 MM, JUNTA ELÁSTICA, FORNECIDO E INSTALADO EM PRUMADA DE ESGOTO SANITÁRIO OU VENTILAÇÃO. AF_12/2014</t>
  </si>
  <si>
    <t>10,00</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</si>
  <si>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</si>
  <si>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</si>
  <si>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</si>
  <si>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</si>
  <si>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10,18</t>
  </si>
  <si>
    <t>89807</t>
  </si>
  <si>
    <t>CURVA CURTA 90 GRAUS, PVC, SERIE NORMAL, ESGOTO PREDIAL, DN 75 MM, JUNTA ELÁSTICA, FORNECIDO E INSTALADO EM PRUMADA DE ESGOTO SANITÁRIO OU VENTILAÇÃO. AF_12/2014</t>
  </si>
  <si>
    <t>19,61</t>
  </si>
  <si>
    <t>89808</t>
  </si>
  <si>
    <t>CURVA LONGA 90 GRAUS, PVC, SERIE NORMAL, ESGOTO PREDIAL, DN 75 MM, JUNTA ELÁSTICA, FORNECIDO E INSTALADO EM PRUMADA DE ESGOTO SANITÁRIO OU VENTILAÇÃO. AF_12/2014</t>
  </si>
  <si>
    <t>27,26</t>
  </si>
  <si>
    <t>89809</t>
  </si>
  <si>
    <t>JOELHO 90 GRAUS, PVC, SERIE NORMAL, ESGOTO PREDIAL, DN 100 MM, JUNTA ELÁSTICA, FORNECIDO E INSTALADO EM PRUMADA DE ESGOTO SANITÁRIO OU VENTILAÇÃO. AF_12/2014</t>
  </si>
  <si>
    <t>12,99</t>
  </si>
  <si>
    <t>89810</t>
  </si>
  <si>
    <t>JOELHO 45 GRAUS, PVC, SERIE NORMAL, ESGOTO PREDIAL, DN 100 MM, JUNTA ELÁSTICA, FORNECIDO E INSTALADO EM PRUMADA DE ESGOTO SANITÁRIO OU VENTILAÇÃO. AF_12/2014</t>
  </si>
  <si>
    <t>13,05</t>
  </si>
  <si>
    <t>89811</t>
  </si>
  <si>
    <t>CURVA CURTA 90 GRAUS, PVC, SERIE NORMAL, ESGOTO PREDIAL, DN 100 MM, JUNTA ELÁSTICA, FORNECIDO E INSTALADO EM PRUMADA DE ESGOTO SANITÁRIO OU VENTILAÇÃO. AF_12/2014</t>
  </si>
  <si>
    <t>22,69</t>
  </si>
  <si>
    <t>89812</t>
  </si>
  <si>
    <t>CURVA LONGA 90 GRAUS, PVC, SERIE NORMAL, ESGOTO PREDIAL, DN 100 MM, JUNTA ELÁSTICA, FORNECIDO E INSTALADO EM PRUMADA DE ESGOTO SANITÁRIO OU VENTILAÇÃO. AF_12/2014</t>
  </si>
  <si>
    <t>42,76</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</si>
  <si>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</si>
  <si>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</si>
  <si>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</si>
  <si>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</si>
  <si>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</si>
  <si>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</si>
  <si>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18,43</t>
  </si>
  <si>
    <t>89816</t>
  </si>
  <si>
    <t>UNIÃO, CPVC, SOLDÁVEL, DN35MM, INSTALADO EM PRUMADA DE ÁGUA  FORNECIMENTO E INSTALAÇÃO. AF_12/2014</t>
  </si>
  <si>
    <t>26,51</t>
  </si>
  <si>
    <t>89817</t>
  </si>
  <si>
    <t>LUVA SIMPLES, PVC, SERIE NORMAL, ESGOTO PREDIAL, DN 75 MM, JUNTA ELÁSTICA, FORNECIDO E INSTALADO EM PRUMADA DE ESGOTO SANITÁRIO OU VENTILAÇÃO. AF_12/2014</t>
  </si>
  <si>
    <t>7,62</t>
  </si>
  <si>
    <t>89818</t>
  </si>
  <si>
    <t>CONECTOR, CPVC, SOLDÁVEL, DN 35MM X 1 1/4, INSTALADO EM PRUMADA DE ÁGUA  FORNECIMENTO E INSTALAÇÃO. AF_12/2014</t>
  </si>
  <si>
    <t>106,44</t>
  </si>
  <si>
    <t>89819</t>
  </si>
  <si>
    <t>LUVA DE CORRER, PVC, SERIE NORMAL, ESGOTO PREDIAL, DN 75 MM, JUNTA ELÁSTICA, FORNECIDO E INSTALADO EM PRUMADA DE ESGOTO SANITÁRIO OU VENTILAÇÃO. AF_12/2014</t>
  </si>
  <si>
    <t>10,35</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</si>
  <si>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</si>
  <si>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</si>
  <si>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</si>
  <si>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</si>
  <si>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</si>
  <si>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</si>
  <si>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14,32</t>
  </si>
  <si>
    <t>89823</t>
  </si>
  <si>
    <t>LUVA DE CORRER, PVC, SERIE NORMAL, ESGOTO PREDIAL, DN 100 MM, JUNTA ELÁSTICA, FORNECIDO E INSTALADO EM PRUMADA DE ESGOTO SANITÁRIO OU VENTILAÇÃO. AF_12/2014</t>
  </si>
  <si>
    <t>15,03</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</si>
  <si>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</si>
  <si>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</si>
  <si>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</si>
  <si>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</si>
  <si>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</si>
  <si>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</si>
  <si>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108,65</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</si>
  <si>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</si>
  <si>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</si>
  <si>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</si>
  <si>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</si>
  <si>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38,31</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</si>
  <si>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</si>
  <si>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</si>
  <si>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</si>
  <si>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</si>
  <si>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18,83</t>
  </si>
  <si>
    <t>89831</t>
  </si>
  <si>
    <t>CONECTOR, CPVC, SOLDÁVEL, DN 42MM X 1.1/2, INSTALADO EM PRUMADA DE ÁGUA  FORNECIMENTO E INSTALAÇÃO. AF_12/2014</t>
  </si>
  <si>
    <t>129,96</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</si>
  <si>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</si>
  <si>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</si>
  <si>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</si>
  <si>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</si>
  <si>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22,20</t>
  </si>
  <si>
    <t>89834</t>
  </si>
  <si>
    <t>JUNÇÃO SIMPLES, PVC, SERIE NORMAL, ESGOTO PREDIAL, DN 100 X 100 MM, JUNTA ELÁSTICA, FORNECIDO E INSTALADO EM PRUMADA DE ESGOTO SANITÁRIO OU VENTILAÇÃO. AF_12/2014</t>
  </si>
  <si>
    <t>26,43</t>
  </si>
  <si>
    <t>89835</t>
  </si>
  <si>
    <t>LUVA, CPVC, SOLDÁVEL, DN 54MM, INSTALADO EM PRUMADA DE ÁGUA  FORNECIMENTO E INSTALAÇÃO. AF_12/2014</t>
  </si>
  <si>
    <t>25,83</t>
  </si>
  <si>
    <t>89836</t>
  </si>
  <si>
    <t>LUVA DE TRANSIÇÃO, CPVC, SOLDÁVEL, DN 54MM X 2, INSTALADO EM PRUMADA DE ÁGUA  FORNECIMENTO E INSTALAÇÃO. AF_12/2014</t>
  </si>
  <si>
    <t>175,63</t>
  </si>
  <si>
    <t>89837</t>
  </si>
  <si>
    <t>UNIÃO, CPVC, SOLDÁVEL, DN 54MM, INSTALADO EM PRUMADA DE ÁGUA  FORNECIMENTO E INSTALAÇÃO. AF_12/2014</t>
  </si>
  <si>
    <t>87,30</t>
  </si>
  <si>
    <t>89838</t>
  </si>
  <si>
    <t>LUVA, CPVC, SOLDÁVEL, DN 73MM, INSTALADO EM PRUMADA DE ÁGUA  FORNECIMENTO E INSTALAÇÃO. AF_12/2014</t>
  </si>
  <si>
    <t>95,42</t>
  </si>
  <si>
    <t>89839</t>
  </si>
  <si>
    <t>UNIÃO, CPVC, SOLDÁVEL, DN 73MM, INSTALADO EM PRUMADA DE ÁGUA  FORNECIMENTO E INSTALAÇÃO. AF_12/2014</t>
  </si>
  <si>
    <t>126,34</t>
  </si>
  <si>
    <t>89840</t>
  </si>
  <si>
    <t>LUVA, CPVC, SOLDÁVEL, DN 89MM, INSTALADO EM PRUMADA DE ÁGUA  FORNECIMENTO E INSTALAÇÃO. AF_12/2014</t>
  </si>
  <si>
    <t>109,21</t>
  </si>
  <si>
    <t>89841</t>
  </si>
  <si>
    <t>UNIÃO, CPVC, SOLDÁVEL, DN 89MM, INSTALADO EM PRUMADA DE ÁGUA  FORNECIMENTO E INSTALAÇÃO. AF_12/2014</t>
  </si>
  <si>
    <t>185,16</t>
  </si>
  <si>
    <t>89842</t>
  </si>
  <si>
    <t>TÊ, CPVC, SOLDÁVEL, DN 35MM, INSTALADO EM PRUMADA DE ÁGUA  FORNECIMENTO E INSTALAÇÃO. AF_12/2014</t>
  </si>
  <si>
    <t>29,91</t>
  </si>
  <si>
    <t>89844</t>
  </si>
  <si>
    <t>TE, CPVC, SOLDÁVEL, DN  42MM, INSTALADO EM PRUMADA DE ÁGUA  FORNECIMENTO E INSTALAÇÃO. AF_12/2014</t>
  </si>
  <si>
    <t>38,08</t>
  </si>
  <si>
    <t>89845</t>
  </si>
  <si>
    <t>TÊ, CPVC, SOLDÁVEL, DN 54 MM, INSTALADO EM PRUMADA DE ÁGUA  FORNECIMENTO E INSTALAÇÃO. AF_12/2014</t>
  </si>
  <si>
    <t>59,17</t>
  </si>
  <si>
    <t>89846</t>
  </si>
  <si>
    <t>TÊ, CPVC, SOLDÁVEL, DN 73MM, INSTALADO EM PRUMADA DE ÁGUA  FORNECIMENTO E INSTALAÇÃO. AF_12/2014</t>
  </si>
  <si>
    <t>89847</t>
  </si>
  <si>
    <t>TÊ, CPVC, SOLDÁVEL, DN 89MM, INSTALADO EM PRUMADA DE ÁGUA  FORNECIMENTO E INSTALAÇÃO. AF_12/2014</t>
  </si>
  <si>
    <t>163,00</t>
  </si>
  <si>
    <t>89850</t>
  </si>
  <si>
    <t>JOELHO 90 GRAUS, PVC, SERIE NORMAL, ESGOTO PREDIAL, DN 100 MM, JUNTA ELÁSTICA, FORNECIDO E INSTALADO EM SUBCOLETOR AÉREO DE ESGOTO SANITÁRIO. AF_12/2014</t>
  </si>
  <si>
    <t>17,78</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</si>
  <si>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</si>
  <si>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</si>
  <si>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</si>
  <si>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</si>
  <si>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</si>
  <si>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</si>
  <si>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47,55</t>
  </si>
  <si>
    <t>89854</t>
  </si>
  <si>
    <t>JOELHO 90 GRAUS, PVC, SERIE NORMAL, ESGOTO PREDIAL, DN 150 MM, JUNTA ELÁSTICA, FORNECIDO E INSTALADO EM SUBCOLETOR AÉREO DE ESGOTO SANITÁRIO. AF_12/2014</t>
  </si>
  <si>
    <t>49,48</t>
  </si>
  <si>
    <t>89855</t>
  </si>
  <si>
    <t>JOELHO 45 GRAUS, PVC, SERIE NORMAL, ESGOTO PREDIAL, DN 150 MM, JUNTA ELÁSTICA, FORNECIDO E INSTALADO EM SUBCOLETOR AÉREO DE ESGOTO SANITÁRIO. AF_12/2014</t>
  </si>
  <si>
    <t>52,66</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</si>
  <si>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</si>
  <si>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</si>
  <si>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</si>
  <si>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</si>
  <si>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</si>
  <si>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</si>
  <si>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44,13</t>
  </si>
  <si>
    <t>89860</t>
  </si>
  <si>
    <t>TE, PVC, SERIE NORMAL, ESGOTO PREDIAL, DN 100 X 100 MM, JUNTA ELÁSTICA, FORNECIDO E INSTALADO EM SUBCOLETOR AÉREO DE ESGOTO SANITÁRIO. AF_12/2014</t>
  </si>
  <si>
    <t>28,59</t>
  </si>
  <si>
    <t>89861</t>
  </si>
  <si>
    <t>JUNÇÃO SIMPLES, PVC, SERIE NORMAL, ESGOTO PREDIAL, DN 100 X 100 MM, JUNTA ELÁSTICA, FORNECIDO E INSTALADO EM SUBCOLETOR AÉREO DE ESGOTO SANITÁRIO. AF_12/2014</t>
  </si>
  <si>
    <t>32,82</t>
  </si>
  <si>
    <t>89862</t>
  </si>
  <si>
    <t>TE, PVC, SERIE NORMAL, ESGOTO PREDIAL, DN 150 X 150 MM, JUNTA ELÁSTICA, FORNECIDO E INSTALADO EM SUBCOLETOR AÉREO DE ESGOTO SANITÁRIO. AF_12/2014</t>
  </si>
  <si>
    <t>79,57</t>
  </si>
  <si>
    <t>89863</t>
  </si>
  <si>
    <t>JUNÇÃO SIMPLES, PVC, SERIE NORMAL, ESGOTO PREDIAL, DN 150 X 150 MM, JUNTA ELÁSTICA, FORNECIDO E INSTALADO EM SUBCOLETOR AÉREO DE ESGOTO SANITÁRIO. AF_12/2014</t>
  </si>
  <si>
    <t>128,25</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</si>
  <si>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</si>
  <si>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</si>
  <si>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</si>
  <si>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</si>
  <si>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</si>
  <si>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</si>
  <si>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</si>
  <si>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</si>
  <si>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5,83</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</si>
  <si>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</si>
  <si>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</si>
  <si>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</si>
  <si>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</si>
  <si>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6,37</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</si>
  <si>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</si>
  <si>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</si>
  <si>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</si>
  <si>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</si>
  <si>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</si>
  <si>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</si>
  <si>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16,14</t>
  </si>
  <si>
    <t>90375</t>
  </si>
  <si>
    <t>BUCHA DE REDUÇÃO, PVC, SOLDÁVEL, DN 40MM X 32MM, INSTALADO EM RAMAL OU SUB-RAMAL DE ÁGUA - FORNECIMENTO E INSTALAÇÃO. AF_03/2015</t>
  </si>
  <si>
    <t>6,94</t>
  </si>
  <si>
    <t>92287</t>
  </si>
  <si>
    <t>COTOVELO DE COBRE, 90 GRAUS, SEM ANEL DE SOLDA, DN 22 MM, INSTALADO EM PRUMADA - FORNECIMENTO E INSTALAÇÃO. AF_12/2015_P</t>
  </si>
  <si>
    <t>9,82</t>
  </si>
  <si>
    <t>92288</t>
  </si>
  <si>
    <t>COTOVELO DE COBRE, 90 GRAUS, SEM ANEL DE SOLDA, DN 28 MM, INSTALADO EM PRUMADA - FORNECIMENTO E INSTALAÇÃO. AF_12/2015_P</t>
  </si>
  <si>
    <t>92289</t>
  </si>
  <si>
    <t>COTOVELO DE COBRE, 90 GRAUS, SEM ANEL DE SOLDA, DN 35 MM, INSTALADO EM PRUMADA - FORNECIMENTO E INSTALAÇÃO. AF_12/2015_P</t>
  </si>
  <si>
    <t>92290</t>
  </si>
  <si>
    <t>COTOVELO DE COBRE, 90 GRAUS, SEM ANEL DE SOLDA, DN 42 MM, INSTALADO EM PRUMADA - FORNECIMENTO E INSTALAÇÃO. AF_12/2015_P</t>
  </si>
  <si>
    <t>34,28</t>
  </si>
  <si>
    <t>92291</t>
  </si>
  <si>
    <t>COTOVELO DE COBRE, 90 GRAUS, SEM ANEL DE SOLDA, DN 54 MM, INSTALADO EM PRUMADA - FORNECIMENTO E INSTALAÇÃO. AF_12/2015_P</t>
  </si>
  <si>
    <t>51,34</t>
  </si>
  <si>
    <t>92292</t>
  </si>
  <si>
    <t>COTOVELO DE COBRE, 90 GRAUS, SEM ANEL DE SOLDA, DN 66 MM, INSTALADO EM PRUMADA - FORNECIMENTO E INSTALAÇÃO. AF_12/2015_P</t>
  </si>
  <si>
    <t>151,37</t>
  </si>
  <si>
    <t>92293</t>
  </si>
  <si>
    <t>LUVA DE COBRE, SEM ANEL DE SOLDA, DN 22 MM, INSTALADO EM PRUMADA - FORNECIMENTO E INSTALAÇÃO. AF_12/2015_P</t>
  </si>
  <si>
    <t>5,86</t>
  </si>
  <si>
    <t>92294</t>
  </si>
  <si>
    <t>LUVA DE COBRE, SEM ANEL DE SOLDA, DN 28 MM, INSTALADO EM PRUMADA - FORNECIMENTO E INSTALAÇÃO. AF_12/2015_P</t>
  </si>
  <si>
    <t>8,91</t>
  </si>
  <si>
    <t>92295</t>
  </si>
  <si>
    <t>LUVA DE COBRE, SEM ANEL DE SOLDA, DN 35 MM, INSTALADO EM PRUMADA - FORNECIMENTO E INSTALAÇÃO. AF_12/2015_P</t>
  </si>
  <si>
    <t>15,26</t>
  </si>
  <si>
    <t>92296</t>
  </si>
  <si>
    <t>LUVA DE COBRE, SEM ANEL DE SOLDA, DN 42 MM, INSTALADO EM PRUMADA - FORNECIMENTO E INSTALAÇÃO. AF_12/2015_P</t>
  </si>
  <si>
    <t>19,86</t>
  </si>
  <si>
    <t>92297</t>
  </si>
  <si>
    <t>LUVA DE COBRE, SEM ANEL DE SOLDA, DN 54 MM, INSTALADO EM PRUMADA - FORNECIMENTO E INSTALAÇÃO. AF_12/2015_P</t>
  </si>
  <si>
    <t>29,92</t>
  </si>
  <si>
    <t>92298</t>
  </si>
  <si>
    <t>LUVA DE COBRE, SEM ANEL DE SOLDA, DN 66 MM, INSTALADO EM PRUMADA - FORNECIMENTO E INSTALAÇÃO. AF_12/2015_P</t>
  </si>
  <si>
    <t>79,09</t>
  </si>
  <si>
    <t>92299</t>
  </si>
  <si>
    <t>TE DE COBRE, SEM ANEL DE SOLDA, DN 22 MM, INSTALADO EM PRUMADA - FORNECIMENTO E INSTALAÇÃO. AF_12/2015_P</t>
  </si>
  <si>
    <t>92300</t>
  </si>
  <si>
    <t>TE DE COBRE, SEM ANEL DE SOLDA, DN 28 MM, INSTALADO EM PRUMADA - FORNECIMENTO E INSTALAÇÃO. AF_12/2015_P</t>
  </si>
  <si>
    <t>92301</t>
  </si>
  <si>
    <t>TE DE COBRE, SEM ANEL DE SOLDA, DN 35 MM, INSTALADO EM PRUMADA - FORNECIMENTO E INSTALAÇÃO. AF_12/2015_P</t>
  </si>
  <si>
    <t>33,02</t>
  </si>
  <si>
    <t>92302</t>
  </si>
  <si>
    <t>TE DE COBRE, SEM ANEL DE SOLDA, DN 42 MM, INSTALADO EM PRUMADA - FORNECIMENTO E INSTALAÇÃO. AF_12/2015_P</t>
  </si>
  <si>
    <t>92303</t>
  </si>
  <si>
    <t>TE DE COBRE, SEM ANEL DE SOLDA, DN 54 MM, INSTALADO EM PRUMADA - FORNECIMENTO E INSTALAÇÃO. AF_12/2015_P</t>
  </si>
  <si>
    <t>75,37</t>
  </si>
  <si>
    <t>92304</t>
  </si>
  <si>
    <t>TE DE COBRE, SEM ANEL DE SOLDA, DN 66 MM, INSTALADO EM PRUMADA - FORNECIMENTO E INSTALAÇÃO. AF_12/2015_P</t>
  </si>
  <si>
    <t>187,33</t>
  </si>
  <si>
    <t>92311</t>
  </si>
  <si>
    <t>COTOVELO DE COBRE, 90 GRAUS, SEM ANEL DE SOLDA, DN 15 MM, INSTALADO EM RAMAL DE DISTRIBUIÇÃO - FORNECIMENTO E INSTALAÇÃO. AF_12/2015_P</t>
  </si>
  <si>
    <t>8,76</t>
  </si>
  <si>
    <t>92312</t>
  </si>
  <si>
    <t>COTOVELO DE COBRE, 90 GRAUS, SEM ANEL DE SOLDA, DN 22 MM, INSTALADO EM RAMAL DE DISTRIBUIÇÃO - FORNECIMENTO E INSTALAÇÃO. AF_12/2015_P</t>
  </si>
  <si>
    <t>12,63</t>
  </si>
  <si>
    <t>92313</t>
  </si>
  <si>
    <t>COTOVELO DE COBRE, 90 GRAUS, SEM ANEL DE SOLDA, DN 28 MM, INSTALADO EM RAMAL DE DISTRIBUIÇÃO - FORNECIMENTO E INSTALAÇÃO. AF_12/2015_P</t>
  </si>
  <si>
    <t>17,10</t>
  </si>
  <si>
    <t>92314</t>
  </si>
  <si>
    <t>LUVA DE COBRE, SEM ANEL DE SOLDA, DN 15 MM, INSTALADO EM RAMAL DE DISTRIBUIÇÃO - FORNECIMENTO E INSTALAÇÃO. AF_12/2015_P</t>
  </si>
  <si>
    <t>92315</t>
  </si>
  <si>
    <t>LUVA DE COBRE, SEM ANEL DE SOLDA, DN 22 MM, INSTALADO EM RAMAL DE DISTRIBUIÇÃO - FORNECIMENTO E INSTALAÇÃO. AF_12/2015_P</t>
  </si>
  <si>
    <t>7,76</t>
  </si>
  <si>
    <t>92316</t>
  </si>
  <si>
    <t>LUVA DE COBRE, SEM ANEL DE SOLDA, DN 28 MM, INSTALADO EM RAMAL DE DISTRIBUIÇÃO - FORNECIMENTO E INSTALAÇÃO. AF_12/2015_P</t>
  </si>
  <si>
    <t>10,82</t>
  </si>
  <si>
    <t>92317</t>
  </si>
  <si>
    <t>TE DE COBRE, SEM ANEL DE SOLDA, DN 15 MM, INSTALADO EM RAMAL DE DISTRIBUIÇÃO - FORNECIMENTO E INSTALAÇÃO. AF_12/2015_P</t>
  </si>
  <si>
    <t>92318</t>
  </si>
  <si>
    <t>TE DE COBRE, SEM ANEL DE SOLDA, DN 22 MM, INSTALADO EM RAMAL DE DISTRIBUIÇÃO - FORNECIMENTO E INSTALAÇÃO. AF_12/2015_P</t>
  </si>
  <si>
    <t>16,75</t>
  </si>
  <si>
    <t>92319</t>
  </si>
  <si>
    <t>TE DE COBRE, SEM ANEL DE SOLDA, DN 28 MM, INSTALADO EM RAMAL DE DISTRIBUIÇÃO - FORNECIMENTO E INSTALAÇÃO. AF_12/2015_P</t>
  </si>
  <si>
    <t>22,14</t>
  </si>
  <si>
    <t>92326</t>
  </si>
  <si>
    <t>COTOVELO DE COBRE, 90 GRAUS, SEM ANEL DE SOLDA, DN 15 MM, INSTALADO EM RAMAL E SUB-RAMAL - FORNECIMENTO E INSTALAÇÃO. AF_12/2015_P</t>
  </si>
  <si>
    <t>8,97</t>
  </si>
  <si>
    <t>92327</t>
  </si>
  <si>
    <t>COTOVELO DE COBRE, 90 GRAUS, SEM ANEL DE SOLDA, DN 22 MM, INSTALADO EM RAMAL E SUB-RAMAL - FORNECIMENTO E INSTALAÇÃO. AF_12/2015_P</t>
  </si>
  <si>
    <t>15,25</t>
  </si>
  <si>
    <t>92328</t>
  </si>
  <si>
    <t>COTOVELO DE COBRE, 90 GRAUS, SEM ANEL DE SOLDA, DN 28 MM, INSTALADO EM RAMAL E SUB-RAMAL - FORNECIMENTO E INSTALAÇÃO. AF_12/2015_P</t>
  </si>
  <si>
    <t>21,72</t>
  </si>
  <si>
    <t>92329</t>
  </si>
  <si>
    <t>LUVA DE COBRE, SEM ANEL DE SOLDA, DN 15 MM, INSTALADO EM RAMAL E SUB-RAMAL - FORNECIMENTO E INSTALAÇÃO. AF_12/2015_P</t>
  </si>
  <si>
    <t>92330</t>
  </si>
  <si>
    <t>LUVA DE COBRE, SEM ANEL DE SOLDA, DN 22 MM, INSTALADO EM RAMAL E SUB-RAMAL - FORNECIMENTO E INSTALAÇÃO. AF_12/2015_P</t>
  </si>
  <si>
    <t>92331</t>
  </si>
  <si>
    <t>LUVA DE COBRE, SEM ANEL DE SOLDA, DN 28 MM, INSTALADO EM RAMAL E SUB-RAMAL - FORNECIMENTO E INSTALAÇÃO. AF_12/2015_P</t>
  </si>
  <si>
    <t>13,90</t>
  </si>
  <si>
    <t>92332</t>
  </si>
  <si>
    <t>TE DE COBRE, SEM ANEL DE SOLDA, DN 15 MM, INSTALADO EM RAMAL E SUB-RAMAL - FORNECIMENTO E INSTALAÇÃO. AF_12/2015_P</t>
  </si>
  <si>
    <t>92333</t>
  </si>
  <si>
    <t>TE DE COBRE, SEM ANEL DE SOLDA, DN 22 MM, INSTALADO EM RAMAL E SUB-RAMAL - FORNECIMENTO E INSTALAÇÃO. AF_12/2015_P</t>
  </si>
  <si>
    <t>20,18</t>
  </si>
  <si>
    <t>92334</t>
  </si>
  <si>
    <t>TE DE COBRE, SEM ANEL DE SOLDA, DN 28 MM, INSTALADO EM RAMAL E SUB-RAMAL - FORNECIMENTO E INSTALAÇÃO. AF_12/2015_P</t>
  </si>
  <si>
    <t>28,28</t>
  </si>
  <si>
    <t>92344</t>
  </si>
  <si>
    <t>NIPLE, EM FERRO GALVANIZADO, DN 50 (2"), CONEXÃO ROSQUEADA, INSTALADO EM PRUMADAS - FORNECIMENTO E INSTALAÇÃO. AF_12/2015</t>
  </si>
  <si>
    <t>45,57</t>
  </si>
  <si>
    <t>92345</t>
  </si>
  <si>
    <t>LUVA, EM FERRO GALVANIZADO, DN 50 (2"), CONEXÃO ROSQUEADA, INSTALADO EM PRUMADAS - FORNECIMENTO E INSTALAÇÃO. AF_12/2015</t>
  </si>
  <si>
    <t>45,56</t>
  </si>
  <si>
    <t>92346</t>
  </si>
  <si>
    <t>NIPLE, EM FERRO GALVANIZADO, DN 65 (2 1/2"), CONEXÃO ROSQUEADA, INSTALADO EM PRUMADAS - FORNECIMENTO E INSTALAÇÃO. AF_12/2015</t>
  </si>
  <si>
    <t>58,27</t>
  </si>
  <si>
    <t>92347</t>
  </si>
  <si>
    <t>LUVA, EM FERRO GALVANIZADO, DN 65 (2 1/2"), CONEXÃO ROSQUEADA, INSTALADO EM PRUMADAS - FORNECIMENTO E INSTALAÇÃO. AF_12/2015</t>
  </si>
  <si>
    <t>63,98</t>
  </si>
  <si>
    <t>92348</t>
  </si>
  <si>
    <t>NIPLE, EM FERRO GALVANIZADO, DN 80 (3"), CONEXÃO ROSQUEADA, INSTALADO EM PRUMADAS - FORNECIMENTO E INSTALAÇÃO. AF_12/2015</t>
  </si>
  <si>
    <t>79,30</t>
  </si>
  <si>
    <t>92349</t>
  </si>
  <si>
    <t>LUVA, EM FERRO GALVANIZADO, DN 80 (3"), CONEXÃO ROSQUEADA, INSTALADO EM PRUMADAS - FORNECIMENTO E INSTALAÇÃO. AF_12/2015</t>
  </si>
  <si>
    <t>84,38</t>
  </si>
  <si>
    <t>92350</t>
  </si>
  <si>
    <t>JOELHO 45 GRAUS, EM FERRO GALVANIZADO, DN 50 (2"), CONEXÃO ROSQUEADA, INSTALADO EM PRUMADAS - FORNECIMENTO E INSTALAÇÃO. AF_12/2015</t>
  </si>
  <si>
    <t>67,90</t>
  </si>
  <si>
    <t>92351</t>
  </si>
  <si>
    <t>JOELHO 90 GRAUS, EM FERRO GALVANIZADO, DN 50 (2"), CONEXÃO ROSQUEADA, INSTALADO EM PRUMADAS - FORNECIMENTO E INSTALAÇÃO. AF_12/2015</t>
  </si>
  <si>
    <t>66,63</t>
  </si>
  <si>
    <t>92352</t>
  </si>
  <si>
    <t>JOELHO 45 GRAUS, EM FERRO GALVANIZADO, DN 65 (2 1/2"), CONEXÃO ROSQUEADA, INSTALADO EM PRUMADAS - FORNECIMENTO E INSTALAÇÃO. AF_12/2015</t>
  </si>
  <si>
    <t>98,41</t>
  </si>
  <si>
    <t>92353</t>
  </si>
  <si>
    <t>JOELHO 90 GRAUS, EM FERRO GALVANIZADO, DN 65 (2 1/2"), CONEXÃO ROSQUEADA, INSTALADO EM PRUMADAS - FORNECIMENTO E INSTALAÇÃO. AF_12/2015</t>
  </si>
  <si>
    <t>92,83</t>
  </si>
  <si>
    <t>92354</t>
  </si>
  <si>
    <t>JOELHO 45 GRAUS, EM FERRO GALVANIZADO, DN 80 (3"), CONEXÃO ROSQUEADA, INSTALADO EM PRUMADAS - FORNECIMENTO E INSTALAÇÃO. AF_12/2015</t>
  </si>
  <si>
    <t>127,76</t>
  </si>
  <si>
    <t>92355</t>
  </si>
  <si>
    <t>JOELHO 90 GRAUS, EM FERRO GALVANIZADO, DN 80 (3"), CONEXÃO ROSQUEADA, INSTALADO EM PRUMADAS - FORNECIMENTO E INSTALAÇÃO. AF_12/2015</t>
  </si>
  <si>
    <t>116,99</t>
  </si>
  <si>
    <t>92356</t>
  </si>
  <si>
    <t>TÊ, EM FERRO GALVANIZADO, DN 50 (2"), CONEXÃO ROSQUEADA, INSTALADO EM PRUMADAS - FORNECIMENTO E INSTALAÇÃO. AF_12/2015</t>
  </si>
  <si>
    <t>88,82</t>
  </si>
  <si>
    <t>92357</t>
  </si>
  <si>
    <t>TÊ, EM FERRO GALVANIZADO, DN 65 (2 1/2"), CONEXÃO ROSQUEADA, INSTALADO EM PRUMADAS - FORNECIMENTO E INSTALAÇÃO. AF_12/2015</t>
  </si>
  <si>
    <t>126,58</t>
  </si>
  <si>
    <t>92358</t>
  </si>
  <si>
    <t>TÊ, EM FERRO GALVANIZADO, DN 80 (3"), CONEXÃO ROSQUEADA, INSTALADO EM PRUMADAS - FORNECIMENTO E INSTALAÇÃO. AF_12/2015</t>
  </si>
  <si>
    <t>154,94</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</si>
  <si>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</si>
  <si>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</si>
  <si>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</si>
  <si>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</si>
  <si>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27,16</t>
  </si>
  <si>
    <t>92371</t>
  </si>
  <si>
    <t>NIPLE, EM FERRO GALVANIZADO, DN 32 (1 1/4"), CONEXÃO ROSQUEADA, INSTALADO EM REDE DE ALIMENTAÇÃO PARA HIDRANTE - FORNECIMENTO E INSTALAÇÃO. AF_12/2015</t>
  </si>
  <si>
    <t>30,92</t>
  </si>
  <si>
    <t>92372</t>
  </si>
  <si>
    <t>LUVA, EM FERRO GALVANIZADO, DN 32 (1 1/4"), CONEXÃO ROSQUEADA, INSTALADO EM REDE DE ALIMENTAÇÃO PARA HIDRANTE - FORNECIMENTO E INSTALAÇÃO. AF_12/2015</t>
  </si>
  <si>
    <t>31,88</t>
  </si>
  <si>
    <t>92373</t>
  </si>
  <si>
    <t>NIPLE, EM FERRO GALVANIZADO, DN 40 (1 1/2"), CONEXÃO ROSQUEADA, INSTALADO EM REDE DE ALIMENTAÇÃO PARA HIDRANTE - FORNECIMENTO E INSTALAÇÃO. AF_12/2015</t>
  </si>
  <si>
    <t>36,04</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</si>
  <si>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</si>
  <si>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</si>
  <si>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</si>
  <si>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</si>
  <si>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45,53</t>
  </si>
  <si>
    <t>92376</t>
  </si>
  <si>
    <t>LUVA, EM FERRO GALVANIZADO, DN 50 (2"), CONEXÃO ROSQUEADA, INSTALADO EM REDE DE ALIMENTAÇÃO PARA HIDRANTE - FORNECIMENTO E INSTALAÇÃO. AF_12/2015</t>
  </si>
  <si>
    <t>45,52</t>
  </si>
  <si>
    <t>92377</t>
  </si>
  <si>
    <t>NIPLE, EM FERRO GALVANIZADO, DN 65 (2 1/2"), CONEXÃO ROSQUEADA, INSTALADO EM REDE DE ALIMENTAÇÃO PARA HIDRANTE - FORNECIMENTO E INSTALAÇÃO. AF_12/2015</t>
  </si>
  <si>
    <t>59,64</t>
  </si>
  <si>
    <t>92378</t>
  </si>
  <si>
    <t>LUVA, EM FERRO GALVANIZADO, DN 65 (2 1/2"), CONEXÃO ROSQUEADA, INSTALADO EM REDE DE ALIMENTAÇÃO PARA HIDRANTE - FORNECIMENTO E INSTALAÇÃO. AF_12/2015</t>
  </si>
  <si>
    <t>65,35</t>
  </si>
  <si>
    <t>92379</t>
  </si>
  <si>
    <t>NIPLE, EM FERRO GALVANIZADO, DN 80 (3"), CONEXÃO ROSQUEADA, INSTALADO EM REDE DE ALIMENTAÇÃO PARA HIDRANTE - FORNECIMENTO E INSTALAÇÃO. AF_12/2015</t>
  </si>
  <si>
    <t>82,10</t>
  </si>
  <si>
    <t>92380</t>
  </si>
  <si>
    <t>LUVA, EM FERRO GALVANIZADO, DN 80 (3"), CONEXÃO ROSQUEADA, INSTALADO EM REDE DE ALIMENTAÇÃO PARA HIDRANTE - FORNECIMENTO E INSTALAÇÃO. AF_12/2015</t>
  </si>
  <si>
    <t>87,18</t>
  </si>
  <si>
    <t>92381</t>
  </si>
  <si>
    <t>JOELHO 45 GRAUS, EM FERRO GALVANIZADO, DN 25 (1"), CONEXÃO ROSQUEADA, INSTALADO EM REDE DE ALIMENTAÇÃO PARA HIDRANTE - FORNECIMENTO E INSTALAÇÃO. AF_12/2015</t>
  </si>
  <si>
    <t>39,51</t>
  </si>
  <si>
    <t>92382</t>
  </si>
  <si>
    <t>JOELHO 90 GRAUS, EM FERRO GALVANIZADO, DN 25 (1"), CONEXÃO ROSQUEADA, INSTALADO EM REDE DE ALIMENTAÇÃO PARA HIDRANTE - FORNECIMENTO E INSTALAÇÃO. AF_12/2015</t>
  </si>
  <si>
    <t>38,14</t>
  </si>
  <si>
    <t>92383</t>
  </si>
  <si>
    <t>JOELHO 45 GRAUS, EM FERRO GALVANIZADO, DN 32 (1 1/4"), CONEXÃO ROSQUEADA, INSTALADO EM REDE DE ALIMENTAÇÃO PARA HIDRANTE - FORNECIMENTO E INSTALAÇÃO. AF_12/2015</t>
  </si>
  <si>
    <t>48,38</t>
  </si>
  <si>
    <t>92384</t>
  </si>
  <si>
    <t>JOELHO 90 GRAUS, EM FERRO GALVANIZADO, DN 32 (1 1/4"), CONEXÃO ROSQUEADA, INSTALADO EM REDE DE ALIMENTAÇÃO PARA HIDRANTE - FORNECIMENTO E INSTALAÇÃO. AF_12/2015</t>
  </si>
  <si>
    <t>45,66</t>
  </si>
  <si>
    <t>92385</t>
  </si>
  <si>
    <t>JOELHO 45 GRAUS, EM FERRO GALVANIZADO, DN 40 (1 1/2"), CONEXÃO ROSQUEADA, INSTALADO EM REDE DE ALIMENTAÇÃO PARA HIDRANTE - FORNECIMENTO E INSTALAÇÃO. AF_12/2015</t>
  </si>
  <si>
    <t>55,00</t>
  </si>
  <si>
    <t>92386</t>
  </si>
  <si>
    <t>JOELHO 90 GRAUS, EM FERRO GALVANIZADO, DN 40 (1 1/2"), CONEXÃO ROSQUEADA, INSTALADO EM REDE DE ALIMENTAÇÃO PARA HIDRANTE - FORNECIMENTO E INSTALAÇÃO. AF_12/2015</t>
  </si>
  <si>
    <t>92387</t>
  </si>
  <si>
    <t>JOELHO 45 GRAUS, EM FERRO GALVANIZADO, DN 50 (2"), CONEXÃO ROSQUEADA, INSTALADO EM REDE DE ALIMENTAÇÃO PARA HIDRANTE - FORNECIMENTO E INSTALAÇÃO. AF_12/2015</t>
  </si>
  <si>
    <t>67,81</t>
  </si>
  <si>
    <t>92388</t>
  </si>
  <si>
    <t>JOELHO 90 GRAUS, EM FERRO GALVANIZADO, DN 50 (2"), CONEXÃO ROSQUEADA, INSTALADO EM REDE DE ALIMENTAÇÃO PARA HIDRANTE - FORNECIMENTO E INSTALAÇÃO. AF_12/2015</t>
  </si>
  <si>
    <t>66,54</t>
  </si>
  <si>
    <t>92389</t>
  </si>
  <si>
    <t>JOELHO 45 GRAUS, EM FERRO GALVANIZADO, DN 65 (2 1/2"), CONEXÃO ROSQUEADA, INSTALADO EM REDE DE ALIMENTAÇÃO PARA HIDRANTE - FORNECIMENTO E INSTALAÇÃO. AF_12/2015</t>
  </si>
  <si>
    <t>100,49</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</si>
  <si>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</si>
  <si>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</si>
  <si>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</si>
  <si>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</si>
  <si>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131,95</t>
  </si>
  <si>
    <t>92636</t>
  </si>
  <si>
    <t>JOELHO 90 GRAUS, EM FERRO GALVANIZADO, CONEXÃO ROSQUEADA, DN 80 (3"), INSTALADO EM REDE DE ALIMENTAÇÃO PARA HIDRANTE - FORNECIMENTO E INSTALAÇÃO. AF_12/2015</t>
  </si>
  <si>
    <t>121,18</t>
  </si>
  <si>
    <t>92637</t>
  </si>
  <si>
    <t>TÊ, EM FERRO GALVANIZADO, CONEXÃO ROSQUEADA, DN 25 (1"), INSTALADO EM REDE DE ALIMENTAÇÃO PARA HIDRANTE - FORNECIMENTO E INSTALAÇÃO. AF_12/2015</t>
  </si>
  <si>
    <t>51,37</t>
  </si>
  <si>
    <t>92638</t>
  </si>
  <si>
    <t>TÊ, EM FERRO GALVANIZADO, CONEXÃO ROSQUEADA, DN 32 (1 1/4"), INSTALADO EM REDE DE ALIMENTAÇÃO PARA HIDRANTE - FORNECIMENTO E INSTALAÇÃO. AF_12/2015</t>
  </si>
  <si>
    <t>61,23</t>
  </si>
  <si>
    <t>92639</t>
  </si>
  <si>
    <t>TÊ, EM FERRO GALVANIZADO, CONEXÃO ROSQUEADA, DN 40 (1 1/2"), INSTALADO EM REDE DE ALIMENTAÇÃO PARA HIDRANTE - FORNECIMENTO E INSTALAÇÃO. AF_12/2015</t>
  </si>
  <si>
    <t>70,10</t>
  </si>
  <si>
    <t>92640</t>
  </si>
  <si>
    <t>TÊ, EM FERRO GALVANIZADO, CONEXÃO ROSQUEADA, DN 50 (2"), INSTALADO EM REDE DE ALIMENTAÇÃO PARA HIDRANTE - FORNECIMENTO E INSTALAÇÃO. AF_12/2015</t>
  </si>
  <si>
    <t>88,70</t>
  </si>
  <si>
    <t>92642</t>
  </si>
  <si>
    <t>TÊ, EM FERRO GALVANIZADO, CONEXÃO ROSQUEADA, DN 65 (2 1/2"), INSTALADO EM REDE DE ALIMENTAÇÃO PARA HIDRANTE - FORNECIMENTO E INSTALAÇÃO. AF_12/2015</t>
  </si>
  <si>
    <t>129,29</t>
  </si>
  <si>
    <t>92644</t>
  </si>
  <si>
    <t>TÊ, EM FERRO GALVANIZADO, CONEXÃO ROSQUEADA, DN 80 (3"), INSTALADO EM REDE DE ALIMENTAÇÃO PARA HIDRANTE - FORNECIMENTO E INSTALAÇÃO. AF_12/2015</t>
  </si>
  <si>
    <t>160,53</t>
  </si>
  <si>
    <t>92657</t>
  </si>
  <si>
    <t>NIPLE, EM FERRO GALVANIZADO, CONEXÃO ROSQUEADA, DN 25 (1"), INSTALADO EM REDE DE ALIMENTAÇÃO PARA SPRINKLER - FORNECIMENTO E INSTALAÇÃO. AF_12/2015</t>
  </si>
  <si>
    <t>18,58</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</si>
  <si>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</si>
  <si>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</si>
  <si>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</si>
  <si>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</si>
  <si>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22,34</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</si>
  <si>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</si>
  <si>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</si>
  <si>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</si>
  <si>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</si>
  <si>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26,25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</si>
  <si>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</si>
  <si>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</si>
  <si>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</si>
  <si>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</si>
  <si>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34,27</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</si>
  <si>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</si>
  <si>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</si>
  <si>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</si>
  <si>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</si>
  <si>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46,14</t>
  </si>
  <si>
    <t>92666</t>
  </si>
  <si>
    <t>LUVA, EM FERRO GALVANIZADO, CONEXÃO ROSQUEADA, DN 65 (2 1/2"), INSTALADO EM REDE DE ALIMENTAÇÃO PARA SPRINKLER - FORNECIMENTO E INSTALAÇÃO. AF_12/2015</t>
  </si>
  <si>
    <t>51,85</t>
  </si>
  <si>
    <t>92667</t>
  </si>
  <si>
    <t>NIPLE, EM FERRO GALVANIZADO, CONEXÃO ROSQUEADA, DN 80 (3"), INSTALADO EM REDE DE ALIMENTAÇÃO PARA SPRINKLER - FORNECIMENTO E INSTALAÇÃO. AF_12/2015</t>
  </si>
  <si>
    <t>66,41</t>
  </si>
  <si>
    <t>92668</t>
  </si>
  <si>
    <t>LUVA, EM FERRO GALVANIZADO, CONEXÃO ROSQUEADA, DN 80 (3"), INSTALADO EM REDE DE ALIMENTAÇÃO PARA SPRINKLER - FORNECIMENTO E INSTALAÇÃO. AF_12/2015</t>
  </si>
  <si>
    <t>71,49</t>
  </si>
  <si>
    <t>92669</t>
  </si>
  <si>
    <t>JOELHO 45 GRAUS, EM FERRO GALVANIZADO, CONEXÃO ROSQUEADA, DN 25 (1"), INSTALADO EM REDE DE ALIMENTAÇÃO PARA SPRINKLER - FORNECIMENTO E INSTALAÇÃO. AF_12/2015</t>
  </si>
  <si>
    <t>28,17</t>
  </si>
  <si>
    <t>92670</t>
  </si>
  <si>
    <t>JOELHO 90 GRAUS, EM FERRO GALVANIZADO, CONEXÃO ROSQUEADA, DN 25 (1"), INSTALADO EM REDE DE ALIMENTAÇÃO PARA SPRINKLER - FORNECIMENTO E INSTALAÇÃO. AF_12/2015</t>
  </si>
  <si>
    <t>26,80</t>
  </si>
  <si>
    <t>92671</t>
  </si>
  <si>
    <t>JOELHO 45 GRAUS, EM FERRO GALVANIZADO, CONEXÃO ROSQUEADA, DN 32 (1 1/4"), INSTALADO EM REDE DE ALIMENTAÇÃO PARA SPRINKLER - FORNECIMENTO E INSTALAÇÃO. AF_12/2015</t>
  </si>
  <si>
    <t>35,53</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</si>
  <si>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</si>
  <si>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</si>
  <si>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</si>
  <si>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</si>
  <si>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40,34</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</si>
  <si>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</si>
  <si>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</si>
  <si>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</si>
  <si>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</si>
  <si>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50,96</t>
  </si>
  <si>
    <t>92676</t>
  </si>
  <si>
    <t>JOELHO 90 GRAUS, EM FERRO GALVANIZADO, CONEXÃO ROSQUEADA, DN 50 (2"), INSTALADO EM REDE DE ALIMENTAÇÃO PARA SPRINKLER - FORNECIMENTO E INSTALAÇÃO. AF_12/2015</t>
  </si>
  <si>
    <t>49,69</t>
  </si>
  <si>
    <t>92677</t>
  </si>
  <si>
    <t>JOELHO 45 GRAUS, EM FERRO GALVANIZADO, CONEXÃO ROSQUEADA, DN 65 (2 1/2"), INSTALADO EM REDE DE ALIMENTAÇÃO PARA SPRINKLER - FORNECIMENTO E INSTALAÇÃO. AF_12/2015</t>
  </si>
  <si>
    <t>80,27</t>
  </si>
  <si>
    <t>92678</t>
  </si>
  <si>
    <t>JOELHO 90 GRAUS, EM FERRO GALVANIZADO, CONEXÃO ROSQUEADA, DN 65 (2 1/2"), INSTALADO EM REDE DE ALIMENTAÇÃO PARA SPRINKLER - FORNECIMENTO E INSTALAÇÃO. AF_12/2015</t>
  </si>
  <si>
    <t>74,69</t>
  </si>
  <si>
    <t>92679</t>
  </si>
  <si>
    <t>JOELHO 45 GRAUS, EM FERRO GALVANIZADO, CONEXÃO ROSQUEADA, DN 80 (3"), INSTALADO EM REDE DE ALIMENTAÇÃO PARA SPRINKLER - FORNECIMENTO E INSTALAÇÃO. AF_12/2015</t>
  </si>
  <si>
    <t>108,42</t>
  </si>
  <si>
    <t>92680</t>
  </si>
  <si>
    <t>JOELHO 90 GRAUS, EM FERRO GALVANIZADO, CONEXÃO ROSQUEADA, DN 80 (3"), INSTALADO EM REDE DE ALIMENTAÇÃO PARA SPRINKLER - FORNECIMENTO E INSTALAÇÃO. AF_12/2015</t>
  </si>
  <si>
    <t>97,65</t>
  </si>
  <si>
    <t>92681</t>
  </si>
  <si>
    <t>TÊ, EM FERRO GALVANIZADO, CONEXÃO ROSQUEADA, DN 25 (1"), INSTALADO EM REDE DE ALIMENTAÇÃO PARA SPRINKLER - FORNECIMENTO E INSTALAÇÃO. AF_12/2015</t>
  </si>
  <si>
    <t>36,23</t>
  </si>
  <si>
    <t>92682</t>
  </si>
  <si>
    <t>TÊ, EM FERRO GALVANIZADO, CONEXÃO ROSQUEADA, DN 32 (1 1/4"), INSTALADO EM REDE DE ALIMENTAÇÃO PARA SPRINKLER - FORNECIMENTO E INSTALAÇÃO. AF_12/2015</t>
  </si>
  <si>
    <t>44,02</t>
  </si>
  <si>
    <t>92683</t>
  </si>
  <si>
    <t>TÊ, EM FERRO GALVANIZADO, CONEXÃO ROSQUEADA, DN 40 (1 1/2"), INSTALADO EM REDE DE ALIMENTAÇÃO PARA SPRINKLER - FORNECIMENTO E INSTALAÇÃO. AF_12/2015</t>
  </si>
  <si>
    <t>50,57</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</si>
  <si>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</si>
  <si>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</si>
  <si>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</si>
  <si>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</si>
  <si>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102,37</t>
  </si>
  <si>
    <t>92686</t>
  </si>
  <si>
    <t>TÊ, EM FERRO GALVANIZADO, CONEXÃO ROSQUEADA, DN 80 (3"), INSTALADO EM REDE DE ALIMENTAÇÃO PARA SPRINKLER - FORNECIMENTO E INSTALAÇÃO. AF_12/2015</t>
  </si>
  <si>
    <t>129,14</t>
  </si>
  <si>
    <t>92692</t>
  </si>
  <si>
    <t>NIPLE, EM FERRO GALVANIZADO, CONEXÃO ROSQUEADA, DN 15 (1/2"), INSTALADO EM RAMAIS E SUB-RAMAIS DE GÁS - FORNECIMENTO E INSTALAÇÃO. AF_12/2015</t>
  </si>
  <si>
    <t>10,13</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</si>
  <si>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</si>
  <si>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</si>
  <si>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</si>
  <si>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</si>
  <si>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16,34</t>
  </si>
  <si>
    <t>92695</t>
  </si>
  <si>
    <t>LUVA, EM FERRO GALVANIZADO, CONEXÃO ROSQUEADA, DN 20 (3/4"), INSTALADO EM RAMAIS E SUB-RAMAIS DE GÁS - FORNECIMENTO E INSTALAÇÃO. AF_12/2015</t>
  </si>
  <si>
    <t>16,57</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</si>
  <si>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</si>
  <si>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</si>
  <si>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</si>
  <si>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</si>
  <si>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26,84</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</si>
  <si>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</si>
  <si>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</si>
  <si>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</si>
  <si>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</si>
  <si>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14,27</t>
  </si>
  <si>
    <t>92700</t>
  </si>
  <si>
    <t>JOELHO 45 GRAUS, EM FERRO GALVANIZADO, CONEXÃO ROSQUEADA, DN 20 (3/4"), INSTALADO EM RAMAIS E SUB-RAMAIS DE GÁS - FORNECIMENTO E INSTALAÇÃO. AF_12/2015</t>
  </si>
  <si>
    <t>24,77</t>
  </si>
  <si>
    <t>92701</t>
  </si>
  <si>
    <t>JOELHO 90 GRAUS, EM FERRO GALVANIZADO, CONEXÃO ROSQUEADA, DN 20 (3/4"), INSTALADO EM RAMAIS E SUB-RAMAIS DE GÁS - FORNECIMENTO E INSTALAÇÃO. AF_12/2015</t>
  </si>
  <si>
    <t>23,66</t>
  </si>
  <si>
    <t>92702</t>
  </si>
  <si>
    <t>JOELHO 45 GRAUS, EM FERRO GALVANIZADO, CONEXÃO ROSQUEADA, DN 25 (1"), INSTALADO EM RAMAIS E SUB-RAMAIS DE GÁS - FORNECIMENTO E INSTALAÇÃO. AF_12/2015</t>
  </si>
  <si>
    <t>39,08</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</si>
  <si>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</si>
  <si>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</si>
  <si>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</si>
  <si>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</si>
  <si>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19,19</t>
  </si>
  <si>
    <t>92705</t>
  </si>
  <si>
    <t>TÊ, EM FERRO GALVANIZADO, CONEXÃO ROSQUEADA, DN 20 (3/4"), INSTALADO EM RAMAIS E SUB-RAMAIS DE GÁS - FORNECIMENTO E INSTALAÇÃO. AF_12/2015</t>
  </si>
  <si>
    <t>31,31</t>
  </si>
  <si>
    <t>92706</t>
  </si>
  <si>
    <t>TÊ, EM FERRO GALVANIZADO, CONEXÃO ROSQUEADA, DN 25 (1"), INSTALADO EM RAMAIS E SUB-RAMAIS DE GÁS - FORNECIMENTO E INSTALAÇÃO. AF_12/2015</t>
  </si>
  <si>
    <t>50,77</t>
  </si>
  <si>
    <t>92889</t>
  </si>
  <si>
    <t>UNIÃO, EM FERRO GALVANIZADO, DN 50 (2"), CONEXÃO ROSQUEADA, INSTALADO EM PRUMADAS - FORNECIMENTO E INSTALAÇÃO. AF_12/2015</t>
  </si>
  <si>
    <t>82,63</t>
  </si>
  <si>
    <t>92890</t>
  </si>
  <si>
    <t>UNIÃO, EM FERRO GALVANIZADO, DN 65 (2 1/2"), CONEXÃO ROSQUEADA, INSTALADO EM PRUMADAS - FORNECIMENTO E INSTALAÇÃO. AF_12/2015</t>
  </si>
  <si>
    <t>122,02</t>
  </si>
  <si>
    <t>92891</t>
  </si>
  <si>
    <t>UNIÃO, EM FERRO GALVANIZADO, DN 80 (3"), CONEXÃO ROSQUEADA, INSTALADO EM PRUMADAS - FORNECIMENTO E INSTALAÇÃO. AF_12/2015</t>
  </si>
  <si>
    <t>175,74</t>
  </si>
  <si>
    <t>92892</t>
  </si>
  <si>
    <t>UNIÃO, EM FERRO GALVANIZADO, DN 25 (1"), CONEXÃO ROSQUEADA, INSTALADO EM REDE DE ALIMENTAÇÃO PARA HIDRANTE - FORNECIMENTO E INSTALAÇÃO. AF_12/2015</t>
  </si>
  <si>
    <t>38,19</t>
  </si>
  <si>
    <t>92893</t>
  </si>
  <si>
    <t>UNIÃO, EM FERRO GALVANIZADO, DN 32 (1 1/4"), CONEXÃO ROSQUEADA, INSTALADO EM REDE DE ALIMENTAÇÃO PARA HIDRANTE - FORNECIMENTO E INSTALAÇÃO. AF_12/2015</t>
  </si>
  <si>
    <t>52,39</t>
  </si>
  <si>
    <t>92894</t>
  </si>
  <si>
    <t>UNIÃO, EM FERRO GALVANIZADO, DN 40 (1 1/2"), CONEXÃO ROSQUEADA, INSTALADO EM REDE DE ALIMENTAÇÃO PARA HIDRANTE - FORNECIMENTO E INSTALAÇÃO. AF_12/2015</t>
  </si>
  <si>
    <t>61,97</t>
  </si>
  <si>
    <t>92895</t>
  </si>
  <si>
    <t>UNIÃO, EM FERRO GALVANIZADO, DN 50 (2"), CONEXÃO ROSQUEADA, INSTALADO EM REDE DE ALIMENTAÇÃO PARA HIDRANTE - FORNECIMENTO E INSTALAÇÃO. AF_12/2015</t>
  </si>
  <si>
    <t>82,59</t>
  </si>
  <si>
    <t>92896</t>
  </si>
  <si>
    <t>UNIÃO, EM FERRO GALVANIZADO, DN 65 (2 1/2"), CONEXÃO ROSQUEADA, INSTALADO EM REDE DE ALIMENTAÇÃO PARA HIDRANTE - FORNECIMENTO E INSTALAÇÃO. AF_12/2015</t>
  </si>
  <si>
    <t>123,39</t>
  </si>
  <si>
    <t>92897</t>
  </si>
  <si>
    <t>UNIÃO, EM FERRO GALVANIZADO, DN 80 (3"), CONEXÃO ROSQUEADA, INSTALADO EM REDE DE ALIMENTAÇÃO PARA HIDRANTE - FORNECIMENTO E INSTALAÇÃO. AF_12/2015</t>
  </si>
  <si>
    <t>178,54</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</si>
  <si>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</si>
  <si>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</si>
  <si>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</si>
  <si>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</si>
  <si>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43,81</t>
  </si>
  <si>
    <t>92900</t>
  </si>
  <si>
    <t>UNIÃO, EM FERRO GALVANIZADO, CONEXÃO ROSQUEADA, DN 40 (1 1/2"), INSTALADO EM REDE DE ALIMENTAÇÃO PARA SPRINKLER - FORNECIMENTO E INSTALAÇÃO. AF_12/2015</t>
  </si>
  <si>
    <t>52,18</t>
  </si>
  <si>
    <t>92901</t>
  </si>
  <si>
    <t>UNIÃO, EM FERRO GALVANIZADO, CONEXÃO ROSQUEADA, DN 50 (2"), INSTALADO EM REDE DE ALIMENTAÇÃO PARA SPRINKLER - FORNECIMENTO E INSTALAÇÃO. AF_12/2015</t>
  </si>
  <si>
    <t>71,33</t>
  </si>
  <si>
    <t>92902</t>
  </si>
  <si>
    <t>UNIÃO, EM FERRO GALVANIZADO, CONEXÃO ROSQUEADA, DN 65 (2 1/2"), INSTALADO EM REDE DE ALIMENTAÇÃO PARA SPRINKLER - FORNECIMENTO E INSTALAÇÃO. AF_12/2015</t>
  </si>
  <si>
    <t>109,89</t>
  </si>
  <si>
    <t>92903</t>
  </si>
  <si>
    <t>UNIÃO, EM FERRO GALVANIZADO, CONEXÃO ROSQUEADA, DN 80 (3"), INSTALADO EM REDE DE ALIMENTAÇÃO PARA SPRINKLER - FORNECIMENTO E INSTALAÇÃO. AF_12/2015</t>
  </si>
  <si>
    <t>162,85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</si>
  <si>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</si>
  <si>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</si>
  <si>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</si>
  <si>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</si>
  <si>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29,86</t>
  </si>
  <si>
    <t>92906</t>
  </si>
  <si>
    <t>UNIÃO, EM FERRO GALVANIZADO, CONEXÃO ROSQUEADA, DN 25 (1"), INSTALADO EM RAMAIS E SUB-RAMAIS DE GÁS - FORNECIMENTO E INSTALAÇÃO. AF_12/2015</t>
  </si>
  <si>
    <t>37,87</t>
  </si>
  <si>
    <t>92907</t>
  </si>
  <si>
    <t>LUVA DE REDUÇÃO, EM FERRO GALVANIZADO, 2" X 1.1/2", CONEXÃO ROSQUEADA, INSTALADO EM PRUMADAS - FORNECIMENTO E INSTALAÇÃO. AF_12/2015</t>
  </si>
  <si>
    <t>47,71</t>
  </si>
  <si>
    <t>92908</t>
  </si>
  <si>
    <t>LUVA DE REDUÇÃO, EM FERRO GALVANIZADO, 2" X 1.1/4",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</si>
  <si>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</si>
  <si>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</si>
  <si>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</si>
  <si>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2.1/2" X 1.1/2", CONEXÃO ROSQUEADA, INSTALADO EM PRUMADAS - FORNECIMENTO E INSTALAÇÃO. AF_12/2015</t>
  </si>
  <si>
    <t>92911</t>
  </si>
  <si>
    <t>LUVA DE REDUÇÃO, EM FERRO GALVANIZADO, 2.1/2" X 2", CONEXÃO ROSQUEADA, INSTALADO EM PRUMADAS - FORNECIMENTO E INSTALAÇÃO. AF_12/2015</t>
  </si>
  <si>
    <t>92912</t>
  </si>
  <si>
    <t>LUVA DE REDUÇÃO, EM FERRO GALVANIZADO, 3" X 1.1/2", CONEXÃO ROSQUEADA, INSTALADO EM PRUMADAS - FORNECIMENTO E INSTALAÇÃO. AF_12/2015</t>
  </si>
  <si>
    <t>92913</t>
  </si>
  <si>
    <t>LUVA DE REDUÇÃO, EM FERRO GALVANIZADO, 3" X 2.1/2", CONEXÃO ROSQUEADA, INSTALADO EM PRUMADAS - FORNECIMENTO E INSTALAÇÃO. AF_12/2015</t>
  </si>
  <si>
    <t>88,59</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</si>
  <si>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</si>
  <si>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</si>
  <si>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</si>
  <si>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</si>
  <si>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27,07</t>
  </si>
  <si>
    <t>92920</t>
  </si>
  <si>
    <t>LUVA DE REDUÇÃO, EM FERRO GALVANIZADO, 1" X 3/4", CONEXÃO ROSQUEADA, INSTALADO EM REDE DE ALIMENTAÇÃO PARA HIDRANTE - FORNECIMENTO E INSTALAÇÃO. AF_12/2015</t>
  </si>
  <si>
    <t>27,21</t>
  </si>
  <si>
    <t>92925</t>
  </si>
  <si>
    <t>LUVA DE REDUÇÃO, EM FERRO GALVANIZADO, 1 1/4" X 1", CONEXÃO ROSQUEADA, INSTALADO EM REDE DE ALIMENTAÇÃO PARA HIDRANTE - FORNECIMENTO E INSTALAÇÃO. AF_12/2015</t>
  </si>
  <si>
    <t>32,64</t>
  </si>
  <si>
    <t>92926</t>
  </si>
  <si>
    <t>LUVA DE REDUÇÃO, EM FERRO GALVANIZADO, 1 1/4" X 1/2", CONEXÃO ROSQUEADA, INSTALADO EM REDE DE ALIMENTAÇÃO PARA HIDRANTE - FORNECIMENTO E INSTALAÇÃO. AF_12/2015</t>
  </si>
  <si>
    <t>32,63</t>
  </si>
  <si>
    <t>92927</t>
  </si>
  <si>
    <t>LUVA DE REDUÇÃO, EM FERRO GALVANIZADO, 1 1/4" X 3/4", CONEXÃO ROSQUEADA, INSTALADO EM REDE DE ALIMENTAÇÃO PARA HIDRANTE - FORNECIMENTO E INSTALAÇÃO. AF_12/2015</t>
  </si>
  <si>
    <t>92928</t>
  </si>
  <si>
    <t>LUVA DE REDUÇÃO, EM FERRO GALVANIZADO, 1.1/2" X 1.1/4", CONEXÃO ROSQUEADA, INSTALADO EM REDE DE ALIMENTAÇÃO PARA HIDRANTE - FORNECIMENTO E INSTALAÇÃO. AF_12/2015</t>
  </si>
  <si>
    <t>37,01</t>
  </si>
  <si>
    <t>92929</t>
  </si>
  <si>
    <t>LUVA DE REDUÇÃO, EM FERRO GALVANIZADO, 1.1/2" X 1", CONEXÃO ROSQUEADA, INSTALADO EM REDE DE ALIMENTAÇÃO PARA HIDRANTE - FORNECIMENTO E INSTALAÇÃO. AF_12/2015</t>
  </si>
  <si>
    <t>92930</t>
  </si>
  <si>
    <t>LUVA DE REDUÇÃO, EM FERRO GALVANIZADO, 1.1/2" X 3/4", CONEXÃO ROSQUEADA, INSTALADO EM REDE DE ALIMENTAÇÃO PARA HIDRANTE - FORNECIMENTO E INSTALAÇÃO. AF_12/2015</t>
  </si>
  <si>
    <t>92931</t>
  </si>
  <si>
    <t>LUVA DE REDUÇÃO, EM FERRO GALVANIZADO, 2" X 1.1/2", CONEXÃO ROSQUEADA, INSTALADO EM REDE DE ALIMENTAÇÃO PARA HIDRANTE - FORNECIMENTO E INSTALAÇÃO. AF_12/2015</t>
  </si>
  <si>
    <t>47,67</t>
  </si>
  <si>
    <t>92932</t>
  </si>
  <si>
    <t>LUVA DE REDUÇÃO, EM FERRO GALVANIZADO, 2" X 1.1/4",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</si>
  <si>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</si>
  <si>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</si>
  <si>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</si>
  <si>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2.1/2" X 1.1/2", CONEXÃO ROSQUEADA, INSTALADO EM REDE DE ALIMENTAÇÃO PARA HIDRANTE - FORNECIMENTO E INSTALAÇÃO. AF_12/2015</t>
  </si>
  <si>
    <t>67,77</t>
  </si>
  <si>
    <t>92935</t>
  </si>
  <si>
    <t>LUVA DE REDUÇÃO, EM FERRO GALVANIZADO, 2.1/2" X 2", CONEXÃO ROSQUEADA, INSTALADO EM REDE DE ALIMENTAÇÃO PARA HIDRANTE - FORNECIMENTO E INSTALAÇÃO. AF_12/2015</t>
  </si>
  <si>
    <t>92936</t>
  </si>
  <si>
    <t>LUVA DE REDUÇÃO, EM FERRO GALVANIZADO, 3" X 2.1/2", CONEXÃO ROSQUEADA, INSTALADO EM REDE DE ALIMENTAÇÃO PARA HIDRANTE - FORNECIMENTO E INSTALAÇÃO. AF_12/2015</t>
  </si>
  <si>
    <t>91,39</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</si>
  <si>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</si>
  <si>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</si>
  <si>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</si>
  <si>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</si>
  <si>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19,52</t>
  </si>
  <si>
    <t>92939</t>
  </si>
  <si>
    <t>LUVA DE REDUÇÃO, EM FERRO GALVANIZADO, 1" X 3/4", CONEXÃO ROSQUEADA, INSTALADO EM REDE DE ALIMENTAÇÃO PARA SPRINKLER - FORNECIMENTO E INSTALAÇÃO. AF_12/2015</t>
  </si>
  <si>
    <t>19,66</t>
  </si>
  <si>
    <t>92940</t>
  </si>
  <si>
    <t>LUVA DE REDUÇÃO, EM FERRO GALVANIZADO, 1.1/4" X 1", CONEXÃO ROSQUEADA, INSTALADO EM REDE DE ALIMENTAÇÃO PARA SPRINKLER - FORNECIMENTO E INSTALAÇÃO. AF_12/2015</t>
  </si>
  <si>
    <t>24,06</t>
  </si>
  <si>
    <t>92941</t>
  </si>
  <si>
    <t>LUVA DE REDUÇÃO, EM FERRO GALVANIZADO, 1.1/4" X 1/2", CONEXÃO ROSQUEADA, INSTALADO EM REDE DE ALIMENTAÇÃO PARA SPRINKLER - FORNECIMENTO E INSTALAÇÃO. AF_12/2015</t>
  </si>
  <si>
    <t>24,05</t>
  </si>
  <si>
    <t>92942</t>
  </si>
  <si>
    <t>LUVA DE REDUÇÃO, EM FERRO GALVANIZADO, 1.1/4" X 3/4", CONEXÃO ROSQUEADA, INSTALADO EM REDE DE ALIMENTAÇÃO PARA SPRINKLER - FORNECIMENTO E INSTALAÇÃO. AF_12/2015</t>
  </si>
  <si>
    <t>92943</t>
  </si>
  <si>
    <t>LUVA DE REDUÇÃO, EM FERRO GALVANIZADO, 1.1/2" X 1.1/4", CONEXÃO ROSQUEADA, INSTALADO EM REDE DE ALIMENTAÇÃO PARA SPRINKLER - FORNECIMENTO E INSTALAÇÃO. AF_12/2015</t>
  </si>
  <si>
    <t>27,22</t>
  </si>
  <si>
    <t>92944</t>
  </si>
  <si>
    <t>LUVA DE REDUÇÃO, EM FERRO GALVANIZADO, 1.1/2" X 1", CONEXÃO ROSQUEADA, INSTALADO EM REDE DE ALIMENTAÇÃO PARA SPRINKLER - FORNECIMENTO E INSTALAÇÃO. AF_12/2015</t>
  </si>
  <si>
    <t>92945</t>
  </si>
  <si>
    <t>LUVA DE REDUÇÃO, EM FERRO GALVANIZADO, 1.1/2" X 3/4", CONEXÃO ROSQUEADA, INSTALADO EM REDE DE ALIMENTAÇÃO PARA SPRINKLER - FORNECIMENTO E INSTALAÇÃO. AF_12/2015</t>
  </si>
  <si>
    <t>92946</t>
  </si>
  <si>
    <t>LUVA DE REDUÇÃO, EM FERRO GALVANIZADO, 2" X 1.1/2", CONEXÃO ROSQUEADA, INSTALADO EM REDE DE ALIMENTAÇÃO PARA SPRINKLER - FORNECIMENTO E INSTALAÇÃO. AF_12/2015</t>
  </si>
  <si>
    <t>36,41</t>
  </si>
  <si>
    <t>92947</t>
  </si>
  <si>
    <t>LUVA DE REDUÇÃO, EM FERRO GALVANIZADO, 2" X 1.1/4",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</si>
  <si>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</si>
  <si>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</si>
  <si>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</si>
  <si>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1.1/2", CONEXÃO ROSQUEADA, INSTALADO EM REDE DE ALIMENTAÇÃO PARA SPRINKLER - FORNECIMENTO E INSTALAÇÃO. AF_12/2015</t>
  </si>
  <si>
    <t>54,27</t>
  </si>
  <si>
    <t>92950</t>
  </si>
  <si>
    <t>LUVA DE REDUÇÃO, EM FERRO GALVANIZADO, 2 1/2" X 2", CONEXÃO ROSQUEADA, INSTALADO EM REDE DE ALIMENTAÇÃO PARA SPRINKLER - FORNECIMENTO E INSTALAÇÃO. AF_12/2015</t>
  </si>
  <si>
    <t>92951</t>
  </si>
  <si>
    <t>LUVA DE REDUÇÃO, EM FERRO GALVANIZADO, 3" X 2.1/2", CONEXÃO ROSQUEADA, INSTALADO EM REDE DE ALIMENTAÇÃO PARA SPRINKLER - FORNECIMENTO E INSTALAÇÃO. AF_12/2015</t>
  </si>
  <si>
    <t>75,70</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</si>
  <si>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</si>
  <si>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</si>
  <si>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</si>
  <si>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</si>
  <si>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17,31</t>
  </si>
  <si>
    <t>93050</t>
  </si>
  <si>
    <t>LUVA PASSANTE EM COBRE, SEM ANEL DE SOLDA, DN 22 MM, INSTALADO EM PRUMADA   FORNECIMENTO E INSTALAÇÃO. AF_01/2016_P</t>
  </si>
  <si>
    <t>93051</t>
  </si>
  <si>
    <t>BUCHA DE REDUÇÃO EM COBRE, SEM ANEL DE SOLDA, PONTA X BOLSA, 22 X 15 MM, INSTALADO EM PRUMADA   FORNECIMENTO E INSTALAÇÃO. AF_01/2016_P</t>
  </si>
  <si>
    <t>93052</t>
  </si>
  <si>
    <t>JUNTA DE EXPANSÃO EM COBRE, PONTA X PONTA, DN 22 MM, INSTALADO EM PRUMADA   FORNECIMENTO E INSTALAÇÃO. AF_01/2016_P</t>
  </si>
  <si>
    <t>215,61</t>
  </si>
  <si>
    <t>93054</t>
  </si>
  <si>
    <t>CONECTOR EM BRONZE/LATÃO, SEM ANEL DE SOLDA, BOLSA X ROSCA F, 22 MM X 3/4, INSTALADO EM PRUMADA   FORNECIMENTO E INSTALAÇÃO. AF_01/2016_P</t>
  </si>
  <si>
    <t>93055</t>
  </si>
  <si>
    <t>CURVA DE TRANSPOSIÇÃO EM BRONZE/LATÃO, SEM ANEL DE SOLDA, BOLSA X BOLSA, DN 22 MM, INSTALADO EM PRUMADA   FORNECIMENTO E INSTALAÇÃO. AF_01/2016_P</t>
  </si>
  <si>
    <t>20,26</t>
  </si>
  <si>
    <t>93056</t>
  </si>
  <si>
    <t>LUVA PASSANTE EM COBRE, SEM ANEL DE SOLDA, DN 28 MM, INSTALADO EM PRUMADA   FORNECIMENTO E INSTALAÇÃO. AF_01/2016_P</t>
  </si>
  <si>
    <t>93057</t>
  </si>
  <si>
    <t>BUCHA DE REDUÇÃO EM COBRE, SEM ANEL DE SOLDA, PONTA X BOLSA, 28 X 22 MM, INSTALADO EM PRUMADA   FORNECIMENTO E INSTALAÇÃO. AF_01/2016_P</t>
  </si>
  <si>
    <t>8,02</t>
  </si>
  <si>
    <t>93058</t>
  </si>
  <si>
    <t>JUNTA DE EXPANSÃO EM COBRE, PONTA X PONTA, DN 28 MM, INSTALADO EM PRUMADA   FORNECIMENTO E INSTALAÇÃO. AF_01/2016_P</t>
  </si>
  <si>
    <t>237,23</t>
  </si>
  <si>
    <t>93059</t>
  </si>
  <si>
    <t>CONECTOR EM BRONZE/LATÃO, SEM ANEL DE SOLDA, BOLSA X ROSCA F, 28 MM X 1/2, INSTALADO EM PRUMADA   FORNECIMENTO E INSTALAÇÃO. AF_01/2016_P</t>
  </si>
  <si>
    <t>14,47</t>
  </si>
  <si>
    <t>93060</t>
  </si>
  <si>
    <t>CURVA DE TRANSPOSIÇÃO EM BRONZE/LATÃO, SEM ANEL DE SOLDA, BOLSA X BOLSA, 28 MM, INSTALADO EM PRUMADA   FORNECIMENTO E INSTALAÇÃO. AF_01/2016_P</t>
  </si>
  <si>
    <t>93061</t>
  </si>
  <si>
    <t>LUVA PASSANTE EM COBRE, SEM ANEL DE SOLDA, DN 35 MM, INSTALADO EM PRUMADA   FORNECIMENTO E INSTALAÇÃO. AF_01/2016_P</t>
  </si>
  <si>
    <t>93062</t>
  </si>
  <si>
    <t>BUCHA DE REDUÇÃO EM COBRE, SEM ANEL DE SOLDA, PONTA X BOLSA, 35 X 28 MM, INSTALADO EM PRUMADA   FORNECIMENTO E INSTALAÇÃO. AF_01/2016_P</t>
  </si>
  <si>
    <t>93063</t>
  </si>
  <si>
    <t>JUNTA DE EXPANSÃO EM BRONZE/LATÃO, PONTA X PONTA, DN 35 MM, INSTALADO EM PRUMADA   FORNECIMENTO E INSTALAÇÃO. AF_01/2016_P</t>
  </si>
  <si>
    <t>271,75</t>
  </si>
  <si>
    <t>93064</t>
  </si>
  <si>
    <t>LUVA PASSANTE EM COBRE, SEM ANEL DE SOLDA, DN 42 MM, INSTALADO EM PRUMADA   FORNECIMENTO E INSTALAÇÃO. AF_01/2016_P</t>
  </si>
  <si>
    <t>93065</t>
  </si>
  <si>
    <t>BUCHA DE REDUÇÃO EM COBRE, SEM ANEL DE SOLDA, PONTA X BOLSA, 42 X 35 MM, INSTALADO EM PRUMADA   FORNECIMENTO E INSTALAÇÃO. AF_01/2016_P</t>
  </si>
  <si>
    <t>21,41</t>
  </si>
  <si>
    <t>93066</t>
  </si>
  <si>
    <t>JUNTA DE EXPANSÃO EM BRONZE/LATÃO, PONTA X PONTA, DN 42 MM, INSTALADO EM PRUMADA   FORNECIMENTO E INSTALAÇÃO. AF_01/2016_P</t>
  </si>
  <si>
    <t>340,82</t>
  </si>
  <si>
    <t>93067</t>
  </si>
  <si>
    <t>LUVA PASSANTE EM COBRE, SEM ANEL DE SOLDA, DN 54 MM, INSTALADO EM PRUMADA   FORNECIMENTO E INSTALAÇÃO. AF_01/2016_P</t>
  </si>
  <si>
    <t>33,00</t>
  </si>
  <si>
    <t>93068</t>
  </si>
  <si>
    <t>BUCHA DE REDUÇÃO EM COBRE, SEM ANEL DE SOLDA, PONTA X BOLSA, 54 X 42 MM, INSTALADO EM PRUMADA   FORNECIMENTO E INSTALAÇÃO. AF_01/2016_P</t>
  </si>
  <si>
    <t>93069</t>
  </si>
  <si>
    <t>JUNTA DE EXPANSÃO EM BRONZE/LATÃO, PONTA X PONTA, DN 54 MM, INSTALADO EM PRUMADA   FORNECIMENTO E INSTALAÇÃO. AF_01/2016_P</t>
  </si>
  <si>
    <t>471,95</t>
  </si>
  <si>
    <t>93070</t>
  </si>
  <si>
    <t>LUVA PASSANTE EM COBRE, SEM ANEL DE SOLDA, DN 66 MM, INSTALADO EM PRUMADA   FORNECIMENTO E INSTALAÇÃO. AF_01/2016_P</t>
  </si>
  <si>
    <t>93071</t>
  </si>
  <si>
    <t>BUCHA DE REDUÇÃO EM COBRE, SEM ANEL DE SOLDA, PONTA X BOLSA, 66 X 54 MM, INSTALADO EM PRUMADA   FORNECIMENTO E INSTALAÇÃO. AF_01/2016_P</t>
  </si>
  <si>
    <t>73,70</t>
  </si>
  <si>
    <t>93072</t>
  </si>
  <si>
    <t>JUNTA DE EXPANSÃO EM BRONZE/LATÃO, PONTA X PONTA, DN 66 MM, INSTALADO EM PRUMADA   FORNECIMENTO E INSTALAÇÃO. AF_01/2016_P</t>
  </si>
  <si>
    <t>622,25</t>
  </si>
  <si>
    <t>93073</t>
  </si>
  <si>
    <t>TE DUPLA CURVA EM BRONZE/LATÃO, SEM ANEL DE SOLDA, ROSCA F X BOLSA X ROSCA F, 3/4 X 22 X 3/4, INSTALADO EM PRUMADA   FORNECIMENTO E INSTALAÇÃO. AF_01/2016_P</t>
  </si>
  <si>
    <t>93074</t>
  </si>
  <si>
    <t>CURVA EM COBRE, 45 GRAUS, SEM ANEL DE SOLDA, BOLSA X BOLSA, DN 15 MM, INSTALADO EM RAMAL DE DISTRIBUIÇÃO   FORNECIMENTO E INSTALAÇÃO. AF_01/2016_P</t>
  </si>
  <si>
    <t>93075</t>
  </si>
  <si>
    <t>COTOVELO EM BRONZE/LATÃO, 90 GRAUS, SEM ANEL DE SOLDA, BOLSA X ROSCA F, DN 15 MM X 1/2, INSTALADO EM RAMAL DE DISTRIBUIÇÃO   FORNECIMENTO E INSTALAÇÃO. AF_01/2016_P</t>
  </si>
  <si>
    <t>93076</t>
  </si>
  <si>
    <t>CURVA EM COBRE, 45 GRAUS, SEM ANEL DE SOLDA, BOLSA X BOLSA, DN 22 MM, INSTALADO EM RAMAL DE DISTRIBUIÇÃO   FORNECIMENTO E INSTALAÇÃO. AF_01/2016_P</t>
  </si>
  <si>
    <t>12,51</t>
  </si>
  <si>
    <t>93077</t>
  </si>
  <si>
    <t>COTOVELO EM BRONZE/LATÃO, 90 GRAUS, SEM ANEL DE SOLDA, BOLSA X ROSCA F, DN 22 MM X 1/2, INSTALADO EM RAMAL DE DISTRIBUIÇÃO   FORNECIMENTO E INSTALAÇÃO. AF_01/2016_P</t>
  </si>
  <si>
    <t>16,50</t>
  </si>
  <si>
    <t>93078</t>
  </si>
  <si>
    <t>COTOVELO EM BRONZE/LATÃO, 90 GRAUS, SEM ANEL DE SOLDA, BOLSA X ROSCA F, DN 22 MM X 3/4, INSTALADO EM RAMAL DE DISTRIBUIÇÃO   FORNECIMENTO E INSTALAÇÃO. AF_01/2016_P</t>
  </si>
  <si>
    <t>17,55</t>
  </si>
  <si>
    <t>93079</t>
  </si>
  <si>
    <t>CURVA EM COBRE, 45 GRAUS, SEM ANEL DE SOLDA, BOLSA X BOLSA, DN 28 MM, INSTALADO EM RAMAL DE DISTRIBUIÇÃO   FORNECIMENTO E INSTALAÇÃO. AF_01/2016_P</t>
  </si>
  <si>
    <t>16,38</t>
  </si>
  <si>
    <t>93080</t>
  </si>
  <si>
    <t>LUVA PASSANTE EM COBRE, SEM ANEL DE SOLDA, DN 15 MM, INSTALADO EM RAMAL DE DISTRIBUIÇÃO   FORNECIMENTO E INSTALAÇÃO. AF_01/2016_P</t>
  </si>
  <si>
    <t>93081</t>
  </si>
  <si>
    <t>CONECTOR EM BRONZE/LATÃO, SEM ANEL DE SOLDA, BOLSA X ROSCA F, DN 15 MM X 1/2, INSTALADO EM RAMAL DE DISTRIBUIÇÃO   FORNECIMENTO E INSTALAÇÃO. AF_01/2016_P</t>
  </si>
  <si>
    <t>93082</t>
  </si>
  <si>
    <t>CURVA DE TRANSPOSIÇÃO EM BRONZE/LATÃO, SEM ANEL DE SOLDA, DN 15 MM, INSTALADO EM RAMAL DE DISTRIBUIÇÃO   FORNECIMENTO E INSTALAÇÃO. AF_01/2016_P</t>
  </si>
  <si>
    <t>12,05</t>
  </si>
  <si>
    <t>93083</t>
  </si>
  <si>
    <t>JUNTA DE EXPANSÃO EM COBRE, PONTA X PONTA, DN 15 MM, INSTALADO EM RAMAL DE DISTRIBUIÇÃO   FORNECIMENTO E INSTALAÇÃO. AF_01/2016_P</t>
  </si>
  <si>
    <t>93084</t>
  </si>
  <si>
    <t>LUVA PASSANTE EM COBRE, SEM ANEL DE SOLDA, DN 22 MM, INSTALADO EM RAMAL DE DISTRIBUIÇÃO   FORNECIMENTO E INSTALAÇÃO. AF_01/2016_P</t>
  </si>
  <si>
    <t>8,31</t>
  </si>
  <si>
    <t>93085</t>
  </si>
  <si>
    <t>BUCHA DE REDUÇÃO EM COBRE, SEM ANEL DE SOLDA, PONTA X BOLSA, 22 X 15 MM, INSTALADO EM RAMAL DE DISTRIBUIÇÃO   FORNECIMENTO E INSTALAÇÃO. AF_01/2016_P</t>
  </si>
  <si>
    <t>93086</t>
  </si>
  <si>
    <t>JUNTA DE EXPANSÃO EM COBRE, PONTA X PONTA, DN 22 MM, INSTALADO EM RAMAL DE DISTRIBUIÇÃO   FORNECIMENTO E INSTALAÇÃO. AF_01/2016_P</t>
  </si>
  <si>
    <t>217,51</t>
  </si>
  <si>
    <t>93087</t>
  </si>
  <si>
    <t>CONECTOR EM BRONZE/LATÃO, SEM ANEL DE SOLDA, BOLSA X ROSCA F, DN 22 MM X 1/2, INSTALADO EM RAMAL DE DISTRIBUIÇÃO   FORNECIMENTO E INSTALAÇÃO. AF_01/2016_P</t>
  </si>
  <si>
    <t>93088</t>
  </si>
  <si>
    <t>CONECTOR EM BRONZE/LATÃO, SEM ANEL DE SOLDA, BOLSA X ROSCA F, DN 22 MM X 3/4, INSTALADO EM RAMAL DE DISTRIBUIÇÃO   FORNECIMENTO E INSTALAÇÃO. AF_01/2016_P</t>
  </si>
  <si>
    <t>93089</t>
  </si>
  <si>
    <t>CURVA DE TRANSPOSIÇÃO EM BRONZE/LATÃO, SEM ANEL DE SOLDA, BOLSA X BOLSA, DN 22 MM, INSTALADO EM RAMAL DE DISTRIBUIÇÃO   FORNECIMENTO E INSTALAÇÃO. AF_01/2016_P</t>
  </si>
  <si>
    <t>22,16</t>
  </si>
  <si>
    <t>93090</t>
  </si>
  <si>
    <t>LUVA PASSANTE EM COBRE, SEM ANEL DE SOLDA, DN 28 MM, INSTALADO EM RAMAL DE DISTRIBUIÇÃO   FORNECIMENTO E INSTALAÇÃO. AF_01/2016_P</t>
  </si>
  <si>
    <t>93091</t>
  </si>
  <si>
    <t>BUCHA DE REDUÇÃO EM COBRE, SEM ANEL DE SOLDA, PONTA X BOLSA, 28 X 22 MM, INSTALADO EM RAMAL DE DISTRIBUIÇÃO   FORNECIMENTO E INSTALAÇÃO. AF_01/2016_P</t>
  </si>
  <si>
    <t>9,93</t>
  </si>
  <si>
    <t>93092</t>
  </si>
  <si>
    <t>JUNTA DE EXPANSÃO EM COBRE, PONTA X PONTA, DN 28 MM, INSTALADO EM RAMAL DE DISTRIBUIÇÃO   FORNECIMENTO E INSTALAÇÃO. AF_01/2016_P</t>
  </si>
  <si>
    <t>239,14</t>
  </si>
  <si>
    <t>93093</t>
  </si>
  <si>
    <t>CONECTOR EM BRONZE/LATÃO, SEM ANEL DE SOLDA, BOLSA X ROSCA F, DN 28 MM X 1/2, INSTALADO EM RAMAL DE DISTRIBUIÇÃO   FORNECIMENTO E INSTALAÇÃO. AF_01/2016_P</t>
  </si>
  <si>
    <t>93094</t>
  </si>
  <si>
    <t>CURVA DE TRANSPOSIÇÃO EM BRONZE/LATÃO, SEM ANEL DE SOLDA, BOLSA X BOLSA, DN 28 MM, INSTALADO EM RAMAL DE DISTRIBUIÇÃO   FORNECIMENTO E INSTALAÇÃO. AF_01/2016_P</t>
  </si>
  <si>
    <t>36,30</t>
  </si>
  <si>
    <t>93095</t>
  </si>
  <si>
    <t>TE DUPLA CURVA EM BRONZE/LATÃO, SEM ANEL DE SOLDA, ROSCA F X BOLSA X ROSCA F, 1/2 X 15 X 1/2, INSTALADO EM RAMAL DE DISTRIBUIÇÃO   FORNECIMENTO E INSTALAÇÃO. AF_01/2016_P</t>
  </si>
  <si>
    <t>29,75</t>
  </si>
  <si>
    <t>93096</t>
  </si>
  <si>
    <t>TE DUPLA CURVA EM BRONZE/LATÃO, SEM ANEL DE SOLDA, ROSCA F  X BOLSA X ROSCA F, 3/4 X 22 X 3/4, INSTALADO EM RAMAL DE DISTRIBUIÇÃO   FORNECIMENTO E INSTALAÇÃO. AF_01/2016_P</t>
  </si>
  <si>
    <t>93097</t>
  </si>
  <si>
    <t>CURVA EM COBRE, 45 GRAUS, SEM ANEL DE SOLDA, BOLSA X BOLSA, DN 15 MM, INSTALADO EM RAMAL E SUB-RAMAL   FORNECIMENTO E INSTALAÇÃO. AF_01/2016_P</t>
  </si>
  <si>
    <t>93098</t>
  </si>
  <si>
    <t>COTOVELO EM BRONZE/LATÃO, 90 GRAUS, SEM ANEL DE SOLDA, BOLSA X ROSCA F, DN 15 MM X 1/2, INSTALADO EM RAMAL E SUB-RAMAL   FORNECIMENTO E INSTALAÇÃO. AF_01/2016_P</t>
  </si>
  <si>
    <t>93099</t>
  </si>
  <si>
    <t>CURVA EM COBRE, 45 GRAUS, SEM ANEL DE SOLDA, BOLSA X BOLSA, DN 22 MM, INSTALADO EM RAMAL E SUB-RAMAL   FORNECIMENTO E INSTALAÇÃO. AF_01/2016_P</t>
  </si>
  <si>
    <t>93100</t>
  </si>
  <si>
    <t>COTOVELO EM BRONZE/LATÃO, 90 GRAUS, SEM ANEL DE SOLDA, BOLSA X ROSCA F, DN 22 MM X 1/2, INSTALADO EM RAMAL E SUB-RAMAL   FORNECIMENTO E INSTALAÇÃO. AF_01/2016_P</t>
  </si>
  <si>
    <t>19,12</t>
  </si>
  <si>
    <t>93101</t>
  </si>
  <si>
    <t>COTOVELO EM BRONZE/LATÃO, 90 GRAUS, SEM ANEL DE SOLDA, BOLSA X ROSCA F, DN 22 MM X 3/4, INSTALADO EM RAMAL E SUB-RAMAL   FORNECIMENTO E INSTALAÇÃO. AF_01/2016_P</t>
  </si>
  <si>
    <t>20,17</t>
  </si>
  <si>
    <t>93102</t>
  </si>
  <si>
    <t>CURVA EM COBRE, 45 GRAUS, SEM ANEL DE SOLDA, BOLSA X BOLSA, DN 28 MM, INSTALADO EM RAMAL E SUB-RAMAL   FORNECIMENTO E INSTALAÇÃO. AF_01/2016_P</t>
  </si>
  <si>
    <t>19,01</t>
  </si>
  <si>
    <t>93103</t>
  </si>
  <si>
    <t>LUVA PASSANTE EM COBRE, SEM ANEL DE SOLDA, DN 15 MM, INSTALADO EM RAMAL E SUB-RAMAL   FORNECIMENTO E INSTALAÇÃO. AF_01/2016_P</t>
  </si>
  <si>
    <t>5,92</t>
  </si>
  <si>
    <t>93104</t>
  </si>
  <si>
    <t>CONECTOR EM BRONZE/LATÃO, SEM ANEL DE SOLDA, BOLSA X ROSCA F, 15 MM X 1/2,  INSTALADO EM RAMAL E SUB-RAMAL   FORNECIMENTO E INSTALAÇÃO. AF_01/2016_P</t>
  </si>
  <si>
    <t>93105</t>
  </si>
  <si>
    <t>CURVA DE TRANSPOSIÇÃO EM BRONZE/LATÃO, SEM ANEL DE SOLDA, BOLSA X BOLSA, DN 15 MM, INSTALADO EM RAMAL E SUB-RAMAL   FORNECIMENTO E INSTALAÇÃO. AF_01/2016_P</t>
  </si>
  <si>
    <t>12,22</t>
  </si>
  <si>
    <t>93106</t>
  </si>
  <si>
    <t>JUNTA DE EXPANSÃO EM COBRE, PONTA X PONTA, DN 15 MM, INSTALADO EM RAMAL E SUB-RAMAL   FORNECIMENTO E INSTALAÇÃO. AF_01/2016_P</t>
  </si>
  <si>
    <t>187,50</t>
  </si>
  <si>
    <t>93107</t>
  </si>
  <si>
    <t>LUVA PASSANTE EM COBRE, SEM ANEL DE SOLDA, DN 22 MM, INSTALADO EM RAMAL E SUB-RAMAL   FORNECIMENTO E INSTALAÇÃO. AF_01/2016_P</t>
  </si>
  <si>
    <t>10,03</t>
  </si>
  <si>
    <t>93108</t>
  </si>
  <si>
    <t>BUCHA DE REDUÇÃO EM COBRE, SEM ANEL DE SOLDA, PONTA X BOLSA, 22 X 15 MM, INSTALADO EM RAMAL E SUB-RAMAL   FORNECIMENTO E INSTALAÇÃO. AF_01/2016_P</t>
  </si>
  <si>
    <t>9,65</t>
  </si>
  <si>
    <t>93109</t>
  </si>
  <si>
    <t>JUNTA DE EXPANSÃO EM COBRE, PONTA X PONTA, 22 MM, INSTALADO EM RAMAL E SUB-RAMAL   FORNECIMENTO E INSTALAÇÃO. AF_01/2016_P</t>
  </si>
  <si>
    <t>219,23</t>
  </si>
  <si>
    <t>93110</t>
  </si>
  <si>
    <t>CONECTOR EM BRONZE/LATÃO, SEM ANEL DE SOLDA, BOLSA X ROSCA F, 22 MM X 1/2, INSTALADO EM RAMAL E SUB-RAMAL   FORNECIMENTO E INSTALAÇÃO. AF_01/2016_P</t>
  </si>
  <si>
    <t>93111</t>
  </si>
  <si>
    <t>CONECTOR EM BRONZE/LATÃO, SEM ANEL DE SOLDA, BOLSA X ROSCA F, 22 MM X 3/4, INSTALADO EM RAMAL E SUB-RAMAL   FORNECIMENTO E INSTALAÇÃO. AF_01/2016_P</t>
  </si>
  <si>
    <t>93112</t>
  </si>
  <si>
    <t>CURVA DE TRANSPOSIÇÃO EM BRONZE/LATÃO, SEM ANEL DE SOLDA, BOLSA X BOLSA, 22 MM, INSTALADO EM RAMAL E SUB-RAMAL   FORNECIMENTO E INSTALAÇÃO. AF_01/2016_P</t>
  </si>
  <si>
    <t>93113</t>
  </si>
  <si>
    <t>LUVA PASSANTE EM COBRE, SEM ANEL DE SOLDA, DN 28 MM, INSTALADO EM RAMAL E SUB-RAMAL   FORNECIMENTO E INSTALAÇÃO. AF_01/2016_P</t>
  </si>
  <si>
    <t>93114</t>
  </si>
  <si>
    <t>CONECTOR EM BRONZE/LATÃO, SEM ANEL DE SOLDA, BOLSA X ROSCA F, 28 MM X 1/2, INSTALADO EM RAMAL E SUB-RAMAL   FORNECIMENTO E INSTALAÇÃO. AF_01/2016_P</t>
  </si>
  <si>
    <t>93115</t>
  </si>
  <si>
    <t>CURVA DE TRANSPOSIÇÃO EM BRONZE/LATÃO, SEM ANEL DE SOLDA, BOLSA X BOLSA, 28 MM, INSTALADO EM RAMAL E SUB-RAMAL   FORNECIMENTO E INSTALAÇÃO. AF_01/2016_P</t>
  </si>
  <si>
    <t>39,38</t>
  </si>
  <si>
    <t>93116</t>
  </si>
  <si>
    <t>JUNTA DE EXPANSÃO EM COBRE, PONTA X PONTA, DN 28 MM, INSTALADO EM RAMAL E SUB-RAMAL   FORNECIMENTO E INSTALAÇÃO. AF_01/2016_P</t>
  </si>
  <si>
    <t>242,22</t>
  </si>
  <si>
    <t>93117</t>
  </si>
  <si>
    <t>TE DUPLA CURVA EM BRONZE/LATÃO, SEM ANEL DE SOLDA, ROSCA F X BOLSA X ROSCA F, 1/2 X 15 X 1/2, INSTALADO EM RAMAL E SUB-RAMAL   FORNECIMENTO E INSTALAÇÃO. AF_01/2016_P</t>
  </si>
  <si>
    <t>30,02</t>
  </si>
  <si>
    <t>93118</t>
  </si>
  <si>
    <t>TE DUPLA CURVA EM BRONZE/LATÃO, SEM ANEL DE SOLDA, ROSCA F X BOLSA, ROSCA F, 3/4 X 22 X 3/4, INSTALADO EM RAMAL E SUB-RAMAL   FORNECIMENTO E INSTALAÇÃO. AF_01/2016_P</t>
  </si>
  <si>
    <t>44,54</t>
  </si>
  <si>
    <t>93119</t>
  </si>
  <si>
    <t>CURVA EM COBRE, 45 GRAUS, SEM ANEL DE SOLDA, BOLSA X BOLSA, DN 22 MM, INSTALADO EM PRUMADA   FORNECIMENTO E INSTALAÇÃO. AF_01/2016_P</t>
  </si>
  <si>
    <t>9,70</t>
  </si>
  <si>
    <t>93120</t>
  </si>
  <si>
    <t>COTOVELO EM BRONZE/LATÃO, 90 GRAUS, SEM ANEL DE SOLDA, BOLSA X ROSCA F, DN 22 MM X 1/2, INSTALADO EM PRUMADA   FORNECIMENTO E INSTALAÇÃO. AF_01/2016_P</t>
  </si>
  <si>
    <t>13,69</t>
  </si>
  <si>
    <t>93121</t>
  </si>
  <si>
    <t>COTOVELO EM BRONZE/LATÃO, 90 GRAUS, SEM ANEL DE SOLDA, BOLSA X ROSCA F, DN 22 MM X 3/4, INSTALADO EM PRUMADA   FORNECIMENTO E INSTALAÇÃO. AF_01/2016_P</t>
  </si>
  <si>
    <t>14,74</t>
  </si>
  <si>
    <t>93122</t>
  </si>
  <si>
    <t>CURVA EM COBRE, 45 GRAUS, SEM ANEL DE SOLDA, BOLSA X BOLSA, DN 28 MM, INSTALADO EM PRUMADA   FORNECIMENTO E INSTALAÇÃO. AF_01/2016_P</t>
  </si>
  <si>
    <t>93123</t>
  </si>
  <si>
    <t>CURVA EM COBRE, 45 GRAUS, SEM ANEL DE SOLDA, BOLSA X BOLSA, DN 35 MM, INSTALADO EM PRUMADA   FORNECIMENTO E INSTALAÇÃO. AF_01/2016_P</t>
  </si>
  <si>
    <t>26,99</t>
  </si>
  <si>
    <t>93124</t>
  </si>
  <si>
    <t>CURVA EM COBRE, 45 GRAUS, SEM ANEL DE SOLDA, DN 42 MM, INSTALADO EM PRUMADA   FORNECIMENTO E INSTALAÇÃO. AF_01/2016_P</t>
  </si>
  <si>
    <t>40,99</t>
  </si>
  <si>
    <t>93125</t>
  </si>
  <si>
    <t>CURVA EM COBRE, 45 GRAUS, SEM ANEL DE SOLDA, BOLSA X BOLSA, DN 54 MM, INSTALADO EM PRUMADA   FORNECIMENTO E INSTALAÇÃO. AF_01/2016_P</t>
  </si>
  <si>
    <t>58,77</t>
  </si>
  <si>
    <t>93126</t>
  </si>
  <si>
    <t>CURVA EM COBRE, 90 GRAUS, SEM ANEL DE SOLDA, BOLSA X BOLSA, DN 66 MM, INSTALADO EM PRUMADA   FORNECIMENTO E INSTALAÇÃO. AF_01/2016_P</t>
  </si>
  <si>
    <t>125,53</t>
  </si>
  <si>
    <t>93133</t>
  </si>
  <si>
    <t>BUCHA DE REDUÇÃO EM COBRE, SEM ANEL DE SOLDA, PONTA X BOLSA, 28 X 22 MM, INSTALADO EM RAMAL E SUB-RAMAL   FORNECIMENTO E INSTALAÇÃO. AF_01/2016_P</t>
  </si>
  <si>
    <t>472,17</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</si>
  <si>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</si>
  <si>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</si>
  <si>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</si>
  <si>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</si>
  <si>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33,67</t>
  </si>
  <si>
    <t>94467</t>
  </si>
  <si>
    <t>LUVA, EM FERRO GALVANIZADO, CONEXÃO ROSQUEADA, DN 65 (2 1/2), INSTALADO EM RESERVAÇÃO DE ÁGUA DE EDIFICAÇÃO QUE POSSUA RESERVATÓRIO DE FIBRA/FIBROCIMENTO  FORNECIMENTO E INSTALAÇÃO. AF_06/2016</t>
  </si>
  <si>
    <t>49,74</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</si>
  <si>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</si>
  <si>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</si>
  <si>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</si>
  <si>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</si>
  <si>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</si>
  <si>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</si>
  <si>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66,33</t>
  </si>
  <si>
    <t>94471</t>
  </si>
  <si>
    <t>COTOVELO 90 GRAUS, EM FERRO GALVANIZADO, CONEXÃO ROSQUEADA, DN 50 (2), INSTALADO EM RESERVAÇÃO DE ÁGUA DE EDIFICAÇÃO QUE POSSUA RESERVATÓRIO DE FIBRA/FIBROCIMENTO  FORNECIMENTO E INSTALAÇÃO. AF_06/2016</t>
  </si>
  <si>
    <t>48,81</t>
  </si>
  <si>
    <t>94472</t>
  </si>
  <si>
    <t>COTOVELO 45 GRAUS, EM FERRO GALVANIZADO, CONEXÃO ROSQUEADA, DN 50 (2), INSTALADO EM RESERVAÇÃO DE ÁGUA DE EDIFICAÇÃO QUE POSSUA RESERVATÓRIO DE FIBRA/FIBROCIMENTO  FORNECIMENTO E INSTALAÇÃO. AF_06/2016</t>
  </si>
  <si>
    <t>50,08</t>
  </si>
  <si>
    <t>94473</t>
  </si>
  <si>
    <t>COTOVELO 90 GRAUS, EM FERRO GALVANIZADO, CONEXÃO ROSQUEADA, DN 65 (2 1/2), INSTALADO EM RESERVAÇÃO DE ÁGUA DE EDIFICAÇÃO QUE POSSUA RESERVATÓRIO DE FIBRA/FIBROCIMENTO  FORNECIMENTO E INSTALAÇÃO. AF_06/2016</t>
  </si>
  <si>
    <t>71,55</t>
  </si>
  <si>
    <t>94474</t>
  </si>
  <si>
    <t>COTOVELO 45 GRAUS, EM FERRO GALVANIZADO, CONEXÃO ROSQUEADA, DN 65 (2 1/2), INSTALADO EM RESERVAÇÃO DE ÁGUA DE EDIFICAÇÃO QUE POSSUA RESERVATÓRIO DE FIBRA/FIBROCIMENTO  FORNECIMENTO E INSTALAÇÃO. AF_06/2016</t>
  </si>
  <si>
    <t>77,13</t>
  </si>
  <si>
    <t>94475</t>
  </si>
  <si>
    <t>COTOVELO 90 GRAUS, EM FERRO GALVANIZADO, CONEXÃO ROSQUEADA, DN 80 (3), INSTALADO EM RESERVAÇÃO DE ÁGUA DE EDIFICAÇÃO QUE POSSUA RESERVATÓRIO DE FIBRA/FIBROCIMENTO  FORNECIMENTO E INSTALAÇÃO. AF_06/2016</t>
  </si>
  <si>
    <t>97,53</t>
  </si>
  <si>
    <t>94476</t>
  </si>
  <si>
    <t>COTOVELO 45 GRAUS, EM FERRO GALVANIZADO, CONEXÃO ROSQUEADA, DN 80 (3), INSTALADO EM RESERVAÇÃO DE ÁGUA DE EDIFICAÇÃO QUE POSSUA RESERVATÓRIO DE FIBRA/FIBROCIMENTO  FORNECIMENTO E INSTALAÇÃO. AF_06/2016</t>
  </si>
  <si>
    <t>108,30</t>
  </si>
  <si>
    <t>94477</t>
  </si>
  <si>
    <t>TÊ, EM FERRO GALVANIZADO, CONEXÃO ROSQUEADA, DN 50 (2), INSTALADO EM RESERVAÇÃO DE ÁGUA DE EDIFICAÇÃO QUE POSSUA RESERVATÓRIO DE FIBRA/FIBROCIMENTO  FORNECIMENTO E INSTALAÇÃO. AF_06/2016</t>
  </si>
  <si>
    <t>64,97</t>
  </si>
  <si>
    <t>94478</t>
  </si>
  <si>
    <t>TÊ, EM FERRO GALVANIZADO, CONEXÃO ROSQUEADA, DN 65 (2 1/2), INSTALADO EM RESERVAÇÃO DE ÁGUA DE EDIFICAÇÃO QUE POSSUA RESERVATÓRIO DE FIBRA/FIBROCIMENTO  FORNECIMENTO E INSTALAÇÃO. AF_06/2016</t>
  </si>
  <si>
    <t>98,10</t>
  </si>
  <si>
    <t>94479</t>
  </si>
  <si>
    <t>TÊ, EM FERRO GALVANIZADO, CONEXÃO ROSQUEADA, DN 80 (3), INSTALADO EM RESERVAÇÃO DE ÁGUA DE EDIFICAÇÃO QUE POSSUA RESERVATÓRIO DE FIBRA/FIBROCIMENTO  FORNECIMENTO E INSTALAÇÃO. AF_06/2016</t>
  </si>
  <si>
    <t>128,91</t>
  </si>
  <si>
    <t>94606</t>
  </si>
  <si>
    <t>LUVA DE COBRE, SEM ANEL DE SOLDA, DN 54 MM, INSTALADO EM RESERVAÇÃO DE ÁGUA DE EDIFICAÇÃO QUE POSSUA RESERVATÓRIO DE FIBRA/FIBROCIMENTO  FORNECIMENTO E INSTALAÇÃO. AF_06/2016_P</t>
  </si>
  <si>
    <t>94608</t>
  </si>
  <si>
    <t>LUVA DE COBRE, SEM ANEL DE SOLDA, DN 66 MM, INSTALADO EM RESERVAÇÃO DE ÁGUA DE EDIFICAÇÃO QUE POSSUA RESERVATÓRIO DE FIBRA/FIBROCIMENTO  FORNECIMENTO E INSTALAÇÃO. AF_06/2016_P</t>
  </si>
  <si>
    <t>89,04</t>
  </si>
  <si>
    <t>94610</t>
  </si>
  <si>
    <t>LUVA DE COBRE, SEM ANEL DE SOLDA, DN 79 MM, INSTALADO EM RESERVAÇÃO DE ÁGUA DE EDIFICAÇÃO QUE POSSUA RESERVATÓRIO DE FIBRA/FIBROCIMENTO  FORNECIMENTO E INSTALAÇÃO. AF_06/2016_P</t>
  </si>
  <si>
    <t>128,57</t>
  </si>
  <si>
    <t>94612</t>
  </si>
  <si>
    <t>LUVA DE COBRE, SEM ANEL DE SOLDA, DN 104 MM, INSTALADO EM RESERVAÇÃO DE ÁGUA DE EDIFICAÇÃO QUE POSSUA RESERVATÓRIO DE FIBRA/FIBROCIMENTO  FORNECIMENTO E INSTALAÇÃO. AF_06/2016_P</t>
  </si>
  <si>
    <t>176,36</t>
  </si>
  <si>
    <t>94614</t>
  </si>
  <si>
    <t>COTOVELO EM COBRE, 90 GRAUS, SEM ANEL DE SOLDA, DN 54 MM, INSTALADO EM RESERVAÇÃO DE ÁGUA DE EDIFICAÇÃO QUE POSSUA RESERVATÓRIO DE FIBRA/FIBROCIMENTO  FORNECIMENTO E INSTALAÇÃO. AF_06/2016_P</t>
  </si>
  <si>
    <t>68,93</t>
  </si>
  <si>
    <t>94615</t>
  </si>
  <si>
    <t>CURVA EM COBRE, 45 GRAUS, SEM ANEL DE SOLDA, BOLSA X BOLSA, DN 54 MM,  INSTALADO EM RESERVAÇÃO DE ÁGUA DE EDIFICAÇÃO QUE POSSUA RESERVATÓRIO DE FIBRA/FIBROCIMENTO  FORNECIMENTO E INSTALAÇÃO. AF_06/2016_P</t>
  </si>
  <si>
    <t>76,36</t>
  </si>
  <si>
    <t>94616</t>
  </si>
  <si>
    <t>COTOVELO EM COBRE, 90 GRAUS, SEM ANEL DE SOLDA, DN 66 MM, INSTALADO EM RESERVAÇÃO DE ÁGUA DE EDIFICAÇÃO QUE POSSUA RESERVATÓRIO DE FIBRA/FIBROCIMENTO  FORNECIMENTO E INSTALAÇÃO. AF_06/2016[_P</t>
  </si>
  <si>
    <t>166,61</t>
  </si>
  <si>
    <t>94617</t>
  </si>
  <si>
    <t>CURVA EM COBRE, 45 GRAUS, SEM ANEL DE SOLDA, BOLSA X BOLSA, DN 66 MM,  INSTALADO EM RESERVAÇÃO DE ÁGUA DE EDIFICAÇÃO QUE POSSUA RESERVATÓRIO DE FIBRA/FIBROCIMENTO  FORNECIMENTO E INSTALAÇÃO. AF_06/2016_P</t>
  </si>
  <si>
    <t>140,77</t>
  </si>
  <si>
    <t>94618</t>
  </si>
  <si>
    <t>COTOVELO EM COBRE, 90 GRAUS, SEM ANEL DE SOLDA, DN 79 MM, INSTALADO EM RESERVAÇÃO DE ÁGUA DE EDIFICAÇÃO QUE POSSUA RESERVATÓRIO DE FIBRA/FIBROCIMENTO  FORNECIMENTO E INSTALAÇÃO. AF_06/2016_P</t>
  </si>
  <si>
    <t>165,05</t>
  </si>
  <si>
    <t>94620</t>
  </si>
  <si>
    <t>COTOVELO EM COBRE, 90 GRAUS, SEM ANEL DE SOLDA, DN 104 MM, INSTALADO EM RESERVAÇÃO DE ÁGUA DE EDIFICAÇÃO QUE POSSUA RESERVATÓRIO DE FIBRA/FIBROCIMENTO  FORNECIMENTO E INSTALAÇÃO. AF_06/2016_P</t>
  </si>
  <si>
    <t>358,34</t>
  </si>
  <si>
    <t>94622</t>
  </si>
  <si>
    <t>TE EM COBRE, SEM ANEL DE SOLDA, DN 54 MM,  INSTALADO EM RESERVAÇÃO DE ÁGUA DE EDIFICAÇÃO QUE POSSUA RESERVATÓRIO DE FIBRA/FIBROCIMENTO  FORNECIMENTO E INSTALAÇÃO. AF_06/2016_P</t>
  </si>
  <si>
    <t>98,99</t>
  </si>
  <si>
    <t>94623</t>
  </si>
  <si>
    <t>TE EM COBRE, SEM ANEL DE SOLDA, DN 66 MM,  INSTALADO EM RESERVAÇÃO DE ÁGUA DE EDIFICAÇÃO QUE POSSUA RESERVATÓRIO DE FIBRA/FIBROCIMENTO  FORNECIMENTO E INSTALAÇÃO. AF_06/2016_P</t>
  </si>
  <si>
    <t>207,64</t>
  </si>
  <si>
    <t>94624</t>
  </si>
  <si>
    <t>TE EM COBRE, SEM ANEL DE SOLDA, DN 79 MM,  INSTALADO EM RESERVAÇÃO DE ÁGUA DE EDIFICAÇÃO QUE POSSUA RESERVATÓRIO DE FIBRA/FIBROCIMENTO  FORNECIMENTO E INSTALAÇÃO. AF_06/2016_P</t>
  </si>
  <si>
    <t>307,83</t>
  </si>
  <si>
    <t>94625</t>
  </si>
  <si>
    <t>TE EM COBRE, SEM ANEL DE SOLDA, DN 104 MM,  INSTALADO EM RESERVAÇÃO DE ÁGUA DE EDIFICAÇÃO QUE POSSUA RESERVATÓRIO DE FIBRA/FIBROCIMENTO  FORNECIMENTO E INSTALAÇÃO. AF_06/2016_P</t>
  </si>
  <si>
    <t>618,73</t>
  </si>
  <si>
    <t>94656</t>
  </si>
  <si>
    <t>ADAPTADOR CURTO COM BOLSA E ROSCA PARA REGISTRO, PVC, SOLDÁVEL, DN  25 MM X 3/4 , INSTALADO EM RESERVAÇÃO DE ÁGUA DE EDIFICAÇÃO QUE POSSUA RESERVATÓRIO DE FIBRA/FIBROCIMENTO   FORNECIMENTO E INSTALAÇÃO. AF_06/2016</t>
  </si>
  <si>
    <t>4,77</t>
  </si>
  <si>
    <t>94657</t>
  </si>
  <si>
    <t>LUVA PVC, SOLDÁVEL, DN  25 MM, INSTALADA EM RESERVAÇÃO DE ÁGUA DE EDIFICAÇÃO QUE POSSUA RESERVATÓRIO DE FIBRA/FIBROCIMENTO   FORNECIMENTO E INSTALAÇÃO. AF_06/2016</t>
  </si>
  <si>
    <t>4,46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</si>
  <si>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</si>
  <si>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</si>
  <si>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</si>
  <si>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</si>
  <si>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</si>
  <si>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</si>
  <si>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8,81</t>
  </si>
  <si>
    <t>94661</t>
  </si>
  <si>
    <t>LUVA, PVC, SOLDÁVEL, DN 40 MM, INSTALADO EM RESERVAÇÃO DE ÁGUA DE EDIFICAÇÃO QUE POSSUA RESERVATÓRIO DE FIBRA/FIBROCIMENTO   FORNECIMENTO E INSTALAÇÃO. AF_06/2016</t>
  </si>
  <si>
    <t>8,28</t>
  </si>
  <si>
    <t>94662</t>
  </si>
  <si>
    <t>ADAPTADOR CURTO COM BOLSA E ROSCA PARA REGISTRO, PVC, SOLDÁVEL, DN 50 MM X 1 1/2 , INSTALADO EM RESERVAÇÃO DE ÁGUA DE EDIFICAÇÃO QUE POSSUA RESERVATÓRIO DE FIBRA/FIBROCIMENTO   FORNECIMENTO E INSTALAÇÃO. AF_06/2016</t>
  </si>
  <si>
    <t>9,47</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</si>
  <si>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</si>
  <si>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</si>
  <si>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</si>
  <si>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</si>
  <si>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19,42</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</si>
  <si>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</si>
  <si>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</si>
  <si>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</si>
  <si>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</si>
  <si>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25,90</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</si>
  <si>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</si>
  <si>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</si>
  <si>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</si>
  <si>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</si>
  <si>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41,93</t>
  </si>
  <si>
    <t>94669</t>
  </si>
  <si>
    <t>LUVA, PVC, SOLDÁVEL, DN 85 MM, INSTALADO EM RESERVAÇÃO DE ÁGUA DE EDIFICAÇÃO QUE POSSUA RESERVATÓRIO DE FIBRA/FIBROCIMENTO   FORNECIMENTO E INSTALAÇÃO. AF_06/2016</t>
  </si>
  <si>
    <t>44,11</t>
  </si>
  <si>
    <t>94670</t>
  </si>
  <si>
    <t>ADAPTADOR CURTO COM BOLSA E ROSCA PARA REGISTRO, PVC, SOLDÁVEL, DN 110 MM X 4 , INSTALADO EM RESERVAÇÃO DE ÁGUA DE EDIFICAÇÃO QUE POSSUA RESERVATÓRIO DE FIBRA/FIBROCIMENTO   FORNECIMENTO E INSTALAÇÃO. AF_06/2016</t>
  </si>
  <si>
    <t>56,09</t>
  </si>
  <si>
    <t>94671</t>
  </si>
  <si>
    <t>LUVA, PVC, SOLDÁVEL, DN 110 MM, INSTALADO EM RESERVAÇÃO DE ÁGUA DE EDIFICAÇÃO QUE POSSUA RESERVATÓRIO DE FIBRA/FIBROCIMENTO   FORNECIMENTO E INSTALAÇÃO. AF_06/2016</t>
  </si>
  <si>
    <t>61,91</t>
  </si>
  <si>
    <t>94672</t>
  </si>
  <si>
    <t>JOELHO 90 GRAUS COM BUCHA DE LATÃO, PVC, SOLDÁVEL, DN  25 MM, X 3/4 INSTALADO EM RESERVAÇÃO DE ÁGUA DE EDIFICAÇÃO QUE POSSUA RESERVATÓRIO DE FIBRA/FIBROCIMENTO   FORNECIMENTO E INSTALAÇÃO. AF_06/2016</t>
  </si>
  <si>
    <t>7,74</t>
  </si>
  <si>
    <t>94673</t>
  </si>
  <si>
    <t>CURVA 90 GRAUS, PVC, SOLDÁVEL, DN  25 MM, INSTALADO EM RESERVAÇÃO DE ÁGUA DE EDIFICAÇÃO QUE POSSUA RESERVATÓRIO DE FIBRA/FIBROCIMENTO   FORNECIMENTO E INSTALAÇÃO. AF_06/2016</t>
  </si>
  <si>
    <t>7,84</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</si>
  <si>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</si>
  <si>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</si>
  <si>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</si>
  <si>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</si>
  <si>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</si>
  <si>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</si>
  <si>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</si>
  <si>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</si>
  <si>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16,53</t>
  </si>
  <si>
    <t>94678</t>
  </si>
  <si>
    <t>JOELHO 90 GRAUS, PVC, SOLDÁVEL, DN 50 MM INSTALADO EM RESERVAÇÃO DE ÁGUA DE EDIFICAÇÃO QUE POSSUA RESERVATÓRIO DE FIBRA/FIBROCIMENTO   FORNECIMENTO E INSTALAÇÃO. AF_06/2016</t>
  </si>
  <si>
    <t>12,17</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</si>
  <si>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</si>
  <si>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</si>
  <si>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</si>
  <si>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</si>
  <si>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</si>
  <si>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</si>
  <si>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</si>
  <si>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</si>
  <si>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71,09</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</si>
  <si>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</si>
  <si>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</si>
  <si>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</si>
  <si>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</si>
  <si>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89,43</t>
  </si>
  <si>
    <t>94685</t>
  </si>
  <si>
    <t>CURVA 90 GRAUS, PVC, SOLDÁVEL, DN 85 MM, INSTALADO EM RESERVAÇÃO DE ÁGUA DE EDIFICAÇÃO QUE POSSUA RESERVATÓRIO DE FIBRA/FIBROCIMENTO   FORNECIMENTO E INSTALAÇÃO. AF_06/2016</t>
  </si>
  <si>
    <t>69,04</t>
  </si>
  <si>
    <t>94686</t>
  </si>
  <si>
    <t>JOELHO 90 GRAUS, PVC, SOLDÁVEL, DN 110 MM INSTALADO EM RESERVAÇÃO DE ÁGUA DE EDIFICAÇÃO QUE POSSUA RESERVATÓRIO DE FIBRA/FIBROCIMENTO   FORNECIMENTO E INSTALAÇÃO. AF_06/2016</t>
  </si>
  <si>
    <t>174,58</t>
  </si>
  <si>
    <t>94687</t>
  </si>
  <si>
    <t>CURVA 90 GRAUS, PVC, SOLDÁVEL, DN 110 MM, INSTALADO EM RESERVAÇÃO DE ÁGUA DE EDIFICAÇÃO QUE POSSUA RESERVATÓRIO DE FIBRA/FIBROCIMENTO   FORNECIMENTO E INSTALAÇÃO. AF_06/2016</t>
  </si>
  <si>
    <t>117,58</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</si>
  <si>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</si>
  <si>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</si>
  <si>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</si>
  <si>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</si>
  <si>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</si>
  <si>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</si>
  <si>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9,85</t>
  </si>
  <si>
    <t>94691</t>
  </si>
  <si>
    <t>TÊ DE REDUÇÃO, PVC, SOLDÁVEL, DN 32 MM X  25 MM, INSTALADO EM RESERVAÇÃO DE ÁGUA DE EDIFICAÇÃO QUE POSSUA RESERVATÓRIO DE FIBRA/FIBROCIMENTO   FORNECIMENTO E INSTALAÇÃO. AF_06/2016</t>
  </si>
  <si>
    <t>11,84</t>
  </si>
  <si>
    <t>94692</t>
  </si>
  <si>
    <t>TÊ, PVC, SOLDÁVEL, DN 40 MM INSTALADO EM RESERVAÇÃO DE ÁGUA DE EDIFICAÇÃO QUE POSSUA RESERVATÓRIO DE FIBRA/FIBROCIMENTO   FORNECIMENTO E INSTALAÇÃO. AF_06/2016</t>
  </si>
  <si>
    <t>17,22</t>
  </si>
  <si>
    <t>94693</t>
  </si>
  <si>
    <t>TÊ DE REDUÇÃO, PVC, SOLDÁVEL, DN 40 MM X 32 MM, INSTALADO EM RESERVAÇÃO DE ÁGUA DE EDIFICAÇÃO QUE POSSUA RESERVATÓRIO DE FIBRA/FIBROCIMENTO   FORNECIMENTO E INSTALAÇÃO. AF_06/2016</t>
  </si>
  <si>
    <t>17,12</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</si>
  <si>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</si>
  <si>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</si>
  <si>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</si>
  <si>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</si>
  <si>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21,45</t>
  </si>
  <si>
    <t>94696</t>
  </si>
  <si>
    <t>TÊ, PVC, SOLDÁVEL, DN 60 MM INSTALADO EM RESERVAÇÃO DE ÁGUA DE EDIFICAÇÃO QUE POSSUA RESERVATÓRIO DE FIBRA/FIBROCIMENTO   FORNECIMENTO E INSTALAÇÃO. AF_06/2016</t>
  </si>
  <si>
    <t>38,93</t>
  </si>
  <si>
    <t>94697</t>
  </si>
  <si>
    <t>TÊ, PVC, SOLDÁVEL, DN 75 MM INSTALADO EM RESERVAÇÃO DE ÁGUA DE EDIFICAÇÃO QUE POSSUA RESERVATÓRIO DE FIBRA/FIBROCIMENTO   FORNECIMENTO E INSTALAÇÃO. AF_06/2016</t>
  </si>
  <si>
    <t>56,79</t>
  </si>
  <si>
    <t>94698</t>
  </si>
  <si>
    <t>TÊ DE REDUÇÃO, PVC, SOLDÁVEL, DN 75 MM X 50 MM, INSTALADO EM RESERVAÇÃO DE ÁGUA DE EDIFICAÇÃO QUE POSSUA RESERVATÓRIO DE FIBRA/FIBROCIMENTO   FORNECIMENTO E INSTALAÇÃO. AF_06/2016</t>
  </si>
  <si>
    <t>49,94</t>
  </si>
  <si>
    <t>94699</t>
  </si>
  <si>
    <t>TÊ, PVC, SOLDÁVEL, DN 85 MM INSTALADO EM RESERVAÇÃO DE ÁGUA DE EDIFICAÇÃO QUE POSSUA RESERVATÓRIO DE FIBRA/FIBROCIMENTO   FORNECIMENTO E INSTALAÇÃO. AF_06/2016</t>
  </si>
  <si>
    <t>93,22</t>
  </si>
  <si>
    <t>94700</t>
  </si>
  <si>
    <t>TÊ DE REDUÇÃO, PVC, SOLDÁVEL, DN 85 MM X 60 MM, INSTALADO EM RESERVAÇÃO DE ÁGUA DE EDIFICAÇÃO QUE POSSUA RESERVATÓRIO DE FIBRA/FIBROCIMENTO   FORNECIMENTO E INSTALAÇÃO. AF_06/2016</t>
  </si>
  <si>
    <t>83,04</t>
  </si>
  <si>
    <t>94701</t>
  </si>
  <si>
    <t>TÊ, PVC, SOLDÁVEL, DN 110 MM INSTALADO EM RESERVAÇÃO DE ÁGUA DE EDIFICAÇÃO QUE POSSUA RESERVATÓRIO DE FIBRA/FIBROCIMENTO   FORNECIMENTO E INSTALAÇÃO. AF_06/2016</t>
  </si>
  <si>
    <t>144,20</t>
  </si>
  <si>
    <t>94702</t>
  </si>
  <si>
    <t>TÊ DE REDUÇÃO, PVC, SOLDÁVEL, DN 110 MM X 60 MM, INSTALADO EM RESERVAÇÃO DE ÁGUA DE EDIFICAÇÃO QUE POSSUA RESERVATÓRIO DE FIBRA/FIBROCIMENTO   FORNECIMENTO E INSTALAÇÃO. AF_06/2016</t>
  </si>
  <si>
    <t>115,55</t>
  </si>
  <si>
    <t>94703</t>
  </si>
  <si>
    <t>ADAPTADOR COM FLANGE E ANEL DE VEDAÇÃO, PVC, SOLDÁVEL, DN  25 MM X 3/4 , INSTALADO EM RESERVAÇÃO DE ÁGUA DE EDIFICAÇÃO QUE POSSUA RESERVATÓRIO DE FIBRA/FIBROCIMENTO   FORNECIMENTO E INSTALAÇÃO. AF_06/2016</t>
  </si>
  <si>
    <t>19,00</t>
  </si>
  <si>
    <t>94704</t>
  </si>
  <si>
    <t>ADAPTADOR COM FLANGE E ANEL DE VEDAÇÃO, PVC, SOLDÁVEL, DN 32 MM X 1 , INSTALADO EM RESERVAÇÃO DE ÁGUA DE EDIFICAÇÃO QUE POSSUA RESERVATÓRIO DE FIBRA/FIBROCIMENTO   FORNECIMENTO E INSTALAÇÃO. AF_06/2016</t>
  </si>
  <si>
    <t>22,29</t>
  </si>
  <si>
    <t>94705</t>
  </si>
  <si>
    <t>ADAPTADOR COM FLANGE E ANEL DE VEDAÇÃO, PVC, SOLDÁVEL, DN 40 MM X 1 1/4 , INSTALADO EM RESERVAÇÃO DE ÁGUA DE EDIFICAÇÃO QUE POSSUA RESERVATÓRIO DE FIBRA/FIBROCIMENTO   FORNECIMENTO E INSTALAÇÃO. AF_06/2016</t>
  </si>
  <si>
    <t>32,22</t>
  </si>
  <si>
    <t>94706</t>
  </si>
  <si>
    <t>ADAPTADOR COM FLANGE E ANEL DE VEDAÇÃO, PVC, SOLDÁVEL, DN 50 MM X 1 1/2 , INSTALADO EM RESERVAÇÃO DE ÁGUA DE EDIFICAÇÃO QUE POSSUA RESERVATÓRIO DE FIBRA/FIBROCIMENTO   FORNECIMENTO E INSTALAÇÃO. AF_06/2016</t>
  </si>
  <si>
    <t>41,05</t>
  </si>
  <si>
    <t>94707</t>
  </si>
  <si>
    <t>ADAPTADOR COM FLANGE E ANEL DE VEDAÇÃO, PVC, SOLDÁVEL, DN 60 MM X 2 , INSTALADO EM RESERVAÇÃO DE ÁGUA DE EDIFICAÇÃO QUE POSSUA RESERVATÓRIO DE FIBRA/FIBROCIMENTO   FORNECIMENTO E INSTALAÇÃO. AF_06/2016</t>
  </si>
  <si>
    <t>47,50</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</si>
  <si>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</si>
  <si>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</si>
  <si>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</si>
  <si>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</si>
  <si>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</si>
  <si>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</si>
  <si>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31,47</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</si>
  <si>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</si>
  <si>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</si>
  <si>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</si>
  <si>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</si>
  <si>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52,59</t>
  </si>
  <si>
    <t>94713</t>
  </si>
  <si>
    <t>ADAPTADOR COM FLANGES LIVRES, PVC, SOLDÁVEL, DN 75 MM X 2 1/2 , INSTALADO EM RESERVAÇÃO DE ÁGUA DE EDIFICAÇÃO QUE POSSUA RESERVATÓRIO DE FIBRA/FIBROCIMENTO   FORNECIMENTO E INSTALAÇÃO. AF_06/2016</t>
  </si>
  <si>
    <t>157,60</t>
  </si>
  <si>
    <t>94714</t>
  </si>
  <si>
    <t>ADAPTADOR COM FLANGES LIVRES, PVC, SOLDÁVEL, DN 85 MM X 3 , INSTALADO EM RESERVAÇÃO DE ÁGUA DE EDIFICAÇÃO QUE POSSUA RESERVATÓRIO DE FIBRA/FIBROCIMENTO   FORNECIMENTO E INSTALAÇÃO. AF_06/2016</t>
  </si>
  <si>
    <t>206,65</t>
  </si>
  <si>
    <t>94715</t>
  </si>
  <si>
    <t>ADAPTADOR COM FLANGES LIVRES, PVC, SOLDÁVEL, DN 110 MM X 4 , INSTALADO EM RESERVAÇÃO DE ÁGUA DE EDIFICAÇÃO QUE POSSUA RESERVATÓRIO DE FIBRA/FIBROCIMENTO   FORNECIMENTO E INSTALAÇÃO. AF_06/2016</t>
  </si>
  <si>
    <t>288,72</t>
  </si>
  <si>
    <t>94724</t>
  </si>
  <si>
    <t>CONECTOR, CPVC, SOLDÁVEL, DN 22 MM X 3/4, INSTALADO EM RESERVAÇÃO DE ÁGUA DE EDIFICAÇÃO QUE POSSUA RESERVATÓRIO DE FIBRA/FIBROCIMENTO  FORNECIMENTO E INSTALAÇÃO. AF_06/2016</t>
  </si>
  <si>
    <t>18,92</t>
  </si>
  <si>
    <t>94725</t>
  </si>
  <si>
    <t>LUVA, CPVC, SOLDÁVEL, DN 22 MM, INSTALADO EM RESERVAÇÃO DE ÁGUA DE EDIFICAÇÃO QUE POSSUA RESERVATÓRIO DE FIBRA/FIBROCIMENTO  FORNECIMENTO E INSTALAÇÃO. AF_06/2016</t>
  </si>
  <si>
    <t>5,05</t>
  </si>
  <si>
    <t>94726</t>
  </si>
  <si>
    <t>CONECTOR, CPVC, SOLDÁVEL, DN 28 MM X 1, INSTALADO EM RESERVAÇÃO DE ÁGUA DE EDIFICAÇÃO QUE POSSUA RESERVATÓRIO DE FIBRA/FIBROCIMENTO  FORNECIMENTO E INSTALAÇÃO. AF_06/2016</t>
  </si>
  <si>
    <t>28,83</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</si>
  <si>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</si>
  <si>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</si>
  <si>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</si>
  <si>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</si>
  <si>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107,38</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</si>
  <si>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</si>
  <si>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</si>
  <si>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</si>
  <si>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</si>
  <si>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130,26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</si>
  <si>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</si>
  <si>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</si>
  <si>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</si>
  <si>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</si>
  <si>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28,21</t>
  </si>
  <si>
    <t>94737</t>
  </si>
  <si>
    <t>LUVA, CPVC, SOLDÁVEL, DN 89 MM, INSTALADO EM RESERVAÇÃO DE ÁGUA DE EDIFICAÇÃO QUE POSSUA RESERVATÓRIO DE FIBRA/FIBROCIMENTO  FORNECIMENTO E INSTALAÇÃO. AF_06/2016</t>
  </si>
  <si>
    <t>114,61</t>
  </si>
  <si>
    <t>94740</t>
  </si>
  <si>
    <t>JOELHO 90 GRAUS, CPVC, SOLDÁVEL, DN 22 MM, INSTALADO EM RESERVAÇÃO DE ÁGUA DE EDIFICAÇÃO QUE POSSUA RESERVATÓRIO DE FIBRA/FIBROCIMENTO  FORNECIMENTO E INSTALAÇÃO. AF_06/2016</t>
  </si>
  <si>
    <t>7,95</t>
  </si>
  <si>
    <t>94741</t>
  </si>
  <si>
    <t>CURVA 90 GRAUS, CPVC, SOLDÁVEL, DN 22 MM, INSTALADO EM RESERVAÇÃO DE ÁGUA DE EDIFICAÇÃO QUE POSSUA RESERVATÓRIO DE FIBRA/FIBROCIMENTO  FORNECIMENTO E INSTALAÇÃO. AF_06/2016</t>
  </si>
  <si>
    <t>9,62</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</si>
  <si>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</si>
  <si>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</si>
  <si>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</si>
  <si>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</si>
  <si>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</si>
  <si>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</si>
  <si>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</si>
  <si>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</si>
  <si>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25,10</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</si>
  <si>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</si>
  <si>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</si>
  <si>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</si>
  <si>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</si>
  <si>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</si>
  <si>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</si>
  <si>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146,18</t>
  </si>
  <si>
    <t>94756</t>
  </si>
  <si>
    <t>TE, CPVC, SOLDÁVEL, DN 22 MM, INSTALADO EM RESERVAÇÃO DE ÁGUA DE EDIFICAÇÃO QUE POSSUA RESERVATÓRIO DE FIBRA/FIBROCIMENTO  FORNECIMENTO E INSTALAÇÃO. AF_06/2016</t>
  </si>
  <si>
    <t>10,12</t>
  </si>
  <si>
    <t>94757</t>
  </si>
  <si>
    <t>TE, CPVC, SOLDÁVEL, DN 28 MM, INSTALADO EM RESERVAÇÃO DE ÁGUA DE EDIFICAÇÃO QUE POSSUA RESERVATÓRIO DE FIBRA/FIBROCIMENTO  FORNECIMENTO E INSTALAÇÃO. AF_06/2016</t>
  </si>
  <si>
    <t>13,29</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</si>
  <si>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</si>
  <si>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</si>
  <si>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</si>
  <si>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</si>
  <si>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39,18</t>
  </si>
  <si>
    <t>94760</t>
  </si>
  <si>
    <t>TE, CPVC, SOLDÁVEL, DN 54 MM, INSTALADO EM RESERVAÇÃO DE ÁGUA DE EDIFICAÇÃO QUE POSSUA RESERVATÓRIO DE FIBRA/FIBROCIMENTO  FORNECIMENTO E INSTALAÇÃO. AF_06/2016</t>
  </si>
  <si>
    <t>64,57</t>
  </si>
  <si>
    <t>94761</t>
  </si>
  <si>
    <t>TE, CPVC, SOLDÁVEL, DN 73 MM, INSTALADO EM RESERVAÇÃO DE ÁGUA DE EDIFICAÇÃO QUE POSSUA RESERVATÓRIO DE FIBRA/FIBROCIMENTO  FORNECIMENTO E INSTALAÇÃO. AF_06/2016</t>
  </si>
  <si>
    <t>135,17</t>
  </si>
  <si>
    <t>94762</t>
  </si>
  <si>
    <t>TE, CPVC, SOLDÁVEL, DN 89 MM, INSTALADO EM RESERVAÇÃO DE ÁGUA DE EDIFICAÇÃO QUE POSSUA RESERVATÓRIO DE FIBRA/FIBROCIMENTO  FORNECIMENTO E INSTALAÇÃO. AF_06/2016</t>
  </si>
  <si>
    <t>175,62</t>
  </si>
  <si>
    <t>94783</t>
  </si>
  <si>
    <t>ADAPTADOR COM FLANGE E ANEL DE VEDAÇÃO, PVC, SOLDÁVEL, DN  20 MM X 1/2 , INSTALADO EM RESERVAÇÃO DE ÁGUA DE EDIFICAÇÃO QUE POSSUA RESERVATÓRIO DE FIBRA/FIBROCIMENTO   FORNECIMENTO E INSTALAÇÃO. AF_06/2016</t>
  </si>
  <si>
    <t>16,12</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</si>
  <si>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</si>
  <si>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</si>
  <si>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</si>
  <si>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</si>
  <si>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38,72</t>
  </si>
  <si>
    <t>94787</t>
  </si>
  <si>
    <t>ADAPTADOR COM FLANGES LIVRES, PVC, SOLDÁVEL LONGO, DN 50 MM X 1 1/2 , INSTALADO EM RESERVAÇÃO DE ÁGUA DE EDIFICAÇÃO QUE POSSUA RESERVATÓRIO DE FIBRA/FIBROCIMENTO   FORNECIMENTO E INSTALAÇÃO. AF_06/2016</t>
  </si>
  <si>
    <t>49,07</t>
  </si>
  <si>
    <t>94788</t>
  </si>
  <si>
    <t>ADAPTADOR COM FLANGES LIVRES, PVC, SOLDÁVEL LONGO, DN 60 MM X 2 , INSTALADO EM RESERVAÇÃO DE ÁGUA DE EDIFICAÇÃO QUE POSSUA RESERVATÓRIO DE FIBRA/FIBROCIMENTO   FORNECIMENTO E INSTALAÇÃO. AF_06/2016</t>
  </si>
  <si>
    <t>64,95</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</si>
  <si>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</si>
  <si>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</si>
  <si>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</si>
  <si>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</si>
  <si>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271,45</t>
  </si>
  <si>
    <t>94791</t>
  </si>
  <si>
    <t>ADAPTADOR COM FLANGES LIVRES, PVC, SOLDÁVEL LONGO, DN 110 MM X 4 , INSTALADO EM RESERVAÇÃO DE ÁGUA DE EDIFICAÇÃO QUE POSSUA RESERVATÓRIO DE FIBRA/FIBROCIMENTO   FORNECIMENTO E INSTALAÇÃO. AF_06/2016</t>
  </si>
  <si>
    <t>405,47</t>
  </si>
  <si>
    <t>94863</t>
  </si>
  <si>
    <t>LUVA, CPVC, SOLDÁVEL, DN 73 MM, INSTALADO EM RESERVAÇÃO DE ÁGUA DE EDIFICAÇÃO QUE POSSUA RESERVATÓRIO DE FIBRA/FIBROCIMENTO  FORNECIMENTO E INSTALAÇÃO. AF_06/2016</t>
  </si>
  <si>
    <t>96,40</t>
  </si>
  <si>
    <t>95141</t>
  </si>
  <si>
    <t>ADAPTADOR COM FLANGES LIVRES, PVC, SOLDÁVEL LONGO, DN  25 MM X 3/4 , INSTALADO EM RESERVAÇÃO DE ÁGUA DE EDIFICAÇÃO QUE POSSUA RESERVATÓRIO DE FIBRA/FIBROCIMENTO    FORNECIMENTO E INSTALAÇÃO. AF_06/2016</t>
  </si>
  <si>
    <t>26,23</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</si>
  <si>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</si>
  <si>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</si>
  <si>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</si>
  <si>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</si>
  <si>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32,59</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</si>
  <si>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</si>
  <si>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</si>
  <si>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</si>
  <si>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</si>
  <si>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42,80</t>
  </si>
  <si>
    <t>95696</t>
  </si>
  <si>
    <t>SPRINKLER TIPO PENDENTE, 68° C, UNIÃO POR ROSCA, DN 15 (½)  FORNECIMENTO E INSTALAÇÃO. AF_12/2015</t>
  </si>
  <si>
    <t>24,90</t>
  </si>
  <si>
    <t>96637</t>
  </si>
  <si>
    <t>JOELHO 90 GRAUS, PPR, DN 25 MM, CLASSE PN 25, INSTALADO EM RAMAL OU SUB-RAMAL DE ÁGUA  FORNECIMENTO E INSTALAÇÃO . AF_06/2015</t>
  </si>
  <si>
    <t>11,07</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</si>
  <si>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</si>
  <si>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</si>
  <si>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</si>
  <si>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</si>
  <si>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</si>
  <si>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</si>
  <si>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16,09</t>
  </si>
  <si>
    <t>96641</t>
  </si>
  <si>
    <t>CONECTOR FÊMEA, PPR, 25 X 1/2'', CLASSE PN 25, INSTALADO EM RAMAL OU SUB-RAMAL DE ÁGUA   FORNECIMENTO E INSTALAÇÃO . AF_06/2015</t>
  </si>
  <si>
    <t>13,06</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</si>
  <si>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</si>
  <si>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</si>
  <si>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</si>
  <si>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</si>
  <si>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32,41</t>
  </si>
  <si>
    <t>96650</t>
  </si>
  <si>
    <t>JOELHO 90 GRAUS, PPR, DN 25 MM, CLASSE PN 25, INSTALADO EM RAMAL DE DISTRIBUIÇÃO  FORNECIMENTO E INSTALAÇÃO . AF_06/2015</t>
  </si>
  <si>
    <t>8,03</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</si>
  <si>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</si>
  <si>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</si>
  <si>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</si>
  <si>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</si>
  <si>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15,61</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</si>
  <si>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</si>
  <si>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</si>
  <si>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</si>
  <si>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</si>
  <si>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25,55</t>
  </si>
  <si>
    <t>96655</t>
  </si>
  <si>
    <t>JOELHO 45 GRAUS, PPR, DN 40 MM, CLASSE PN 25, INSTALADO EM RAMAL DE DISTRIBUIÇÃO DE ÁGUA  FORNECIMENTO E INSTALAÇÃO . AF_06/2015</t>
  </si>
  <si>
    <t>25,22</t>
  </si>
  <si>
    <t>96656</t>
  </si>
  <si>
    <t>LUVA, PPR, DN 25 MM, CLASSE PN 25, INSTALADO EM RAMAL DE DISTRIBUIÇÃO DE ÁGUA  FORNECIMENTO E INSTALAÇÃO . AF_06/2015</t>
  </si>
  <si>
    <t>5,62</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</si>
  <si>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</si>
  <si>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</si>
  <si>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</si>
  <si>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</si>
  <si>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11,06</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</si>
  <si>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</si>
  <si>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</si>
  <si>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</si>
  <si>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</si>
  <si>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24,64</t>
  </si>
  <si>
    <t>96661</t>
  </si>
  <si>
    <t>CONECTOR FÊMEA, PPR, 32 X 3/4'', CLASSE PN 25, INSTALADO EM RAMAL DE DISTRIBUIÇÃO DE ÁGUA   FORNECIMENTO E INSTALAÇÃO . AF_06/2015</t>
  </si>
  <si>
    <t>19,99</t>
  </si>
  <si>
    <t>96662</t>
  </si>
  <si>
    <t>BUCHA DE REDUÇÃO, PPR, 32 X 25, CLASSE PN 25, INSTALADO EM RAMAL DE DISTRIBUIÇÃO DE ÁGUA  FORNECIMENTO E INSTALAÇÃO . AF_06/2015</t>
  </si>
  <si>
    <t>10,68</t>
  </si>
  <si>
    <t>96663</t>
  </si>
  <si>
    <t>LUVA, PPR, DN 40 MM, CLASSE PN 25, INSTALADO EM RAMAL DE DISTRIBUIÇÃO DE ÁGUA  FORNECIMENTO E INSTALAÇÃO. AF_06/2015</t>
  </si>
  <si>
    <t>18,39</t>
  </si>
  <si>
    <t>96664</t>
  </si>
  <si>
    <t>BUCHA DE REDUÇÃO, PPR, 40 X 25, CLASSE PN 25, INSTALADO EM RAMAL DE DISTRIBUIÇÃO DE ÁGUA  FORNECIMENTO E INSTALAÇÃO . AF_06/2015</t>
  </si>
  <si>
    <t>19,38</t>
  </si>
  <si>
    <t>96665</t>
  </si>
  <si>
    <t>TÊ NORMAL, PPR, DN 25 MM, CLASSE PN 25, INSTALADO EM RAMAL DE DISTRIBUIÇÃO DE ÁGUA  FORNECIMENTO E INSTALAÇÃO . AF_06/2015</t>
  </si>
  <si>
    <t>10,61</t>
  </si>
  <si>
    <t>96666</t>
  </si>
  <si>
    <t>TÊ NORMAL, PPR, DN 32 MM, CLASSE PN 25, INSTALADO EM RAMAL DE DISTRIBUIÇÃO DE ÁGUA  FORNECIMENTO E INSTALAÇÃO . AF_06/2015</t>
  </si>
  <si>
    <t>20,88</t>
  </si>
  <si>
    <t>96667</t>
  </si>
  <si>
    <t>TÊ NORMAL, PPR, DN 40 MM, CLASSE PN 25, INSTALADO EM RAMAL DE DISTRIBUIÇÃO DE ÁGUA  FORNECIMENTO E INSTALAÇÃO . AF_06/2015</t>
  </si>
  <si>
    <t>35,47</t>
  </si>
  <si>
    <t>96684</t>
  </si>
  <si>
    <t>JOELHO 90 GRAUS, PPR, DN 25 MM, CLASSE PN 25, INSTALADO EM PRUMADA DE ÁGUA  FORNECIMENTO E INSTALAÇÃO . AF_06/2015</t>
  </si>
  <si>
    <t>96685</t>
  </si>
  <si>
    <t>JOELHO 45 GRAUS, PPR, DN 25 MM, CLASSE PN 25, INSTALADO EM PRUMADA DE ÁGUA  FORNECIMENTO E INSTALAÇÃO . AF_06/2015</t>
  </si>
  <si>
    <t>3,16</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</si>
  <si>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</si>
  <si>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</si>
  <si>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</si>
  <si>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</si>
  <si>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</si>
  <si>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</si>
  <si>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</si>
  <si>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</si>
  <si>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8,36</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</si>
  <si>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</si>
  <si>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</si>
  <si>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</si>
  <si>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</si>
  <si>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</si>
  <si>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</si>
  <si>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23,79</t>
  </si>
  <si>
    <t>96693</t>
  </si>
  <si>
    <t>JOELHO 45 GRAUS, PPR, DN 63 MM, CLASSE PN 25, INSTALADO EM PRUMADA DE ÁGUA  FORNECIMENTO E INSTALAÇÃO . AF_06/2015</t>
  </si>
  <si>
    <t>22,68</t>
  </si>
  <si>
    <t>96694</t>
  </si>
  <si>
    <t>JOELHO 90 GRAUS, PPR, DN 75 MM, CLASSE PN 25, INSTALADO EM PRUMADA DE ÁGUA  FORNECIMENTO E INSTALAÇÃO . AF_06/2015</t>
  </si>
  <si>
    <t>50,00</t>
  </si>
  <si>
    <t>96695</t>
  </si>
  <si>
    <t>JOELHO 45 GRAUS, PPR, DN 75 MM, CLASSE PN 25, INSTALADO EM PRUMADA DE ÁGUA  FORNECIMENTO E INSTALAÇÃO . AF_06/2015</t>
  </si>
  <si>
    <t>48,69</t>
  </si>
  <si>
    <t>96696</t>
  </si>
  <si>
    <t>JOELHO 90 GRAUS, PPR, DN 90 MM, CLASSE PN 25, INSTALADO EM PRUMADA DE ÁGUA  FORNECIMENTO E INSTALAÇÃO . AF_06/2015</t>
  </si>
  <si>
    <t>74,95</t>
  </si>
  <si>
    <t>96697</t>
  </si>
  <si>
    <t>JOELHO 90 GRAUS, PPR, DN 110 MM, CLASSE PN 25, INSTALADO EM PRUMADA DE ÁGUA  FORNECIMENTO E INSTALAÇÃO . AF_06/2015</t>
  </si>
  <si>
    <t>112,04</t>
  </si>
  <si>
    <t>96698</t>
  </si>
  <si>
    <t>LUVA, PPR, DN 25 MM, CLASSE PN 25, INSTALADO EM PRUMADA DE ÁGUA  FORNECIMENTO E INSTALAÇÃO . AF_06/2015</t>
  </si>
  <si>
    <t>2,59</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</si>
  <si>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</si>
  <si>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</si>
  <si>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</si>
  <si>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</si>
  <si>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</si>
  <si>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</si>
  <si>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</si>
  <si>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</si>
  <si>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</si>
  <si>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</si>
  <si>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</si>
  <si>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</si>
  <si>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8,11</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</si>
  <si>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</si>
  <si>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</si>
  <si>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</si>
  <si>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</si>
  <si>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</si>
  <si>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</si>
  <si>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</si>
  <si>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</si>
  <si>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</si>
  <si>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</si>
  <si>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79,28</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</si>
  <si>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</si>
  <si>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</si>
  <si>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</si>
  <si>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</si>
  <si>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</si>
  <si>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</si>
  <si>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</si>
  <si>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</si>
  <si>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18,14</t>
  </si>
  <si>
    <t>96714</t>
  </si>
  <si>
    <t>TÊ NORMAL, PPR, DN 63 MM, CLASSE PN 25, INSTALADO EM PRUMADA DE ÁGUA  FORNECIMENTO E INSTALAÇÃO . AF_06/2015</t>
  </si>
  <si>
    <t>96715</t>
  </si>
  <si>
    <t>TÊ NORMAL, PPR, DN 75 MM, CLASSE PN 25, INSTALADO EM PRUMADA DE ÁGUA  FORNECIMENTO E INSTALAÇÃO . AF_06/2015</t>
  </si>
  <si>
    <t>54,85</t>
  </si>
  <si>
    <t>96716</t>
  </si>
  <si>
    <t>TÊ NORMAL, PPR, DN 90 MM, CLASSE PN 25, INSTALADO EM PRUMADA DE ÁGUA  FORNECIMENTO E INSTALAÇÃO . AF_06/2015</t>
  </si>
  <si>
    <t>81,95</t>
  </si>
  <si>
    <t>96717</t>
  </si>
  <si>
    <t>TÊ NORMAL, PPR, DN 110 MM, CLASSE PN 25, INSTALADO EM PRUMADA DE ÁGUA  FORNECIMENTO E INSTALAÇÃO . AF_06/2015</t>
  </si>
  <si>
    <t>128,32</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</si>
  <si>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</si>
  <si>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</si>
  <si>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</si>
  <si>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</si>
  <si>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</si>
  <si>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</si>
  <si>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13,26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</si>
  <si>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</si>
  <si>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</si>
  <si>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</si>
  <si>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</si>
  <si>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20,29</t>
  </si>
  <si>
    <t>96741</t>
  </si>
  <si>
    <t>LUVA, PPR, DN 40 MM, CLASSE PN 25, INSTALADO EM RESERVAÇÃO DE ÁGUA DE EDIFICAÇÃO QUE POSSUA RESERVATÓRIO DE FIBRA/FIBROCIMENTO  FORNECIMENTO E INSTALAÇÃO. AF_06/2016</t>
  </si>
  <si>
    <t>8,93</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</si>
  <si>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</si>
  <si>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</si>
  <si>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</si>
  <si>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</si>
  <si>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16,90</t>
  </si>
  <si>
    <t>96744</t>
  </si>
  <si>
    <t>LUVA, PPR, DN 75 MM, CLASSE PN 25, INSTALADO EM RESERVAÇÃO DE ÁGUA DE EDIFICAÇÃO QUE POSSUA RESERVATÓRIO DE FIBRA/FIBROCIMENTO  FORNECIMENTO E INSTALAÇÃO. AF_06/2016</t>
  </si>
  <si>
    <t>35,02</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</si>
  <si>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</si>
  <si>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</si>
  <si>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</si>
  <si>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</si>
  <si>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79,24</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</si>
  <si>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</si>
  <si>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</si>
  <si>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</si>
  <si>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</si>
  <si>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</si>
  <si>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</si>
  <si>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</si>
  <si>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</si>
  <si>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</si>
  <si>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</si>
  <si>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19,93</t>
  </si>
  <si>
    <t>96752</t>
  </si>
  <si>
    <t>JOELHO 90 GRAUS, PPR, DN 63 MM, CLASSE PN 25,  INSTALADO EM RESERVAÇÃO DE ÁGUA DE EDIFICAÇÃO QUE POSSUA RESERVATÓRIO DE FIBRA/FIBROCIMENTO  FORNECIMENTO E INSTALAÇÃO. AF_06/2016</t>
  </si>
  <si>
    <t>24,91</t>
  </si>
  <si>
    <t>96753</t>
  </si>
  <si>
    <t>JOELHO 90 GRAUS, PPR, DN 75 MM, CLASSE PN 25,  INSTALADO EM RESERVAÇÃO DE ÁGUA DE EDIFICAÇÃO QUE POSSUA RESERVATÓRIO DE FIBRA/FIBROCIMENTO  FORNECIMENTO E INSTALAÇÃO. AF_06/2016</t>
  </si>
  <si>
    <t>54,19</t>
  </si>
  <si>
    <t>96754</t>
  </si>
  <si>
    <t>JOELHO 90 GRAUS, PPR, DN 90 MM, CLASSE PN 25,  INSTALADO EM RESERVAÇÃO DE ÁGUA DE EDIFICAÇÃO QUE POSSUA RESERVATÓRIO DE FIBRA/FIBROCIMENTO  FORNECIMENTO E INSTALAÇÃO. AF_06/2016</t>
  </si>
  <si>
    <t>73,91</t>
  </si>
  <si>
    <t>96755</t>
  </si>
  <si>
    <t>JOELHO 90 GRAUS, PPR, DN 110 MM, CLASSE PN 25,  INSTALADO EM RESERVAÇÃO DE ÁGUA DE EDIFICAÇÃO QUE POSSUA RESERVATÓRIO DE FIBRA/FIBROCIMENTO  FORNECIMENTO E INSTALAÇÃO. AF_06/2016</t>
  </si>
  <si>
    <t>112,01</t>
  </si>
  <si>
    <t>96756</t>
  </si>
  <si>
    <t>TÊ MISTURADOR, PPR, DN 20 MM, CLASSE PN 25,  INSTALADO EM RESERVAÇÃO DE ÁGUA DE EDIFICAÇÃO QUE POSSUA RESERVATÓRIO DE FIBRA/FIBROCIMENTO  FORNECIMENTO E INSTALAÇÃO. AF_06/2016</t>
  </si>
  <si>
    <t>10,48</t>
  </si>
  <si>
    <t>96757</t>
  </si>
  <si>
    <t>TÊ MISTURADOR, PPR, DN 25 MM, CLASSE PN 25,  INSTALADO EM RESERVAÇÃO DE ÁGUA DE EDIFICAÇÃO QUE POSSUA RESERVATÓRIO DE FIBRA/FIBROCIMENTO  FORNECIMENTO E INSTALAÇÃO. AF_06/2016</t>
  </si>
  <si>
    <t>10,17</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</si>
  <si>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</si>
  <si>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</si>
  <si>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</si>
  <si>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</si>
  <si>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16,54</t>
  </si>
  <si>
    <t>96760</t>
  </si>
  <si>
    <t>TÊ, PPR, DN 50 MM, CLASSE PN 25,  INSTALADO EM RESERVAÇÃO DE ÁGUA DE EDIFICAÇÃO QUE POSSUA RESERVATÓRIO DE FIBRA/FIBROCIMENTO  FORNECIMENTO E INSTALAÇÃO. AF_06/2016</t>
  </si>
  <si>
    <t>23,77</t>
  </si>
  <si>
    <t>96761</t>
  </si>
  <si>
    <t>TÊ, PPR, DN 63 MM, CLASSE PN 25,  INSTALADO EM RESERVAÇÃO DE ÁGUA DE EDIFICAÇÃO QUE POSSUA RESERVATÓRIO DE FIBRA/FIBROCIMENTO  FORNECIMENTO E INSTALAÇÃO. AF_06/2016</t>
  </si>
  <si>
    <t>31,72</t>
  </si>
  <si>
    <t>96762</t>
  </si>
  <si>
    <t>TÊ, PPR, DN 75 MM, CLASSE PN 25,  INSTALADO EM RESERVAÇÃO DE ÁGUA DE EDIFICAÇÃO QUE POSSUA RESERVATÓRIO DE FIBRA/FIBROCIMENTO  FORNECIMENTO E INSTALAÇÃO. AF_06/2016</t>
  </si>
  <si>
    <t>60,41</t>
  </si>
  <si>
    <t>96763</t>
  </si>
  <si>
    <t>TÊ, PPR, DN 90 MM, CLASSE PN 25,  INSTALADO EM RESERVAÇÃO DE ÁGUA DE EDIFICAÇÃO QUE POSSUA RESERVATÓRIO DE FIBRA/FIBROCIMENTO  FORNECIMENTO E INSTALAÇÃO. AF_06/2016</t>
  </si>
  <si>
    <t>80,56</t>
  </si>
  <si>
    <t>96764</t>
  </si>
  <si>
    <t>TÊ, PPR, DN 110 MM, CLASSE PN 25,  INSTALADO EM RESERVAÇÃO DE ÁGUA DE EDIFICAÇÃO QUE POSSUA RESERVATÓRIO DE FIBRA/FIBROCIMENTO  FORNECIMENTO E INSTALAÇÃO. AF_06/2016</t>
  </si>
  <si>
    <t>128,24</t>
  </si>
  <si>
    <t>96802</t>
  </si>
  <si>
    <t>KIT CHASSI PEX, PRÉ-FABRICADO, PARA CHUVEIRO COM REGISTROS DE PRESSÃO E CONEXÕES POR CRIMPAGEM  FORNECIMENTO E INSTALAÇÃO. AF_06/2015</t>
  </si>
  <si>
    <t>181,17</t>
  </si>
  <si>
    <t>96803</t>
  </si>
  <si>
    <t>KIT CHASSI PEX, PRÉ-FABRICADO, PARA COZINHA COM CUBA SIMPLES E CONEXÕES POR CRIMPAGEM  FORNECIMENTO E INSTALAÇÃO. AF_06/2015</t>
  </si>
  <si>
    <t>93,85</t>
  </si>
  <si>
    <t>96804</t>
  </si>
  <si>
    <t>KIT CHASSI PEX, PRÉ-FABRICADO, PARA ÁREA DE SERVIÇO COM TANQUE E MÁQUINA DE LAVAR ROUPA, E CONEXÕES POR CRIMPAGEM  FORNECIMENTO E INSTALAÇÃO. AF_06/2015</t>
  </si>
  <si>
    <t>170,22</t>
  </si>
  <si>
    <t>96805</t>
  </si>
  <si>
    <t>KIT CHASSI PEX, PRÉ-FABRICADO, PARA CHUVEIRO COM REGISTROS DE PRESSÃO E CONEXÕES POR ANEL DESLIZANTE  FORNECIMENTO E INSTALAÇÃO. AF_06/2015</t>
  </si>
  <si>
    <t>188,64</t>
  </si>
  <si>
    <t>96806</t>
  </si>
  <si>
    <t>KIT CHASSI PEX, PRÉ-FABRICADO, PARA COZINHA COM CUBA SIMPLES E CONEXÕES POR ANEL DESLIZANTE  FORNECIMENTO E INSTALAÇÃO. AF_06/2015</t>
  </si>
  <si>
    <t>93,30</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</si>
  <si>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</si>
  <si>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</si>
  <si>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</si>
  <si>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</si>
  <si>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</si>
  <si>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</si>
  <si>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10,62</t>
  </si>
  <si>
    <t>96810</t>
  </si>
  <si>
    <t>CONEXÃO MÓVEL, ROSCA FÊMEA, METÁLICA, PARA INSTALAÇÕES EM PEX, DN 16 MM X 3/4", COM ANEL DESLIZANTE. FORNECIMENTO E INSTALAÇÃO. AF_06/2015</t>
  </si>
  <si>
    <t>11,43</t>
  </si>
  <si>
    <t>96811</t>
  </si>
  <si>
    <t>UNIÃO METÁLICA PARA INSTALAÇÕES EM PEX, DN 20 MM, FIXAÇÃO DAS CONEXÕES POR ANEL DESLIZANTE  FORNECIMENTO E INSTALAÇÃO . AF_06/2015</t>
  </si>
  <si>
    <t>12,41</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</si>
  <si>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</si>
  <si>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</si>
  <si>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</si>
  <si>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</si>
  <si>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</si>
  <si>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</si>
  <si>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</si>
  <si>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</si>
  <si>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</si>
  <si>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</si>
  <si>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</si>
  <si>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</si>
  <si>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17,95</t>
  </si>
  <si>
    <t>96818</t>
  </si>
  <si>
    <t>UNIÃO DE REDUÇÃO, METÁLICA, PEX, DN 25 X 16 MM, CONEXÃO POR ANEL DESLIZANTE  FORNECIMENTO E INSTALAÇÃO. AF_06/2015</t>
  </si>
  <si>
    <t>16,83</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</si>
  <si>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</si>
  <si>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</si>
  <si>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</si>
  <si>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</si>
  <si>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29,64</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</si>
  <si>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</si>
  <si>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</si>
  <si>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</si>
  <si>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</si>
  <si>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25,87</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</si>
  <si>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</si>
  <si>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</si>
  <si>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</si>
  <si>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</si>
  <si>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11,97</t>
  </si>
  <si>
    <t>96825</t>
  </si>
  <si>
    <t>CONEXÃO FIXA, ROSCA FÊMEA, PARA INSTALAÇÕES EM PEX, DN 16MM X 3/4", CONEXÃO POR CRIMPAGEM  FORNECIMENTO E INSTALAÇÃO. AF_06/2015</t>
  </si>
  <si>
    <t>15,90</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</si>
  <si>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</si>
  <si>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</si>
  <si>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</si>
  <si>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</si>
  <si>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15,19</t>
  </si>
  <si>
    <t>96828</t>
  </si>
  <si>
    <t>CONEXÃO FIXA, ROSCA FÊMEA, PARA INSTALAÇÕES EM PEX, DN 20MM X 3/4", CONEXÃO POR CRIMPAGEM  FORNECIMENTO E INSTALAÇÃO. AF_06/2015</t>
  </si>
  <si>
    <t>18,80</t>
  </si>
  <si>
    <t>96829</t>
  </si>
  <si>
    <t>LUVA DE REDUÇÃO PARA INSTALAÇÕES EM PEX, DN 20 X 16 MM, CONEXÃO POR CRIMPAGEM  FORNECIMENTO E INSTALAÇÃO. AF_06/2015</t>
  </si>
  <si>
    <t>14,66</t>
  </si>
  <si>
    <t>96830</t>
  </si>
  <si>
    <t>LUVA PARA INSTALAÇÕES EM PEX, DN 25 MM, CONEXÃO POR CRIMPAGEM   FORNECIMENTO E INSTALAÇÃO. AF_06/2015</t>
  </si>
  <si>
    <t>21,03</t>
  </si>
  <si>
    <t>96831</t>
  </si>
  <si>
    <t>CONEXÃO FIXA, ROSCA FÊMEA, PARA INSTALAÇÕES EM PEX, DN 25MM X 1/2", CONEXÃO POR CRIMPAGEM  FORNECIMENTO E INSTALAÇÃO. AF_06/2015</t>
  </si>
  <si>
    <t>17,39</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</si>
  <si>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</si>
  <si>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</si>
  <si>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</si>
  <si>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</si>
  <si>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18,71</t>
  </si>
  <si>
    <t>96834</t>
  </si>
  <si>
    <t>LUVA PARA INSTALAÇÕES EM PEX, DN 32 MM, CONEXÃO POR CRIMPAGEM  FORNECIMENTO E INSTALAÇÃO . AF_06/2015</t>
  </si>
  <si>
    <t>30,36</t>
  </si>
  <si>
    <t>96835</t>
  </si>
  <si>
    <t>CONEXÃO FIXA, ROSCA FÊMEA, PARA INSTALAÇÕES EM PEX, DN 32 MM X 3/4", CONEXÃO POR CRIMPAGEM  FORNECIMENTO E INSTALAÇÃO. AF_06/2015</t>
  </si>
  <si>
    <t>26,46</t>
  </si>
  <si>
    <t>96836</t>
  </si>
  <si>
    <t>LUVA DE REDUÇÃO PARA INSTALAÇÕES EM PEX, DN 32 X 25 MM, CONEXÃO POR CRIMPAGEM  FORNECIMENTO E INSTALAÇÃO. AF_06/2015</t>
  </si>
  <si>
    <t>28,08</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</si>
  <si>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</si>
  <si>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</si>
  <si>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</si>
  <si>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</si>
  <si>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</si>
  <si>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</si>
  <si>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14,78</t>
  </si>
  <si>
    <t>96840</t>
  </si>
  <si>
    <t>JOELHO 90 GRAUS, METÁLICO, PARA INSTALAÇÕES EM PEX, DN 20 MM, CONEXÃO POR ANEL DESLIZANTE  FORNECIMENTO E INSTALAÇÃO . AF_06/2015</t>
  </si>
  <si>
    <t>18,91</t>
  </si>
  <si>
    <t>96841</t>
  </si>
  <si>
    <t>JOELHO 90 GRAUS, ROSCA FÊMEA TERMINAL, METÁLICO, PARA INSTALAÇÕES EM PEX, DN 20 MM X 1/2", CONEXÃO POR ANEL DESLIZANTE  FORNECIMENTO E INSTALAÇÃO. AF_06/2015</t>
  </si>
  <si>
    <t>16,81</t>
  </si>
  <si>
    <t>96842</t>
  </si>
  <si>
    <t>JOELHO 90 GRAUS, ROSCA FÊMEA TERMINAL, METÁLICO, PARA INSTALAÇÕES EM PEX, DN 20 MM X 3/4", CONEXÃO POR ANEL DESLIZANTE  FORNECIMENTO E INSTALAÇÃO. AF_06/2015</t>
  </si>
  <si>
    <t>20,82</t>
  </si>
  <si>
    <t>96843</t>
  </si>
  <si>
    <t>JOELHO ROSCA FÊMEA, COM BASE FIXA, METÁLICO, PARA INSTALAÇÕES EM PEX, DN 20MM X 1/2", CONEXÃO POR ANEL DESLIZANTE  FORNECIMENTO E INSTALAÇÃO. AF_06/2015</t>
  </si>
  <si>
    <t>20,10</t>
  </si>
  <si>
    <t>96844</t>
  </si>
  <si>
    <t>JOELHO ROSCA FÊMEA, MÓVEL, METÁLICO, PARA INSTALAÇÕES EM PEX, DN 20MM X 3/4", CONEXÃO POR ANEL DESLIZANTE  FORNECIMENTO E INSTALAÇÃO. AF_06/2015</t>
  </si>
  <si>
    <t>26,64</t>
  </si>
  <si>
    <t>96845</t>
  </si>
  <si>
    <t>JOELHO 90 GRAUS, METÁLICO, PARA INSTALAÇÕES EM PEX, DN 25 MM, CONEXÃO POR ANEL DESLIZANTE   FORNECIMENTO E INSTALAÇÃO. AF_06/2015</t>
  </si>
  <si>
    <t>28,79</t>
  </si>
  <si>
    <t>96846</t>
  </si>
  <si>
    <t>JOELHO 90 GRAUS, ROSCA FÊMEA TERMINAL, METÁLICO, PARA INSTALAÇÕES EM PEX, DN 25 MM X 3/4", CONEXÃO POR ANEL DESLIZANTE  FORNECIMENTO E INSTALAÇÃO. AF_06/2015</t>
  </si>
  <si>
    <t>23,20</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</si>
  <si>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</si>
  <si>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</si>
  <si>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</si>
  <si>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</si>
  <si>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37,15</t>
  </si>
  <si>
    <t>96849</t>
  </si>
  <si>
    <t>JOELHO 90 GRAUS, PARA INSTALAÇÕES EM PEX, DN 16 MM, CONEXÃO POR CRIMPAGEM   FORNECIMENTO E INSTALAÇÃO. AF_06/2015</t>
  </si>
  <si>
    <t>13,73</t>
  </si>
  <si>
    <t>96850</t>
  </si>
  <si>
    <t>JOELHO 90 GRAUS, ROSCA FÊMEA TERMINAL, PARA INSTALAÇÕES EM PEX, DN 16MM X 1/2", CONEXÃO POR CRIMPAGEM  FORNECIMENTO E INSTALAÇÃO. AF_06/2015</t>
  </si>
  <si>
    <t>15,82</t>
  </si>
  <si>
    <t>96851</t>
  </si>
  <si>
    <t>JOELHO 90 GRAUS, ROSCA FÊMEA TERMINAL, PARA INSTALAÇÕES EM PEX, DN 16MM X 3/4", CONEXÃO POR CRIMPAGEM  FORNECIMENTO E INSTALAÇÃO. AF_06/2015</t>
  </si>
  <si>
    <t>20,50</t>
  </si>
  <si>
    <t>96852</t>
  </si>
  <si>
    <t>JOELHO 90 GRAUS, PARA INSTALAÇÕES EM PEX, DN 20 MM, CONEXÃO POR CRIMPAGEM   FORNECIMENTO E INSTALAÇÃO. AF_06/2015</t>
  </si>
  <si>
    <t>18,07</t>
  </si>
  <si>
    <t>96853</t>
  </si>
  <si>
    <t>JOELHO 90 GRAUS, ROSCA FÊMEA TERMINAL, PARA INSTALAÇÕES EM PEX, DN 20MM X 1/2", CONEXÃO POR CRIMPAGEM  FORNECIMENTO E INSTALAÇÃO. AF_06/2015</t>
  </si>
  <si>
    <t>20,11</t>
  </si>
  <si>
    <t>96854</t>
  </si>
  <si>
    <t>JOELHO 90 GRAUS, ROSCA FÊMEA TERMINAL, PARA INSTALAÇÕES EM PEX, DN 20MM X 3/4", CONEXÃO POR CRIMPAGEM  FORNECIMENTO E INSTALAÇÃO. AF_06/2015</t>
  </si>
  <si>
    <t>23,73</t>
  </si>
  <si>
    <t>96855</t>
  </si>
  <si>
    <t>JOELHO 90 GRAUS, PARA INSTALAÇÕES EM PEX, DN 25 MM, CONEXÃO POR CRIMPAGEM   FORNECIMENTO E INSTALAÇÃO. AF_06/2015</t>
  </si>
  <si>
    <t>22,35</t>
  </si>
  <si>
    <t>96856</t>
  </si>
  <si>
    <t>JOELHO 90 GRAUS, ROSCA FÊMEA TERMINAL, PARA INSTALAÇÕES EM PEX, DN 25MM X 1/2", CONEXÃO POR CRIMPAGEM  FORNECIMENTO E INSTALAÇÃO. AF_06/2015</t>
  </si>
  <si>
    <t>22,65</t>
  </si>
  <si>
    <t>96857</t>
  </si>
  <si>
    <t>JOELHO 90 GRAUS, ROSCA FÊMEA TERMINAL, PARA INSTALAÇÕES EM PEX, DN 25MM X 1, CONEXÃO POR CRIMPAGEM  FORNECIMENTO E INSTALAÇÃO. AF_06/2015</t>
  </si>
  <si>
    <t>34,90</t>
  </si>
  <si>
    <t>96858</t>
  </si>
  <si>
    <t>JOELHO 90 GRAUS, PARA INSTALAÇÕES EM PEX, DN 32 MM, CONEXÃO POR CRIMPAGEM   FORNECIMENTO E INSTALAÇÃO. AF_06/2015</t>
  </si>
  <si>
    <t>35,72</t>
  </si>
  <si>
    <t>96859</t>
  </si>
  <si>
    <t>JOELHO 90 GRAUS, ROSCA FÊMEA TERMINAL, PARA INSTALAÇÕES EM PEX, DN 32 MM X 1", CONEXÃO POR CRIMPAGEM  FORNECIMENTO E INSTALAÇÃO. AF_06/2015</t>
  </si>
  <si>
    <t>43,68</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</si>
  <si>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</si>
  <si>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</si>
  <si>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</si>
  <si>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</si>
  <si>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20,39</t>
  </si>
  <si>
    <t>96862</t>
  </si>
  <si>
    <t>TÊ, METÁLICO, PARA INSTALAÇÕES EM PEX, DN 20 MM, CONEXÃO POR ANEL DESLIZANTE  FORNECIMENTO E INSTALAÇÃO. AF_06/2015</t>
  </si>
  <si>
    <t>22,94</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</si>
  <si>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</si>
  <si>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</si>
  <si>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</si>
  <si>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</si>
  <si>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34,83</t>
  </si>
  <si>
    <t>96865</t>
  </si>
  <si>
    <t>TÊ, ROSCA FÊMEA, METÁLICO, PARA INSTALAÇÕES EM PEX, DN 25 MM X 3/4", CONEXÃO POR ANEL DESLIZANTE  FORNECIMENTO E INSTALAÇÃO. AF_06/2015</t>
  </si>
  <si>
    <t>34,19</t>
  </si>
  <si>
    <t>96866</t>
  </si>
  <si>
    <t>TÊ, METÁLICO, PARA INSTALAÇÕES EM PEX, DN 32 MM, CONEXÃO POR ANEL DESLIZANTE  FORNECIMENTO E INSTALAÇÃO. AF_06/2015</t>
  </si>
  <si>
    <t>45,51</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</si>
  <si>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</si>
  <si>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</si>
  <si>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</si>
  <si>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</si>
  <si>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</si>
  <si>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</si>
  <si>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25,03</t>
  </si>
  <si>
    <t>96870</t>
  </si>
  <si>
    <t>TÊ, PEX, DN 25 MM, CONEXÃO POR CRIMPAGEM  FORNECIMENTO E INSTALAÇÃO. AF_06/2015</t>
  </si>
  <si>
    <t>38,68</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</si>
  <si>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</si>
  <si>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</si>
  <si>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</si>
  <si>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</si>
  <si>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52,34</t>
  </si>
  <si>
    <t>96873</t>
  </si>
  <si>
    <t>DISTRIBUIDOR 2 SAÍDAS, METÁLICO, PARA INSTALAÇÕES EM PEX, ENTRADA DE 1" X 2 SAÍDAS DE 1/2", CONEXÃO POR ANEL DESLIZANTE  FORNECIMENTO E INSTALAÇÃO. AF_06/2015</t>
  </si>
  <si>
    <t>59,70</t>
  </si>
  <si>
    <t>96874</t>
  </si>
  <si>
    <t>DISTRIBUIDOR 3 SAÍDAS, METÁLICO, PARA INSTALAÇÕES EM PEX, ENTRADA DE 3/4" X 3 SAÍDAS DE 1/2", CONEXÃO POR ANEL DESLIZANTE  FORNECIMENTO E INSTALAÇÃO . AF_06/2015</t>
  </si>
  <si>
    <t>64,40</t>
  </si>
  <si>
    <t>96875</t>
  </si>
  <si>
    <t>DISTRIBUIDOR 3 SAÍDAS, METÁLICO, PARA INSTALAÇÕES EM PEX, ENTRADA DE 1 X 3 SAÍDAS DE 1/2, CONEXÃO POR ANEL DESLIZANTE   FORNECIMENTO E INSTALAÇÃO. AF_06/2015</t>
  </si>
  <si>
    <t>76,24</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</si>
  <si>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</si>
  <si>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</si>
  <si>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</si>
  <si>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</si>
  <si>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136,92</t>
  </si>
  <si>
    <t>96878</t>
  </si>
  <si>
    <t>DISTRIBUIDOR 2 SAÍDAS, PARA INSTALAÇÕES EM PEX, ENTRADA DE 32 MM X 2 SAÍDAS DE 25 MM, CONEXÃO POR CRIMPAGEM  FORNECIMENTO E INSTALAÇÃO. AF_06/2015</t>
  </si>
  <si>
    <t>138,53</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</si>
  <si>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</si>
  <si>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</si>
  <si>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</si>
  <si>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</si>
  <si>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159,57</t>
  </si>
  <si>
    <t>96881</t>
  </si>
  <si>
    <t>DISTRIBUIDOR 3 SAÍDAS, PARA INSTALAÇÕES EM PEX, ENTRADA DE 32 MM X 3 SAÍDAS DE 25 MM, CONEXÃO POR CRIMPAGEM  FORNECIMENTO E INSTALAÇÃO. AF_06/2015</t>
  </si>
  <si>
    <t>168,30</t>
  </si>
  <si>
    <t>6171</t>
  </si>
  <si>
    <t>TAMPA DE CONCRETO ARMADO 60X60X5CM PARA CAIXA</t>
  </si>
  <si>
    <t>21,83</t>
  </si>
  <si>
    <t>72289</t>
  </si>
  <si>
    <t>CAIXA DE INSPEÇÃO 80X80X80CM EM ALVENARIA - EXECUÇÃO</t>
  </si>
  <si>
    <t>355,42</t>
  </si>
  <si>
    <t>72290</t>
  </si>
  <si>
    <t>CAIXA DE INSPEÇÃO 90X90X80CM EM ALVENARIA - EXECUÇÃO</t>
  </si>
  <si>
    <t>398,10</t>
  </si>
  <si>
    <t>74051/1</t>
  </si>
  <si>
    <t>CAIXA DE GORDURA DUPLA EM CONCRETO PRE-MOLDADO DN 60MM COM TAMPA - FORNECIMENTO E INSTALACAO</t>
  </si>
  <si>
    <t>179,21</t>
  </si>
  <si>
    <t>74051/2</t>
  </si>
  <si>
    <t>125,52</t>
  </si>
  <si>
    <t>74104/1</t>
  </si>
  <si>
    <t>CAIXA DE INSPEÇÃO EM ALVENARIA DE TIJOLO MACIÇO 60X60X60CM, REVESTIDA INTERNAMENTO COM BARRA LISA (CIMENTO E AREIA, TRAÇO 1:4) E=2,0CM, COM TAMPA PRÉ-MOLDADA DE CONCRETO E FUNDO DE CONCRETO 15MPA TIPO C - ESCAVAÇÃO E CONFECÇÃO</t>
  </si>
  <si>
    <t>141,21</t>
  </si>
  <si>
    <t>74166/1</t>
  </si>
  <si>
    <t>CAIXA DE INSPEÇÃO EM CONCRETO PRÉ-MOLDADO DN 60CM COM TAMPA H= 60CM - FORNECIMENTO E INSTALACAO</t>
  </si>
  <si>
    <t>184,36</t>
  </si>
  <si>
    <t>74166/2</t>
  </si>
  <si>
    <t>CAIXA DE INSPECAO EM ANEL DE CONCRETO PRE MOLDADO, COM 950MM DE ALTURA TOTAL. ANEIS COM ESP=50MM, DIAM.=600MM. EXCLUSIVE TAMPAO E ESCAVACAO - FORNECIMENTO E INSTALACAO</t>
  </si>
  <si>
    <t>223,10</t>
  </si>
  <si>
    <t>88503</t>
  </si>
  <si>
    <t>CAIXA D´ÁGUA EM POLIETILENO, 1000 LITROS, COM ACESSÓRIOS</t>
  </si>
  <si>
    <t>752,74</t>
  </si>
  <si>
    <t>88504</t>
  </si>
  <si>
    <t>CAIXA D´AGUA EM POLIETILENO, 500 LITROS, COM ACESSÓRIOS</t>
  </si>
  <si>
    <t>617,10</t>
  </si>
  <si>
    <t>89482</t>
  </si>
  <si>
    <t>CAIXA SIFONADA, PVC, DN 100 X 100 X 50 MM, FORNECIDA E INSTALADA EM RAMAIS DE ENCAMINHAMENTO DE ÁGUA PLUVIAL. AF_12/2014</t>
  </si>
  <si>
    <t>18,15</t>
  </si>
  <si>
    <t>89491</t>
  </si>
  <si>
    <t>CAIXA SIFONADA, PVC, DN 150 X 185 X 75 MM, FORNECIDA E INSTALADA EM RAMAIS DE ENCAMINHAMENTO DE ÁGUA PLUVIAL. AF_12/2014</t>
  </si>
  <si>
    <t>44,08</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</si>
  <si>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</si>
  <si>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</si>
  <si>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</si>
  <si>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</si>
  <si>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22,90</t>
  </si>
  <si>
    <t>89708</t>
  </si>
  <si>
    <t>CAIXA SIFONADA, PVC, DN 150 X 185 X 75 MM, JUNTA ELÁSTICA, FORNECIDA E INSTALADA EM RAMAL DE DESCARGA OU EM RAMAL DE ESGOTO SANITÁRIO. AF_12/2014</t>
  </si>
  <si>
    <t>50,69</t>
  </si>
  <si>
    <t>89709</t>
  </si>
  <si>
    <t>RALO SIFONADO, PVC, DN 100 X 40 MM, JUNTA SOLDÁVEL, FORNECIDO E INSTALADO EM RAMAL DE DESCARGA OU EM RAMAL DE ESGOTO SANITÁRIO. AF_12/2014</t>
  </si>
  <si>
    <t>8,51</t>
  </si>
  <si>
    <t>89710</t>
  </si>
  <si>
    <t>RALO SECO, PVC, DN 100 X 40 MM, JUNTA SOLDÁVEL, FORNECIDO E INSTALADO EM RAMAL DE DESCARGA OU EM RAMAL DE ESGOTO SANITÁRIO. AF_12/2014</t>
  </si>
  <si>
    <t>8,35</t>
  </si>
  <si>
    <t>72739</t>
  </si>
  <si>
    <t>VASO SANITARIO INFANTIL SIFONADO, PARA VALVULA DE DESCARGA, EM LOUCA BRANCA, COM ACESSORIOS, INCLUSIVE ASSENTO PLASTICO, BOLSA DE BORRACHA PARA LIGACAO, TUBO PVC LIGACAO - FORNECIMENTO E INSTALACAO</t>
  </si>
  <si>
    <t>480,28</t>
  </si>
  <si>
    <t>74234/1</t>
  </si>
  <si>
    <t>MICTORIO SIFONADO DE LOUCA BRANCA COM PERTENCES, COM REGISTRO DE PRESSAO 1/2" COM CANOPLA CROMADA ACABAMENTO SIMPLES E CONJUNTO PARA FIXACAO  - FORNECIMENTO E INSTALACAO</t>
  </si>
  <si>
    <t>517,16</t>
  </si>
  <si>
    <t>86872</t>
  </si>
  <si>
    <t>TANQUE DE LOUÇA BRANCA COM COLUNA, 30L OU EQUIVALENTE - FORNECIMENTO E INSTALAÇÃO. AF_12/2013</t>
  </si>
  <si>
    <t>665,73</t>
  </si>
  <si>
    <t>86874</t>
  </si>
  <si>
    <t>TANQUE DE LOUÇA BRANCA SUSPENSO, 18L OU EQUIVALENTE - FORNECIMENTO E INSTALAÇÃO. AF_12/2013</t>
  </si>
  <si>
    <t>407,39</t>
  </si>
  <si>
    <t>86875</t>
  </si>
  <si>
    <t>TANQUE DE MÁRMORE SINTÉTICO COM COLUNA, 22L OU EQUIVALENTE  FORNECIMENTO E INSTALAÇÃO. AF_12/2013</t>
  </si>
  <si>
    <t>366,42</t>
  </si>
  <si>
    <t>86876</t>
  </si>
  <si>
    <t>TANQUE DE MÁRMORE SINTÉTICO SUSPENSO, 22L OU EQUIVALENTE - FORNECIMENTO E INSTALAÇÃO. AF_12/2013</t>
  </si>
  <si>
    <t>208,39</t>
  </si>
  <si>
    <t>86877</t>
  </si>
  <si>
    <t>VÁLVULA EM METAL CROMADO 1.1/2" X 1.1/2" PARA TANQUE OU LAVATÓRIO, COM OU SEM LADRÃO - FORNECIMENTO E INSTALAÇÃO. AF_12/2013</t>
  </si>
  <si>
    <t>86878</t>
  </si>
  <si>
    <t>VÁLVULA EM METAL CROMADO TIPO AMERICANA 3.1/2" X 1.1/2" PARA PIA - FORNECIMENTO E INSTALAÇÃO. AF_12/2013</t>
  </si>
  <si>
    <t>41,24</t>
  </si>
  <si>
    <t>86879</t>
  </si>
  <si>
    <t>VÁLVULA EM PLÁSTICO 1" PARA PIA, TANQUE OU LAVATÓRIO, COM OU SEM LADRÃO - FORNECIMENTO E INSTALAÇÃO. AF_12/2013</t>
  </si>
  <si>
    <t>6,46</t>
  </si>
  <si>
    <t>86880</t>
  </si>
  <si>
    <t>VÁLVULA EM PLÁSTICO CROMADO TIPO AMERICANA 3.1/2" X 1.1/2" SEM ADAPTADOR PARA PIA - FORNECIMENTO E INSTALAÇÃO. AF_12/2013</t>
  </si>
  <si>
    <t>18,48</t>
  </si>
  <si>
    <t>86881</t>
  </si>
  <si>
    <t>SIFÃO DO TIPO GARRAFA EM METAL CROMADO 1 X 1.1/2" - FORNECIMENTO E INSTALAÇÃO. AF_12/2013</t>
  </si>
  <si>
    <t>114,65</t>
  </si>
  <si>
    <t>86882</t>
  </si>
  <si>
    <t>SIFÃO DO TIPO GARRAFA/COPO EM PVC 1.1/4 X 1.1/2" - FORNECIMENTO E INSTALAÇÃO. AF_12/2013</t>
  </si>
  <si>
    <t>19,09</t>
  </si>
  <si>
    <t>86883</t>
  </si>
  <si>
    <t>SIFÃO DO TIPO FLEXÍVEL EM PVC 1 X 1.1/2 - FORNECIMENTO E INSTALAÇÃO. AF_12/2013</t>
  </si>
  <si>
    <t>86884</t>
  </si>
  <si>
    <t>ENGATE FLEXÍVEL EM PLÁSTICO BRANCO, 1/2" X 30CM - FORNECIMENTO E INSTALAÇÃO. AF_12/2013</t>
  </si>
  <si>
    <t>8,00</t>
  </si>
  <si>
    <t>86885</t>
  </si>
  <si>
    <t>ENGATE FLEXÍVEL EM PLÁSTICO BRANCO, 1/2" X 40CM - FORNECIMENTO E INSTALAÇÃO. AF_12/2013</t>
  </si>
  <si>
    <t>11,29</t>
  </si>
  <si>
    <t>86886</t>
  </si>
  <si>
    <t>ENGATE FLEXÍVEL EM INOX, 1/2 X 30CM - FORNECIMENTO E INSTALAÇÃO. AF_12/2013</t>
  </si>
  <si>
    <t>28,73</t>
  </si>
  <si>
    <t>86887</t>
  </si>
  <si>
    <t>ENGATE FLEXÍVEL EM INOX, 1/2 X 40CM - FORNECIMENTO E INSTALAÇÃO. AF_12/2013</t>
  </si>
  <si>
    <t>31,05</t>
  </si>
  <si>
    <t>86888</t>
  </si>
  <si>
    <t>VASO SANITÁRIO SIFONADO COM CAIXA ACOPLADA LOUÇA BRANCA - FORNECIMENTO E INSTALAÇÃO. AF_12/2013</t>
  </si>
  <si>
    <t>395,45</t>
  </si>
  <si>
    <t>86889</t>
  </si>
  <si>
    <t>BANCADA DE GRANITO CINZA POLIDO PARA PIA DE COZINHA 1,50 X 0,60 M - FORNECIMENTO E INSTALAÇÃO. AF_12/2013</t>
  </si>
  <si>
    <t>566,38</t>
  </si>
  <si>
    <t>86893</t>
  </si>
  <si>
    <t>BANCADA DE MÁRMORE BRANCO POLIDO PARA PIA DE COZINHA 1,50 X 0,60 M - FORNECIMENTO E INSTALAÇÃO. AF_12/2013</t>
  </si>
  <si>
    <t>505,70</t>
  </si>
  <si>
    <t>86894</t>
  </si>
  <si>
    <t>BANCADA DE MÁRMORE SINTÉTICO 120 X 60CM, COM CUBA INTEGRADA - FORNECIMENTO E INSTALAÇÃO. AF_12/2013</t>
  </si>
  <si>
    <t>238,85</t>
  </si>
  <si>
    <t>86895</t>
  </si>
  <si>
    <t>BANCADA DE GRANITO CINZA POLIDO PARA LAVATÓRIO 0,50 X 0,60 M - FORNECIMENTO E INSTALAÇÃO. AF_12/2013</t>
  </si>
  <si>
    <t>275,75</t>
  </si>
  <si>
    <t>86899</t>
  </si>
  <si>
    <t>BANCADA DE MÁRMORE BRANCO POLIDO PARA LAVATÓRIO 0,50 X 0,60 M - FORNECIMENTO E INSTALAÇÃO. AF_12/2013</t>
  </si>
  <si>
    <t>252,98</t>
  </si>
  <si>
    <t>86900</t>
  </si>
  <si>
    <t>CUBA DE EMBUTIR DE AÇO INOXIDÁVEL MÉDIA - FORNECIMENTO E INSTALAÇÃO. AF_12/2013</t>
  </si>
  <si>
    <t>132,37</t>
  </si>
  <si>
    <t>86901</t>
  </si>
  <si>
    <t>CUBA DE EMBUTIR OVAL EM LOUÇA BRANCA, 35 X 50CM OU EQUIVALENTE - FORNECIMENTO E INSTALAÇÃO. AF_12/2013</t>
  </si>
  <si>
    <t>121,04</t>
  </si>
  <si>
    <t>86902</t>
  </si>
  <si>
    <t>LAVATÓRIO LOUÇA BRANCA COM COLUNA, *44 X 35,5* CM, PADRÃO POPULAR - FORNECIMENTO E INSTALAÇÃO. AF_12/2013</t>
  </si>
  <si>
    <t>220,84</t>
  </si>
  <si>
    <t>86903</t>
  </si>
  <si>
    <t>LAVATÓRIO LOUÇA BRANCA COM COLUNA, 45 X 55CM OU EQUIVALENTE, PADRÃO MÉDIO - FORNECIMENTO E INSTALAÇÃO. AF_12/2013</t>
  </si>
  <si>
    <t>294,49</t>
  </si>
  <si>
    <t>86904</t>
  </si>
  <si>
    <t>LAVATÓRIO LOUÇA BRANCA SUSPENSO, 29,5 X 39CM OU EQUIVALENTE, PADRÃO POPULAR - FORNECIMENTO E INSTALAÇÃO. AF_12/2013</t>
  </si>
  <si>
    <t>115,72</t>
  </si>
  <si>
    <t>86905</t>
  </si>
  <si>
    <t>APARELHO MISTURADOR DE MESA PARA LAVATÓRIO, PADRÃO MÉDIO - FORNECIMENTO E INSTALAÇÃO. AF_12/2013</t>
  </si>
  <si>
    <t>159,17</t>
  </si>
  <si>
    <t>86906</t>
  </si>
  <si>
    <t>TORNEIRA CROMADA DE MESA, 1/2" OU 3/4", PARA LAVATÓRIO, PADRÃO POPULAR - FORNECIMENTO E INSTALAÇÃO. AF_12/2013</t>
  </si>
  <si>
    <t>APARELHO MISTURADOR DE MESA PARA PIA DE COZINHA, PADRÃO MÉDIO - FORNECIMENTO E INSTALAÇÃO. AF_12/2013</t>
  </si>
  <si>
    <t>187,88</t>
  </si>
  <si>
    <t>86909</t>
  </si>
  <si>
    <t>TORNEIRA CROMADA TUBO MÓVEL, DE MESA, 1/2" OU 3/4", PARA PIA DE COZINHA, PADRÃO ALTO - FORNECIMENTO E INSTALAÇÃO. AF_12/2013</t>
  </si>
  <si>
    <t>73,93</t>
  </si>
  <si>
    <t>86910</t>
  </si>
  <si>
    <t>TORNEIRA CROMADA TUBO MÓVEL, DE PAREDE, 1/2" OU 3/4", PARA PIA DE COZINHA, PADRÃO MÉDIO - FORNECIMENTO E INSTALAÇÃO. AF_12/2013</t>
  </si>
  <si>
    <t>70,79</t>
  </si>
  <si>
    <t>86911</t>
  </si>
  <si>
    <t>TORNEIRA CROMADA LONGA, DE PAREDE, 1/2" OU 3/4", PARA PIA DE COZINHA, PADRÃO POPULAR - FORNECIMENTO E INSTALAÇÃO. AF_12/2013</t>
  </si>
  <si>
    <t>31,84</t>
  </si>
  <si>
    <t>86912</t>
  </si>
  <si>
    <t>TORNEIRA CROMADA LONGA, DE PAREDE, 1/2" OU 3/4", PARA PIA DE COZINHA, PADRÃO MÉDIO - FORNECIMENTO E INSTALAÇÃO. AF_12/2013</t>
  </si>
  <si>
    <t>86913</t>
  </si>
  <si>
    <t>TORNEIRA CROMADA 1/2" OU 3/4" PARA TANQUE, PADRÃO POPULAR - FORNECIMENTO E INSTALAÇÃO. AF_12/2013</t>
  </si>
  <si>
    <t>15,08</t>
  </si>
  <si>
    <t>86914</t>
  </si>
  <si>
    <t>TORNEIRA CROMADA 1/2" OU 3/4" PARA TANQUE, PADRÃO MÉDIO - FORNECIMENTO E INSTALAÇÃO. AF_12/2013</t>
  </si>
  <si>
    <t>86915</t>
  </si>
  <si>
    <t>TORNEIRA CROMADA DE MESA, 1/2" OU 3/4", PARA LAVATÓRIO, PADRÃO MÉDIO - FORNECIMENTO E INSTALAÇÃO. AF_12/2013</t>
  </si>
  <si>
    <t>61,87</t>
  </si>
  <si>
    <t>86916</t>
  </si>
  <si>
    <t>TORNEIRA PLÁSTICA 3/4" PARA TANQUE - FORNECIMENTO E INSTALAÇÃO. AF_12/2013</t>
  </si>
  <si>
    <t>35,67</t>
  </si>
  <si>
    <t>86919</t>
  </si>
  <si>
    <t>TANQUE DE LOUÇA BRANCA COM COLUNA, 30L OU EQUIVALENTE, INCLUSO SIFÃO FLEXÍVEL EM PVC, VÁLVULA METÁLICA E TORNEIRA DE METAL CROMADO PADRÃO MÉDIO - FORNECIMENTO E INSTALAÇÃO. AF_12/2013</t>
  </si>
  <si>
    <t>726,09</t>
  </si>
  <si>
    <t>86920</t>
  </si>
  <si>
    <t>TANQUE DE LOUÇA BRANCA COM COLUNA, 30L OU EQUIVALENTE, INCLUSO SIFÃO FLEXÍVEL EM PVC, VÁLVULA PLÁSTICA E TORNEIRA DE METAL CROMADO PADRÃO POPULAR - FORNECIMENTO E INSTALAÇÃO. AF_12/2013_P</t>
  </si>
  <si>
    <t>698,11</t>
  </si>
  <si>
    <t>86921</t>
  </si>
  <si>
    <t>TANQUE DE LOUÇA BRANCA COM COLUNA, 30L OU EQUIVALENTE, INCLUSO SIFÃO FLEXÍVEL EM PVC, VÁLVULA PLÁSTICA E TORNEIRA DE PLÁSTICO - FORNECIMENTO E INSTALAÇÃO. AF_12/2013</t>
  </si>
  <si>
    <t>718,70</t>
  </si>
  <si>
    <t>86922</t>
  </si>
  <si>
    <t>TANQUE DE LOUÇA BRANCA SUSPENSO, 18L OU EQUIVALENTE, INCLUSO SIFÃO TIPO GARRAFA EM METAL CROMADO, VÁLVULA METÁLICA E TORNEIRA DE METAL CROMADO PADRÃO MÉDIO - FORNECIMENTO E INSTALAÇÃO. AF_12/2013</t>
  </si>
  <si>
    <t>571,56</t>
  </si>
  <si>
    <t>TANQUE DE LOUÇA BRANCA SUSPENSO, 18L OU EQUIVALENTE, INCLUSO SIFÃO TIPO GARRAFA EM PVC, VÁLVULA PLÁSTICA E TORNEIRA DE METAL CROMADO PADRÃO POPULAR - FORNECIMENTO E INSTALAÇÃO. AF_12/2013</t>
  </si>
  <si>
    <t>448,02</t>
  </si>
  <si>
    <t>86924</t>
  </si>
  <si>
    <t>TANQUE DE LOUÇA BRANCA SUSPENSO, 18L OU EQUIVALENTE, INCLUSO SIFÃO TIPO GARRAFA EM PVC, VÁLVULA PLÁSTICA E TORNEIRA DE PLÁSTICO - FORNECIMENTO E INSTALAÇÃO. AF_12/2013</t>
  </si>
  <si>
    <t>468,61</t>
  </si>
  <si>
    <t>86925</t>
  </si>
  <si>
    <t>TANQUE DE MÁRMORE SINTÉTICO COM COLUNA, 22L OU EQUIVALENTE, INCLUSO SIFÃO FLEXÍVEL EM PVC, VÁLVULA PLÁSTICA E TORNEIRA DE METAL CROMADO PADRÃO POPULAR - FORNECIMENTO E INSTALAÇÃO. AF_12/2013</t>
  </si>
  <si>
    <t>398,80</t>
  </si>
  <si>
    <t>86926</t>
  </si>
  <si>
    <t>TANQUE DE MÁRMORE SINTÉTICO COM COLUNA, 22L OU EQUIVALENTE, INCLUSO SIFÃO FLEXÍVEL EM PVC, VÁLVULA PLÁSTICA E TORNEIRA DE PLÁSTICO - FORNECIMENTO E INSTALAÇÃO. AF_12/2013</t>
  </si>
  <si>
    <t>419,39</t>
  </si>
  <si>
    <t>86927</t>
  </si>
  <si>
    <t>TANQUE DE MÁRMORE SINTÉTICO SUSPENSO, 22L OU EQUIVALENTE, INCLUSO SIFÃO TIPO GARRAFA EM PVC, VÁLVULA PLÁSTICA E TORNEIRA DE METAL CROMADO PADRÃO POPULAR - FORNECIMENTO E INSTALAÇÃO. AF_12/2013</t>
  </si>
  <si>
    <t>249,02</t>
  </si>
  <si>
    <t>86928</t>
  </si>
  <si>
    <t>TANQUE DE MÁRMORE SINTÉTICO SUSPENSO, 22L OU EQUIVALENTE, INCLUSO SIFÃO TIPO GARRAFA EM PVC, VÁLVULA PLÁSTICA E TORNEIRA DE PLÁSTICO - FORNECIMENTO E INSTALAÇÃO. AF_12/2013</t>
  </si>
  <si>
    <t>269,61</t>
  </si>
  <si>
    <t>86929</t>
  </si>
  <si>
    <t>TANQUE DE MÁRMORE SINTÉTICO SUSPENSO, 22L OU EQUIVALENTE, INCLUSO SIFÃO FLEXÍVEL EM PVC, VÁLVULA PLÁSTICA E TORNEIRA DE METAL CROMADO PADRÃO POPULAR - FORNECIMENTO E INSTALAÇÃO. AF_12/2013</t>
  </si>
  <si>
    <t>240,77</t>
  </si>
  <si>
    <t>86930</t>
  </si>
  <si>
    <t>TANQUE DE MÁRMORE SINTÉTICO SUSPENSO, 22L OU EQUIVALENTE, INCLUSO SIFÃO FLEXÍVEL EM PVC, VÁLVULA PLÁSTICA E TORNEIRA DE PLÁSTICO - FORNECIMENTO E INSTALAÇÃO. AF_12/2013</t>
  </si>
  <si>
    <t>261,36</t>
  </si>
  <si>
    <t>86931</t>
  </si>
  <si>
    <t>VASO SANITÁRIO SIFONADO COM CAIXA ACOPLADA LOUÇA BRANCA, INCLUSO ENGATE FLEXÍVEL EM PLÁSTICO BRANCO, 1/2  X 40CM - FORNECIMENTO E INSTALAÇÃO. AF_12/2013</t>
  </si>
  <si>
    <t>406,74</t>
  </si>
  <si>
    <t>86932</t>
  </si>
  <si>
    <t>VASO SANITÁRIO SIFONADO COM CAIXA ACOPLADA LOUÇA BRANCA - PADRÃO MÉDIO, INCLUSO ENGATE FLEXÍVEL EM METAL CROMADO, 1/2 X 40CM - FORNECIMENTO E INSTALAÇÃO. AF_12/2013</t>
  </si>
  <si>
    <t>426,50</t>
  </si>
  <si>
    <t>86933</t>
  </si>
  <si>
    <t>BANCADA DE MÁRMORE SINTÉTICO 120 X 60CM, COM CUBA INTEGRADA, INCLUSO SIFÃO TIPO GARRAFA EM PVC, VÁLVULA EM PLÁSTICO CROMADO TIPO AMERICANA E TORNEIRA CROMADA LONGA, DE PAREDE, PADRÃO POPULAR - FORNECIMENTO E INSTALAÇÃO. AF_12/2013</t>
  </si>
  <si>
    <t>308,26</t>
  </si>
  <si>
    <t>86934</t>
  </si>
  <si>
    <t>BANCADA DE MÁRMORE SINTÉTICO 120 X 60CM, COM CUBA INTEGRADA, INCLUSO SIFÃO TIPO FLEXÍVEL EM PVC, VÁLVULA EM PLÁSTICO CROMADO TIPO AMERICANA E TORNEIRA CROMADA LONGA, DE PAREDE, PADRÃO POPULAR - FORNECIMENTO E INSTALAÇÃO. AF_12/2013</t>
  </si>
  <si>
    <t>300,01</t>
  </si>
  <si>
    <t>86935</t>
  </si>
  <si>
    <t>CUBA DE EMBUTIR DE AÇO INOXIDÁVEL MÉDIA, INCLUSO VÁLVULA TIPO AMERICANA EM METAL CROMADO E SIFÃO FLEXÍVEL EM PVC - FORNECIMENTO E INSTALAÇÃO. AF_12/2013</t>
  </si>
  <si>
    <t>184,45</t>
  </si>
  <si>
    <t>86936</t>
  </si>
  <si>
    <t>CUBA DE EMBUTIR DE AÇO INOXIDÁVEL MÉDIA, INCLUSO VÁLVULA TIPO AMERICANA E SIFÃO TIPO GARRAFA EM METAL CROMADO - FORNECIMENTO E INSTALAÇÃO. AF_12/2013</t>
  </si>
  <si>
    <t>288,26</t>
  </si>
  <si>
    <t>86937</t>
  </si>
  <si>
    <t>CUBA DE EMBUTIR OVAL EM LOUÇA BRANCA, 35 X 50CM OU EQUIVALENTE, INCLUSO VÁLVULA EM METAL CROMADO E SIFÃO FLEXÍVEL EM PVC - FORNECIMENTO E INSTALAÇÃO. AF_12/2013</t>
  </si>
  <si>
    <t>152,09</t>
  </si>
  <si>
    <t>86938</t>
  </si>
  <si>
    <t>CUBA DE EMBUTIR OVAL EM LOUÇA BRANCA, 35 X 50CM OU EQUIVALENTE, INCLUSO VÁLVULA E SIFÃO TIPO GARRAFA EM METAL CROMADO - FORNECIMENTO E INSTALAÇÃO. AF_12/2013</t>
  </si>
  <si>
    <t>255,90</t>
  </si>
  <si>
    <t>86939</t>
  </si>
  <si>
    <t>LAVATÓRIO LOUÇA BRANCA COM COLUNA, *44 X 35,5* CM, PADRÃO POPULAR, INCLUSO SIFÃO FLEXÍVEL EM PVC, VÁLVULA E ENGATE FLEXÍVEL 30CM EM PLÁSTICO E COM TORNEIRA CROMADA PADRÃO POPULAR - FORNECIMENTO E INSTALAÇÃO. AF_12/2013</t>
  </si>
  <si>
    <t>283,27</t>
  </si>
  <si>
    <t>86940</t>
  </si>
  <si>
    <t>LAVATÓRIO LOUÇA BRANCA COM COLUNA, 45 X 55CM OU EQUIVALENTE, PADRÃO MÉDIO, INCLUSO SIFÃO TIPO GARRAFA, VÁLVULA E ENGATE FLEXÍVEL DE 40CM EM METAL CROMADO, COM APARELHO MISTURADOR PADRÃO MÉDIO - FORNECIMENTO E INSTALAÇÃO. AF_12/2013</t>
  </si>
  <si>
    <t>650,62</t>
  </si>
  <si>
    <t>86941</t>
  </si>
  <si>
    <t>LAVATÓRIO LOUÇA BRANCA COM COLUNA, 45 X 55CM OU EQUIVALENTE, PADRÃO MÉDIO, INCLUSO SIFÃO TIPO GARRAFA, VÁLVULA E ENGATE FLEXÍVEL DE 40CM EM METAL CROMADO, COM TORNEIRA CROMADA DE MESA, PADRÃO MÉDIO - FORNECIMENTO E INSTALAÇÃO. AF_12/2013</t>
  </si>
  <si>
    <t>522,27</t>
  </si>
  <si>
    <t>86942</t>
  </si>
  <si>
    <t>LAVATÓRIO LOUÇA BRANCA SUSPENSO, 29,5 X 39CM OU EQUIVALENTE, PADRÃO POPULAR, INCLUSO SIFÃO TIPO GARRAFA EM PVC, VÁLVULA E ENGATE FLEXÍVEL 30CM EM PLÁSTICO E TORNEIRA CROMADA DE MESA, PADRÃO POPULAR - FORNECIMENTO E INSTALAÇÃO. AF_12/2013</t>
  </si>
  <si>
    <t>186,40</t>
  </si>
  <si>
    <t>86943</t>
  </si>
  <si>
    <t>LAVATÓRIO LOUÇA BRANCA SUSPENSO, 29,5 X 39CM OU EQUIVALENTE, PADRÃO POPULAR, INCLUSO SIFÃO FLEXÍVEL EM PVC, VÁLVULA E ENGATE FLEXÍVEL 30CM EM PLÁSTICO E TORNEIRA CROMADA DE MESA, PADRÃO POPULAR - FORNECIMENTO E INSTALAÇÃO. AF_12/2013</t>
  </si>
  <si>
    <t>178,15</t>
  </si>
  <si>
    <t>86947</t>
  </si>
  <si>
    <t>BANCADA MÁRMORE BRANCO POLIDO 0,50 X 0,60M, INCLUSO CUBA DE EMBUTIR OVAL EM LOUÇA BRANCA 35 X 50CM, VÁLVULA, SIFÃO TIPO GARRAFA E ENGATE FLEXÍVEL 40CM EM METAL CROMADO E APARELHO MISTURADOR DE MESA, PADRÃO MÉDIO - FORNECIMENTO E INSTALAÇÃO. AF_12/2013</t>
  </si>
  <si>
    <t>730,15</t>
  </si>
  <si>
    <t>88571</t>
  </si>
  <si>
    <t>SABONETEIRA DE SOBREPOR (FIXADA NA PAREDE), TIPO CONCHA, EM ACO INOXIDAVEL - FORNECIMENTO E INSTALACAO</t>
  </si>
  <si>
    <t>93396</t>
  </si>
  <si>
    <t>BANCADA GRANITO CINZA POLIDO 0,50 X 0,60M, INCL. CUBA DE EMBUTIR OVAL LOUÇA BRANCA 35 X 50CM, VÁLVULA METAL CROMADO, SIFÃO FLEXÍVEL PVC, ENGATE 30CM FLEXÍVEL PLÁSTICO E TORNEIRA CROMADA DE MESA, PADRÃO POPULAR - FORNEC. E INSTALAÇÃO. AF_12/2013</t>
  </si>
  <si>
    <t>472,97</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</si>
  <si>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</si>
  <si>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</si>
  <si>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790,67</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</si>
  <si>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</si>
  <si>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</si>
  <si>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875,89</t>
  </si>
  <si>
    <t>95469</t>
  </si>
  <si>
    <t>VASO SANITARIO SIFONADO CONVENCIONAL COM  LOUÇA BRANCA - FORNECIMENTO E INSTALAÇÃO. AF_10/2016</t>
  </si>
  <si>
    <t>184,90</t>
  </si>
  <si>
    <t>95470</t>
  </si>
  <si>
    <t>VASO SANITARIO SIFONADO CONVENCIONAL COM LOUÇA BRANCA, INCLUSO CONJUNTO DE LIGAÇÃO PARA BACIA SANITÁRIA AJUSTÁVEL - FORNECIMENTO E INSTALAÇÃO. AF_10/2016</t>
  </si>
  <si>
    <t>190,46</t>
  </si>
  <si>
    <t>95471</t>
  </si>
  <si>
    <t>VASO SANITARIO SIFONADO CONVENCIONAL PARA PCD SEM FURO FRONTAL COM  LOUÇA BRANCA SEM ASSENTO -  FORNECIMENTO E INSTALAÇÃO. AF_10/2016</t>
  </si>
  <si>
    <t>688,08</t>
  </si>
  <si>
    <t>95472</t>
  </si>
  <si>
    <t>VASO SANITARIO SIFONADO CONVENCIONAL PARA PCD SEM FURO FRONTAL COM LOUÇA BRANCA SEM ASSENTO, INCLUSO CONJUNTO DE LIGAÇÃO PARA BACIA SANITÁRIA AJUSTÁVEL - FORNECIMENTO E INSTALAÇÃO. AF_10/2016</t>
  </si>
  <si>
    <t>693,64</t>
  </si>
  <si>
    <t>95542</t>
  </si>
  <si>
    <t>PORTA TOALHA ROSTO EM METAL CROMADO, TIPO ARGOLA, INCLUSO FIXAÇÃO. AF_10/2016</t>
  </si>
  <si>
    <t>26,98</t>
  </si>
  <si>
    <t>95543</t>
  </si>
  <si>
    <t>PORTA TOALHA BANHO EM METAL CROMADO, TIPO BARRA, INCLUSO FIXAÇÃO. AF_10/2016</t>
  </si>
  <si>
    <t>PAPELEIRA DE PAREDE EM METAL CROMADO SEM TAMPA, INCLUSO FIXAÇÃO. AF_10/2016</t>
  </si>
  <si>
    <t>95545</t>
  </si>
  <si>
    <t>SABONETEIRA DE PAREDE EM METAL CROMADO, INCLUSO FIXAÇÃO. AF_10/2016</t>
  </si>
  <si>
    <t>33,33</t>
  </si>
  <si>
    <t>95546</t>
  </si>
  <si>
    <t>KIT DE ACESSORIOS PARA BANHEIRO EM METAL CROMADO, 5 PECAS, INCLUSO FIXAÇÃO. AF_10/2016</t>
  </si>
  <si>
    <t>101,25</t>
  </si>
  <si>
    <t>95547</t>
  </si>
  <si>
    <t>SABONETEIRA PLASTICA TIPO DISPENSER PARA SABONETE LIQUIDO COM RESERVATORIO 800 A 1500 ML, INCLUSO FIXAÇÃO. AF_10/2016</t>
  </si>
  <si>
    <t>36,86</t>
  </si>
  <si>
    <t>89957</t>
  </si>
  <si>
    <t>PONTO DE CONSUMO TERMINAL DE ÁGUA FRIA (SUBRAMAL) COM TUBULAÇÃO DE PVC, DN 25 MM, INSTALADO EM RAMAL DE ÁGUA, INCLUSOS RASGO E CHUMBAMENTO EM ALVENARIA. AF_12/2014</t>
  </si>
  <si>
    <t>113,67</t>
  </si>
  <si>
    <t>89959</t>
  </si>
  <si>
    <t>PONTO DE CONSUMO TERMINAL DE ÁGUA QUENTE (SUBRAMAL) COM TUBULAÇÃO DE CPVC, DN 22 MM, INSTALADO EM RAMAL DE ÁGUA, INCLUSOS RASGO E CHUMBAMENTO EM ALVENARIA. AF_12/2014</t>
  </si>
  <si>
    <t>40729</t>
  </si>
  <si>
    <t>VALVULA DESCARGA 1.1/2" COM REGISTRO, ACABAMENTO EM METAL CROMADO - FORNECIMENTO E INSTALACAO</t>
  </si>
  <si>
    <t>223,00</t>
  </si>
  <si>
    <t>73795/1</t>
  </si>
  <si>
    <t>VÁLVULA DE RETENÇÃO VERTICAL Ø 20MM (3/4") - FORNECIMENTO E INSTALAÇÃO</t>
  </si>
  <si>
    <t>57,08</t>
  </si>
  <si>
    <t>73795/2</t>
  </si>
  <si>
    <t>VÁLVULA DE RETENÇÃO VERTICAL Ø 25MM (1") - FORNECIMENTO E INSTALAÇÃO</t>
  </si>
  <si>
    <t>60,23</t>
  </si>
  <si>
    <t>73795/3</t>
  </si>
  <si>
    <t>VÁLVULA DE RETENÇÃO VERTICAL Ø 32MM (1.1/4") - FORNECIMENTO E INSTALAÇÃO</t>
  </si>
  <si>
    <t>78,57</t>
  </si>
  <si>
    <t>73795/4</t>
  </si>
  <si>
    <t>VÁLVULA DE RETENÇÃO VERTICAL Ø 40MM (1.1/2") - FORNECIMENTO E INSTALAÇÃO</t>
  </si>
  <si>
    <t>90,94</t>
  </si>
  <si>
    <t>73795/5</t>
  </si>
  <si>
    <t>VÁLVULA DE RETENÇÃO VERTICAL Ø 50MM (2") - FORNECIMENTO E INSTALAÇÃO</t>
  </si>
  <si>
    <t>119,83</t>
  </si>
  <si>
    <t>73795/6</t>
  </si>
  <si>
    <t>VÁLVULA DE RETENÇÃO VERTICAL Ø 80MM (3") - FORNECIMENTO E INSTALAÇÃO</t>
  </si>
  <si>
    <t>233,05</t>
  </si>
  <si>
    <t>73795/7</t>
  </si>
  <si>
    <t>VÁLVULA DE RETENÇÃO VERTICAL Ø 100MM (4") - FORNECIMENTO E INSTALAÇÃO</t>
  </si>
  <si>
    <t>388,68</t>
  </si>
  <si>
    <t>73795/8</t>
  </si>
  <si>
    <t>VÁLVULA DE RETENÇÃO HORIZONTAL Ø 20MM (3/4") - FORNECIMENTO E INSTALAÇÃO</t>
  </si>
  <si>
    <t>75,72</t>
  </si>
  <si>
    <t>73795/9</t>
  </si>
  <si>
    <t>VALVULA DE RETENCAO HORIZONTAL Ø 25MM (1) - FORNECIMENTO E INSTALACAO</t>
  </si>
  <si>
    <t>94,41</t>
  </si>
  <si>
    <t>73795/10</t>
  </si>
  <si>
    <t>VÁLVULA DE RETENÇÃO HORIZONTAL Ø 32MM (1.1/4") - FORNECIMENTO E INSTALAÇÃO</t>
  </si>
  <si>
    <t>129,68</t>
  </si>
  <si>
    <t>73795/11</t>
  </si>
  <si>
    <t>VÁLVULA DE RETENÇÃO HORIZONTAL Ø 40MM (1.1/2") - FORNECIMENTO E INSTALAÇÃO</t>
  </si>
  <si>
    <t>73795/12</t>
  </si>
  <si>
    <t>VÁLVULA DE RETENÇÃO HORIZONTAL Ø 50MM (2") - FORNECIMENTO E INSTALAÇÃO</t>
  </si>
  <si>
    <t>193,69</t>
  </si>
  <si>
    <t>73795/13</t>
  </si>
  <si>
    <t>VÁLVULA DE RETENÇÃO HORIZONTAL Ø 65MM (2.1/2") - FORNECIMENTO E INSTALAÇÃO</t>
  </si>
  <si>
    <t>277,19</t>
  </si>
  <si>
    <t>73795/14</t>
  </si>
  <si>
    <t>VÁLVULA DE RETENÇÃO HORIZONTAL Ø 80MM (3") - FORNECIMENTO E INSTALAÇÃO</t>
  </si>
  <si>
    <t>359,42</t>
  </si>
  <si>
    <t>73795/15</t>
  </si>
  <si>
    <t>VÁLVULA DE RETENÇÃO HORIZONTAL Ø 100MM (4") - FORNECIMENTO E INSTALAÇÃO</t>
  </si>
  <si>
    <t>547,68</t>
  </si>
  <si>
    <t>73796/1</t>
  </si>
  <si>
    <t>VÁLVULA DE PÉ COM CRIVO Ø 20MM (3/4") - FORNECIMENTO E INSTALAÇÃO</t>
  </si>
  <si>
    <t>56,28</t>
  </si>
  <si>
    <t>73796/2</t>
  </si>
  <si>
    <t>VÁLVULA DE PÉ COM CRIVO Ø 25MM (1") - FORNECIMENTO E INSTALAÇÃO</t>
  </si>
  <si>
    <t>59,78</t>
  </si>
  <si>
    <t>73796/3</t>
  </si>
  <si>
    <t>VÁLVULA DE PÉ COM CRIVO Ø 40MM (1.1/2") - FORNECIMENTO E INSTALAÇÃO</t>
  </si>
  <si>
    <t>88,93</t>
  </si>
  <si>
    <t>73796/4</t>
  </si>
  <si>
    <t>VÁLVULA DE PÉ COM CRIVO Ø 50MM (2") - FORNECIMENTO E INSTALAÇÃO</t>
  </si>
  <si>
    <t>120,42</t>
  </si>
  <si>
    <t>73796/5</t>
  </si>
  <si>
    <t>VÁLVULA DE PÉ COM CRIVO Ø 65MM (2.1/2") - FORNECIMENTO E INSTALAÇÃO</t>
  </si>
  <si>
    <t>205,33</t>
  </si>
  <si>
    <t>73796/6</t>
  </si>
  <si>
    <t>VÁLVULA DE PÉ COM CRIVO Ø 80MM (3") - FORNECIMENTO E INSTALAÇÃO</t>
  </si>
  <si>
    <t>258,47</t>
  </si>
  <si>
    <t>73796/7</t>
  </si>
  <si>
    <t>VÁLVULA DE PÉ COM CRIVO Ø 100MM (4") - FORNECIMENTO E INSTALAÇÃO</t>
  </si>
  <si>
    <t>438,30</t>
  </si>
  <si>
    <t>73870/4</t>
  </si>
  <si>
    <t>REGISTRO DE ESFERA EM BRONZE D= 1.1/4" FORNEC E COLOCACAO</t>
  </si>
  <si>
    <t>110,21</t>
  </si>
  <si>
    <t>74091/1</t>
  </si>
  <si>
    <t>VALVULA RETENCAO VERTICAL BRONZE (PN-16) 2.1/2" 200PSI - EXTREMIDADES COM ROSCA - FORNECIMENTO E INSTALACAO</t>
  </si>
  <si>
    <t>180,78</t>
  </si>
  <si>
    <t>74093/1</t>
  </si>
  <si>
    <t>VALVULA PE COM CRIVO BRONZE 1.1/4" - FORNECIMENTO E INSTALACAO</t>
  </si>
  <si>
    <t>80,37</t>
  </si>
  <si>
    <t>74169/1</t>
  </si>
  <si>
    <t>REGISTRO/VALVULA GLOBO ANGULAR 45 GRAUS EM LATAO PARA HIDRANTES DE INCÊNDIO PREDIAL DN 2.1/2, COM VOLANTE, CLASSE DE PRESSAO DE ATE 200 PSI - FORNECIMENTO E INSTALACAO</t>
  </si>
  <si>
    <t>173,41</t>
  </si>
  <si>
    <t>85117</t>
  </si>
  <si>
    <t>VALVULA DE RETENCAO VERTICAL BRONZE (PN-16) 1/2" 200 PSI - EXTREMIDADE COM ROSCA - FORNECIMENTO E INSTALACAO</t>
  </si>
  <si>
    <t>37,97</t>
  </si>
  <si>
    <t>89349</t>
  </si>
  <si>
    <t>REGISTRO DE PRESSÃO BRUTO, LATÃO, ROSCÁVEL, 1/2", FORNECIDO E INSTALADO EM RAMAL DE ÁGUA. AF_12/2014</t>
  </si>
  <si>
    <t>25,62</t>
  </si>
  <si>
    <t>89351</t>
  </si>
  <si>
    <t>REGISTRO DE PRESSÃO BRUTO, ROSCÁVEL, 3/4", FORNECIDO E INSTALADO EM RAMAL DE ÁGUA. AF_12/2014</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</si>
  <si>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</si>
  <si>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</si>
  <si>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</si>
  <si>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</si>
  <si>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</si>
  <si>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CROMADO, FORNECIDO E INSTALADO EM RAMAL DE ÁGUA. AF_12/2014</t>
  </si>
  <si>
    <t>181,16</t>
  </si>
  <si>
    <t>89969</t>
  </si>
  <si>
    <t>KIT DE REGISTRO DE PRESSÃO BRUTO DE LATÃO ½", INCLUSIVE CONEXÕES,  ROSCÁVEL, INSTALADO EM RAMAL DE ÁGUA FRIA - FORNECIMENTO E INSTALAÇÃO. AF_12/2014</t>
  </si>
  <si>
    <t>35,95</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</si>
  <si>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</si>
  <si>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</si>
  <si>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</si>
  <si>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</si>
  <si>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42,07</t>
  </si>
  <si>
    <t>89972</t>
  </si>
  <si>
    <t>KIT DE REGISTRO DE GAVETA BRUTO DE LATÃO ¾", INCLUSIVE CONEXÕES, ROSCÁVEL, INSTALADO EM RAMAL DE ÁGUA FRIA - FORNECIMENTO E INSTALAÇÃO. AF_12/2014</t>
  </si>
  <si>
    <t>44,93</t>
  </si>
  <si>
    <t>89973</t>
  </si>
  <si>
    <t>KIT DE MISTURADOR BASE BRUTA DE LATÃO ¾" MONOCOMANDO PARA CHUVEIRO, INCLUSIVE CONEXÕES, INSTALADO EM RAMAL DE ÁGUA - FORNECIMENTO E INSTALAÇÃO. AF_12/2014</t>
  </si>
  <si>
    <t>333,71</t>
  </si>
  <si>
    <t>89974</t>
  </si>
  <si>
    <t>KIT DE TÊ MISTURADOR EM CPVC ¾" COM DUPLO COMANDO PARA CHUVEIRO, INCLUSIVE CONEXÕES, INSTALADO EM RAMAL DE ÁGUA - FORNECIMENTO E INSTALAÇÃO. AF_12/2014</t>
  </si>
  <si>
    <t>222,99</t>
  </si>
  <si>
    <t>89984</t>
  </si>
  <si>
    <t>REGISTRO DE PRESSÃO BRUTO, LATÃO, ROSCÁVEL, 1/2", COM ACABAMENTO E CANOPLA CROMADOS. FORNECIDO E INSTALADO EM RAMAL DE ÁGUA. AF_12/2014</t>
  </si>
  <si>
    <t>68,96</t>
  </si>
  <si>
    <t>89985</t>
  </si>
  <si>
    <t>REGISTRO DE PRESSÃO BRUTO, LATÃO, ROSCÁVEL, 3/4", COM ACABAMENTO E CANOPLA CROMADOS. FORNECIDO E INSTALADO EM RAMAL DE ÁGUA. AF_12/2014</t>
  </si>
  <si>
    <t>70,92</t>
  </si>
  <si>
    <t>89986</t>
  </si>
  <si>
    <t>REGISTRO DE GAVETA BRUTO, LATÃO, ROSCÁVEL, 1/2", COM ACABAMENTO E CANOPLA CROMADOS. FORNECIDO E INSTALADO EM RAMAL DE ÁGUA. AF_12/2014</t>
  </si>
  <si>
    <t>67,30</t>
  </si>
  <si>
    <t>89987</t>
  </si>
  <si>
    <t>REGISTRO DE GAVETA BRUTO, LATÃO, ROSCÁVEL, 3/4", COM ACABAMENTO E CANOPLA CROMADOS. FORNECIDO E INSTALADO EM RAMAL DE ÁGUA. AF_12/2014</t>
  </si>
  <si>
    <t>74,54</t>
  </si>
  <si>
    <t>90371</t>
  </si>
  <si>
    <t>REGISTRO DE ESFERA, PVC, ROSCÁVEL, 3/4", FORNECIDO E INSTALADO EM RAMAL DE ÁGUA. AF_03/2015</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</si>
  <si>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</si>
  <si>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</si>
  <si>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</si>
  <si>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</si>
  <si>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</si>
  <si>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</si>
  <si>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50,37</t>
  </si>
  <si>
    <t>94492</t>
  </si>
  <si>
    <t>REGISTRO DE ESFERA, PVC, SOLDÁVEL, DN  50 MM, INSTALADO EM RESERVAÇÃO DE ÁGUA DE EDIFICAÇÃO QUE POSSUA RESERVATÓRIO DE FIBRA/FIBROCIMENTO   FORNECIMENTO E INSTALAÇÃO. AF_06/2016</t>
  </si>
  <si>
    <t>51,65</t>
  </si>
  <si>
    <t>94493</t>
  </si>
  <si>
    <t>REGISTRO DE ESFERA, PVC, SOLDÁVEL, DN  60 MM, INSTALADO EM RESERVAÇÃO DE ÁGUA DE EDIFICAÇÃO QUE POSSUA RESERVATÓRIO DE FIBRA/FIBROCIMENTO   FORNECIMENTO E INSTALAÇÃO. AF_06/2016</t>
  </si>
  <si>
    <t>93,51</t>
  </si>
  <si>
    <t>94494</t>
  </si>
  <si>
    <t>REGISTRO DE GAVETA BRUTO, LATÃO, ROSCÁVEL, 3/4, INSTALADO EM RESERVAÇÃO DE ÁGUA DE EDIFICAÇÃO QUE POSSUA RESERVATÓRIO DE FIBRA/FIBROCIMENTO  FORNECIMENTO E INSTALAÇÃO. AF_06/2016</t>
  </si>
  <si>
    <t>57,12</t>
  </si>
  <si>
    <t>94495</t>
  </si>
  <si>
    <t>REGISTRO DE GAVETA BRUTO, LATÃO, ROSCÁVEL, 1, INSTALADO EM RESERVAÇÃO DE ÁGUA DE EDIFICAÇÃO QUE POSSUA RESERVATÓRIO DE FIBRA/FIBROCIMENTO  FORNECIMENTO E INSTALAÇÃO. AF_06/2016</t>
  </si>
  <si>
    <t>72,23</t>
  </si>
  <si>
    <t>94496</t>
  </si>
  <si>
    <t>REGISTRO DE GAVETA BRUTO, LATÃO, ROSCÁVEL, 1 1/4, INSTALADO EM RESERVAÇÃO DE ÁGUA DE EDIFICAÇÃO QUE POSSUA RESERVATÓRIO DE FIBRA/FIBROCIMENTO  FORNECIMENTO E INSTALAÇÃO. AF_06/2016</t>
  </si>
  <si>
    <t>87,83</t>
  </si>
  <si>
    <t>94497</t>
  </si>
  <si>
    <t>REGISTRO DE GAVETA BRUTO, LATÃO, ROSCÁVEL, 1 1/2, INSTALADO EM RESERVAÇÃO DE ÁGUA DE EDIFICAÇÃO QUE POSSUA RESERVATÓRIO DE FIBRA/FIBROCIMENTO  FORNECIMENTO E INSTALAÇÃO. AF_06/2016</t>
  </si>
  <si>
    <t>102,59</t>
  </si>
  <si>
    <t>94498</t>
  </si>
  <si>
    <t>REGISTRO DE GAVETA BRUTO, LATÃO, ROSCÁVEL, 2, INSTALADO EM RESERVAÇÃO DE ÁGUA DE EDIFICAÇÃO QUE POSSUA RESERVATÓRIO DE FIBRA/FIBROCIMENTO  FORNECIMENTO E INSTALAÇÃO. AF_06/2016</t>
  </si>
  <si>
    <t>131,77</t>
  </si>
  <si>
    <t>94499</t>
  </si>
  <si>
    <t>REGISTRO DE GAVETA BRUTO, LATÃO, ROSCÁVEL, 2 1/2, INSTALADO EM RESERVAÇÃO DE ÁGUA DE EDIFICAÇÃO QUE POSSUA RESERVATÓRIO DE FIBRA/FIBROCIMENTO  FORNECIMENTO E INSTALAÇÃO. AF_06/2016</t>
  </si>
  <si>
    <t>237,89</t>
  </si>
  <si>
    <t>94500</t>
  </si>
  <si>
    <t>REGISTRO DE GAVETA BRUTO, LATÃO, ROSCÁVEL, 3, INSTALADO EM RESERVAÇÃO DE ÁGUA DE EDIFICAÇÃO QUE POSSUA RESERVATÓRIO DE FIBRA/FIBROCIMENTO  FORNECIMENTO E INSTALAÇÃO. AF_06/2016</t>
  </si>
  <si>
    <t>282,36</t>
  </si>
  <si>
    <t>94501</t>
  </si>
  <si>
    <t>REGISTRO DE GAVETA BRUTO, LATÃO, ROSCÁVEL, 4, INSTALADO EM RESERVAÇÃO DE ÁGUA DE EDIFICAÇÃO QUE POSSUA RESERVATÓRIO DE FIBRA/FIBROCIMENTO  FORNECIMENTO E INSTALAÇÃO. AF_06/2016</t>
  </si>
  <si>
    <t>551,24</t>
  </si>
  <si>
    <t>94792</t>
  </si>
  <si>
    <t>REGISTRO DE GAVETA BRUTO, LATÃO, ROSCÁVEL, 1, COM ACABAMENTO E CANOPLA CROMADOS, INSTALADO EM RESERVAÇÃO DE ÁGUA DE EDIFICAÇÃO QUE POSSUA RESERVATÓRIO DE FIBRA/FIBROCIMENTO  FORNECIMENTO E INSTALAÇÃO. AF_06/2016</t>
  </si>
  <si>
    <t>109,01</t>
  </si>
  <si>
    <t>94793</t>
  </si>
  <si>
    <t>REGISTRO DE GAVETA BRUTO, LATÃO, ROSCÁVEL, 1 1/4, COM ACABAMENTO E CANOPLA CROMADOS, INSTALADO EM RESERVAÇÃO DE ÁGUA DE EDIFICAÇÃO QUE POSSUA RESERVATÓRIO DE FIBRA/FIBROCIMENTO  FORNECIMENTO E INSTALAÇÃO. AF_06/2016</t>
  </si>
  <si>
    <t>140,10</t>
  </si>
  <si>
    <t>94794</t>
  </si>
  <si>
    <t>REGISTRO DE GAVETA BRUTO, LATÃO, ROSCÁVEL, 1 1/2, COM ACABAMENTO E CANOPLA CROMADOS, INSTALADO EM RESERVAÇÃO DE ÁGUA DE EDIFICAÇÃO QUE POSSUA RESERVATÓRIO DE FIBRA/FIBROCIMENTO  FORNECIMENTO E INSTALAÇÃO. AF_06/2016</t>
  </si>
  <si>
    <t>145,09</t>
  </si>
  <si>
    <t>94795</t>
  </si>
  <si>
    <t>TORNEIRA DE BÓIA REAL, ROSCÁVEL, 1/2", FORNECIDA E INSTALADA EM RESERVAÇÃO DE ÁGUA. AF_06/2016</t>
  </si>
  <si>
    <t>42,74</t>
  </si>
  <si>
    <t>94796</t>
  </si>
  <si>
    <t>TORNEIRA DE BÓIA REAL, ROSCÁVEL, 3/4", FORNECIDA E INSTALADA EM RESERVAÇÃO DE ÁGUA. AF_06/2016</t>
  </si>
  <si>
    <t>52,56</t>
  </si>
  <si>
    <t>94797</t>
  </si>
  <si>
    <t>TORNEIRA DE BÓIA REAL, ROSCÁVEL, 1", FORNECIDA E INSTALADA EM RESERVAÇÃO DE ÁGUA. AF_06/2016</t>
  </si>
  <si>
    <t>49,28</t>
  </si>
  <si>
    <t>94798</t>
  </si>
  <si>
    <t>TORNEIRA DE BÓIA REAL, ROSCÁVEL, 1 1/4", FORNECIDA E INSTALADA EM RESERVAÇÃO DE ÁGUA. AF_06/2016</t>
  </si>
  <si>
    <t>107,15</t>
  </si>
  <si>
    <t>94799</t>
  </si>
  <si>
    <t>TORNEIRA DE BÓIA REAL, ROSCÁVEL, 1 1/2", FORNECIDA E INSTALADA EM RESERVAÇÃO DE ÁGUA. AF_06/2016</t>
  </si>
  <si>
    <t>103,89</t>
  </si>
  <si>
    <t>94800</t>
  </si>
  <si>
    <t>TORNEIRA DE BÓIA REAL, ROSCÁVEL, 2", FORNECIDA E INSTALADA EM RESERVAÇÃO DE ÁGUA. AF_06/2016</t>
  </si>
  <si>
    <t>177,06</t>
  </si>
  <si>
    <t>95248</t>
  </si>
  <si>
    <t>VÁLVULA DE ESFERA BRUTA, BRONZE, ROSCÁVEL, 1/2  , INSTALADO EM RESERVAÇÃO DE ÁGUA DE EDIFICAÇÃO QUE POSSUA RESERVATÓRIO DE FIBRA/FIBROCIMENTO - FORNECIMENTO E INSTALAÇÃO. AF_06/2016</t>
  </si>
  <si>
    <t>68,12</t>
  </si>
  <si>
    <t>95249</t>
  </si>
  <si>
    <t>VÁLVULA DE ESFERA BRUTA, BRONZE, ROSCÁVEL, 3/4'', INSTALADO EM RESERVAÇÃO DE ÁGUA DE EDIFICAÇÃO QUE POSSUA RESERVATÓRIO DE FIBRA/FIBROCIMENTO - FORNECIMENTO E INSTALAÇÃO. AF_06/2016</t>
  </si>
  <si>
    <t>73,85</t>
  </si>
  <si>
    <t>95250</t>
  </si>
  <si>
    <t>VÁLVULA DE ESFERA BRUTA, BRONZE, ROSCÁVEL, 1'', INSTALADO EM RESERVAÇÃO DE ÁGUA DE EDIFICAÇÃO QUE POSSUA RESERVATÓRIO DE FIBRA/FIBROCIMENTO -   FORNECIMENTO E INSTALAÇÃO. AF_06/2016</t>
  </si>
  <si>
    <t>88,85</t>
  </si>
  <si>
    <t>95251</t>
  </si>
  <si>
    <t>VÁLVULA DE ESFERA BRUTA, BRONZE, ROSCÁVEL, 1 1/4'', INSTALADO EM RESERVAÇÃO DE ÁGUA DE EDIFICAÇÃO QUE POSSUA RESERVATÓRIO DE FIBRA/FIBROCIMENTO -   FORNECIMENTO E INSTALAÇÃO. AF_06/2016</t>
  </si>
  <si>
    <t>117,86</t>
  </si>
  <si>
    <t>95252</t>
  </si>
  <si>
    <t>VÁLVULA DE ESFERA BRUTA, BRONZE, ROSCÁVEL, 1 1/2'', INSTALADO EM RESERVAÇÃO DE ÁGUA DE EDIFICAÇÃO QUE POSSUA RESERVATÓRIO DE FIBRA/FIBROCIMENTO -   FORNECIMENTO E INSTALAÇÃO. AF_06/2016</t>
  </si>
  <si>
    <t>135,54</t>
  </si>
  <si>
    <t>95253</t>
  </si>
  <si>
    <t>VÁLVULA DE ESFERA BRUTA, BRONZE, ROSCÁVEL, 2'', INSTALADO EM RESERVAÇÃO DE ÁGUA DE EDIFICAÇÃO QUE POSSUA RESERVATÓRIO DE FIBRA/FIBROCIMENTO - FORNECIMENTO E INSTALAÇÃO. AF_06/2016</t>
  </si>
  <si>
    <t>193,16</t>
  </si>
  <si>
    <t>95634</t>
  </si>
  <si>
    <t>KIT CAVALETE PARA MEDIÇÃO DE ÁGUA - ENTRADA PRINCIPAL, EM PVC SOLDÁVEL DN 20 (½ )   FORNECIMENTO E INSTALAÇÃO (EXCLUSIVE HIDRÔMETRO). AF_11/2016</t>
  </si>
  <si>
    <t>99,11</t>
  </si>
  <si>
    <t>95635</t>
  </si>
  <si>
    <t>KIT CAVALETE PARA MEDIÇÃO DE ÁGUA - ENTRADA PRINCIPAL, EM PVC SOLDÁVEL DN 25 (¾ )   FORNECIMENTO E INSTALAÇÃO (EXCLUSIVE HIDRÔMETRO). AF_11/2016</t>
  </si>
  <si>
    <t>107,67</t>
  </si>
  <si>
    <t>95637</t>
  </si>
  <si>
    <t>KIT CAVALETE PARA MEDIÇÃO DE ÁGUA - ENTRADA PRINCIPAL, EM AÇO GALVANIZADO DN 32 (1 ¼)  FORNECIMENTO E INSTALAÇÃO (EXCLUSIVE HIDRÔMETRO). AF_11/2016</t>
  </si>
  <si>
    <t>398,66</t>
  </si>
  <si>
    <t>95638</t>
  </si>
  <si>
    <t>KIT CAVALETE PARA MEDIÇÃO DE ÁGUA - ENTRADA PRINCIPAL, EM AÇO GALVANIZADO DN 40 (1 ½)  FORNECIMENTO E INSTALAÇÃO (EXCLUSIVE HIDRÔMETRO). AF_11/2016</t>
  </si>
  <si>
    <t>481,18</t>
  </si>
  <si>
    <t>95639</t>
  </si>
  <si>
    <t>KIT CAVALETE PARA MEDIÇÃO DE ÁGUA - ENTRADA PRINCIPAL, EM AÇO GALVANIZADO DN 50 (2)  FORNECIMENTO E INSTALAÇÃO (EXCLUSIVE HIDRÔMETRO). AF_11/2016</t>
  </si>
  <si>
    <t>596,06</t>
  </si>
  <si>
    <t>95641</t>
  </si>
  <si>
    <t>KIT CAVALETE PARA MEDIÇÃO DE ÁGUA - ENTRADA INDIVIDUALIZADA, EM PVC DN 25 (¾), PARA 2 MEDIDORES  FORNECIMENTO E INSTALAÇÃO (EXCLUSIVE HIDRÔMETRO). AF_11/2016</t>
  </si>
  <si>
    <t>224,09</t>
  </si>
  <si>
    <t>95642</t>
  </si>
  <si>
    <t>KIT CAVALETE PARA MEDIÇÃO DE ÁGUA - ENTRADA INDIVIDUALIZADA, EM PVC DN 25 (¾), PARA 3 MEDIDORES  FORNECIMENTO E INSTALAÇÃO (EXCLUSIVE HIDRÔMETRO). AF_11/2016</t>
  </si>
  <si>
    <t>331,30</t>
  </si>
  <si>
    <t>95643</t>
  </si>
  <si>
    <t>KIT CAVALETE PARA MEDIÇÃO DE ÁGUA - ENTRADA INDIVIDUALIZADA, EM PVC DN 25 (¾), PARA 4 MEDIDORES  FORNECIMENTO E INSTALAÇÃO (EXCLUSIVE HIDRÔMETRO). AF_11/2016</t>
  </si>
  <si>
    <t>433,50</t>
  </si>
  <si>
    <t>95644</t>
  </si>
  <si>
    <t>KIT CAVALETE PARA MEDIÇÃO DE ÁGUA - ENTRADA INDIVIDUALIZADA, EM PVC DN 32 (1), PARA 1 MEDIDOR  FORNECIMENTO E INSTALAÇÃO (EXCLUSIVE HIDRÔMETRO). AF_11/2016</t>
  </si>
  <si>
    <t>161,15</t>
  </si>
  <si>
    <t>95645</t>
  </si>
  <si>
    <t>KIT CAVALETE PARA MEDIÇÃO DE ÁGUA - ENTRADA INDIVIDUALIZADA, EM PVC DN 32 (1), PARA 2 MEDIDORES  FORNECIMENTO E INSTALAÇÃO (EXCLUSIVE HIDRÔMETRO). AF_11/2016</t>
  </si>
  <si>
    <t>295,11</t>
  </si>
  <si>
    <t>95646</t>
  </si>
  <si>
    <t>KIT CAVALETE PARA MEDIÇÃO DE ÁGUA - ENTRADA INDIVIDUALIZADA, EM PVC DN 32 (1), PARA 3 MEDIDORES  FORNECIMENTO E INSTALAÇÃO (EXCLUSIVE HIDRÔMETRO). AF_11/2016</t>
  </si>
  <si>
    <t>439,48</t>
  </si>
  <si>
    <t>95647</t>
  </si>
  <si>
    <t>KIT CAVALETE PARA MEDIÇÃO DE ÁGUA - ENTRADA INDIVIDUALIZADA, EM PVC DN 32 (1), PARA 4 MEDIDORES  FORNECIMENTO E INSTALAÇÃO (EXCLUSIVE HIDRÔMETRO). AF_11/2016</t>
  </si>
  <si>
    <t>576,41</t>
  </si>
  <si>
    <t>95673</t>
  </si>
  <si>
    <t>HIDRÔMETRO DN 20 (½), 1,5 M³/H  FORNECIMENTO E INSTALAÇÃO. AF_11/2016</t>
  </si>
  <si>
    <t>98,26</t>
  </si>
  <si>
    <t>95674</t>
  </si>
  <si>
    <t>HIDRÔMETRO DN 20 (½), 3,0 M³/H  FORNECIMENTO E INSTALAÇÃO. AF_11/2016</t>
  </si>
  <si>
    <t>104,14</t>
  </si>
  <si>
    <t>95675</t>
  </si>
  <si>
    <t>HIDRÔMETRO DN 25 (¾ ), 5,0 M³/H FORNECIMENTO E INSTALAÇÃO. AF_11/2016</t>
  </si>
  <si>
    <t>127,02</t>
  </si>
  <si>
    <t>95676</t>
  </si>
  <si>
    <t>CAIXA EM CONCRETO PRÉ-MOLDADO PARA ABRIGO DE HIDRÔMETRO COM DN 20 (½)  FORNECIMENTO E INSTALAÇÃO. AF_11/2016</t>
  </si>
  <si>
    <t>61,31</t>
  </si>
  <si>
    <t>72285</t>
  </si>
  <si>
    <t>CAIXA DE AREIA 40X40X40CM EM ALVENARIA - EXECUÇÃO</t>
  </si>
  <si>
    <t>72286</t>
  </si>
  <si>
    <t>CAIXA DE AREIA 60X60X60CM EM ALVENARIA - EXECUÇÃO</t>
  </si>
  <si>
    <t>159,53</t>
  </si>
  <si>
    <t>90436</t>
  </si>
  <si>
    <t>FURO EM ALVENARIA PARA DIÂMETROS MENORES OU IGUAIS A 40 MM. AF_05/2015</t>
  </si>
  <si>
    <t>90437</t>
  </si>
  <si>
    <t>FURO EM ALVENARIA PARA DIÂMETROS MAIORES QUE 40 MM E MENORES OU IGUAIS A 75 MM. AF_05/2015</t>
  </si>
  <si>
    <t>29,87</t>
  </si>
  <si>
    <t>90438</t>
  </si>
  <si>
    <t>FURO EM ALVENARIA PARA DIÂMETROS MAIORES QUE 75 MM. AF_05/2015</t>
  </si>
  <si>
    <t>42,81</t>
  </si>
  <si>
    <t>90439</t>
  </si>
  <si>
    <t>FURO EM CONCRETO PARA DIÂMETROS MENORES OU IGUAIS A 40 MM. AF_05/2015</t>
  </si>
  <si>
    <t>90440</t>
  </si>
  <si>
    <t>FURO EM CONCRETO PARA DIÂMETROS MAIORES QUE 40 MM E MENORES OU IGUAIS A 75 MM. AF_05/2015</t>
  </si>
  <si>
    <t>80,81</t>
  </si>
  <si>
    <t>90441</t>
  </si>
  <si>
    <t>FURO EM CONCRETO PARA DIÂMETROS MAIORES QUE 75 MM. AF_05/2015</t>
  </si>
  <si>
    <t>103,22</t>
  </si>
  <si>
    <t>90443</t>
  </si>
  <si>
    <t>RASGO EM ALVENARIA PARA RAMAIS/ DISTRIBUIÇÃO COM DIAMETROS MENORES OU IGUAIS A 40 MM. AF_05/2015</t>
  </si>
  <si>
    <t>11,17</t>
  </si>
  <si>
    <t>90444</t>
  </si>
  <si>
    <t>RASGO EM CONTRAPISO PARA RAMAIS/ DISTRIBUIÇÃO COM DIÂMETROS MENORES OU IGUAIS A 40 MM. AF_05/2015</t>
  </si>
  <si>
    <t>21,64</t>
  </si>
  <si>
    <t>90445</t>
  </si>
  <si>
    <t>RASGO EM CONTRAPISO PARA RAMAIS/ DISTRIBUIÇÃO COM DIÂMETROS MAIORES QUE 40 MM E MENORES OU IGUAIS A 75 MM. AF_05/2015</t>
  </si>
  <si>
    <t>23,10</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</si>
  <si>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</si>
  <si>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</si>
  <si>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</si>
  <si>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</si>
  <si>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</si>
  <si>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</si>
  <si>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</si>
  <si>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</si>
  <si>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</si>
  <si>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</si>
  <si>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2,23</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</si>
  <si>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</si>
  <si>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</si>
  <si>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</si>
  <si>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</si>
  <si>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</si>
  <si>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</si>
  <si>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</si>
  <si>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</si>
  <si>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</si>
  <si>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</si>
  <si>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23,21</t>
  </si>
  <si>
    <t>90459</t>
  </si>
  <si>
    <t>QUEBRA EM ALVENARIA PARA INSTALAÇÃO DE ABRIGO PARA MANGUEIRAS (90X60 CM). AF_05/2015</t>
  </si>
  <si>
    <t>32,73</t>
  </si>
  <si>
    <t>90466</t>
  </si>
  <si>
    <t>CHUMBAMENTO LINEAR EM ALVENARIA PARA RAMAIS/DISTRIBUIÇÃO COM DIÂMETROS MENORES OU IGUAIS A 40 MM. AF_05/2015</t>
  </si>
  <si>
    <t>10,73</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</si>
  <si>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</si>
  <si>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</si>
  <si>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</si>
  <si>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</si>
  <si>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</si>
  <si>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</si>
  <si>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</si>
  <si>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</si>
  <si>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9,64</t>
  </si>
  <si>
    <t>2,12</t>
  </si>
  <si>
    <t>91188</t>
  </si>
  <si>
    <t>CHUMBAMENTO PONTUAL DE ABERTURA EM LAJE COM PASSAGEM DE 1 TUBO DE DIAMETRO EQUIVALENTE IGUAL À  50 MM. AF_05/2015</t>
  </si>
  <si>
    <t>5,51</t>
  </si>
  <si>
    <t>91189</t>
  </si>
  <si>
    <t>CHUMBAMENTO PONTUAL DE ABERTURA EM LAJE COM PASSAGEM DE MAIS DE 1 TUBO DE  DIAMETRO EQUIVALENTE IGUAL À  50 MM. AF_05/2015</t>
  </si>
  <si>
    <t>32,95</t>
  </si>
  <si>
    <t>91190</t>
  </si>
  <si>
    <t>CHUMBAMENTO PONTUAL EM PASSAGEM DE TUBO COM DIÂMETRO MENOR OU IGUAL A 40 MM. AF_05/2015</t>
  </si>
  <si>
    <t>4,18</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</si>
  <si>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</si>
  <si>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</si>
  <si>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</si>
  <si>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</si>
  <si>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</si>
  <si>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</si>
  <si>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0,33</t>
  </si>
  <si>
    <t>10,20</t>
  </si>
  <si>
    <t>9,98</t>
  </si>
  <si>
    <t>96523</t>
  </si>
  <si>
    <t>ESCAVAÇÃO MANUAL PARA BLOCO DE COROAMENTO OU SAPATA, COM PREVISÃO DE FÔRMA. AF_06/2017</t>
  </si>
  <si>
    <t>76,97</t>
  </si>
  <si>
    <t>12,61</t>
  </si>
  <si>
    <t>11,09</t>
  </si>
  <si>
    <t>17,57</t>
  </si>
  <si>
    <t>67,33</t>
  </si>
  <si>
    <t>5,43</t>
  </si>
  <si>
    <t>55835</t>
  </si>
  <si>
    <t>REATERRO INTERNO (EDIFICACOES) COMPACTADO MANUALMENTE</t>
  </si>
  <si>
    <t>60,13</t>
  </si>
  <si>
    <t>73964/6</t>
  </si>
  <si>
    <t>REATERRO DE VALA COM COMPACTAÇÃO MANUAL</t>
  </si>
  <si>
    <t>51,54</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</si>
  <si>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</si>
  <si>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</si>
  <si>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</si>
  <si>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</si>
  <si>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</si>
  <si>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</si>
  <si>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</si>
  <si>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72841</t>
  </si>
  <si>
    <t>TRANSPORTE COMERCIAL COM CAMINHAO BASCULANTE 6 M3, RODOVIA EM LEITO NATURAL</t>
  </si>
  <si>
    <t>1,03</t>
  </si>
  <si>
    <t>72842</t>
  </si>
  <si>
    <t>TRANSPORTE COMERCIAL COM CAMINHAO BASCULANTE 6 M3, RODOVIA COM REVESTIMENTO PRIMARIO</t>
  </si>
  <si>
    <t>72843</t>
  </si>
  <si>
    <t>TRANSPORTE COMERCIAL COM CAMINHAO BASCULANTE 6 M3, RODOVIA PAVIMENTADA</t>
  </si>
  <si>
    <t>72844</t>
  </si>
  <si>
    <t>CARGA, MANOBRAS E DESCARGA DE AREIA, BRITA, PEDRA DE MAO E SOLOS COM CAMINHAO BASCULANTE 6 M3 (DESCARGA LIVRE)</t>
  </si>
  <si>
    <t>T</t>
  </si>
  <si>
    <t>72845</t>
  </si>
  <si>
    <t>CARGA, MANOBRAS E DESCARGA DE BRITA PARA TRATAMENTOS SUPERFICIAIS, COM CAMINHAO BASCULANTE 6 M3</t>
  </si>
  <si>
    <t>72846</t>
  </si>
  <si>
    <t>CARGA, MANOBRAS E DESCARGA DE MISTURA BETUMINOSA A QUENTE, COM CAMINHAO BASCULANTE 6 M3</t>
  </si>
  <si>
    <t>3,56</t>
  </si>
  <si>
    <t>72847</t>
  </si>
  <si>
    <t>CARGA, MANOBRAS E DESCARGA DE MISTURA BETUMINOSA A FRIO, COM CAMINHAO BASCULANTE 6 M3</t>
  </si>
  <si>
    <t>7,69</t>
  </si>
  <si>
    <t>72848</t>
  </si>
  <si>
    <t>CARGA, MANOBRAS E DESCARGA DE BRITA PARA BASE DE MACADAME, COM CAMINHAO BASCULANTE 6 M3</t>
  </si>
  <si>
    <t>72849</t>
  </si>
  <si>
    <t>CARGA, MANOBRAS E DESCARGA DE MISTURAS DE SOLOS E AGREGADOS (BASES ESTABILIZADAS EM USINA) COM CAMINHAO BASCULANTE 6 M3</t>
  </si>
  <si>
    <t>2,46</t>
  </si>
  <si>
    <t>72850</t>
  </si>
  <si>
    <t>CARGA, MANOBRAS E DESCARGA DE MATERIAIS DIVERSOS, COM CAMINHAO CARROCERIA 9T (CARGA E DESCARGA MANUAIS)</t>
  </si>
  <si>
    <t>10,45</t>
  </si>
  <si>
    <t>72882</t>
  </si>
  <si>
    <t>M3XKM</t>
  </si>
  <si>
    <t>1,24</t>
  </si>
  <si>
    <t>72883</t>
  </si>
  <si>
    <t>72884</t>
  </si>
  <si>
    <t>72885</t>
  </si>
  <si>
    <t>1,53</t>
  </si>
  <si>
    <t>72886</t>
  </si>
  <si>
    <t>1,23</t>
  </si>
  <si>
    <t>72887</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</si>
  <si>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</si>
  <si>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</si>
  <si>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</si>
  <si>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</si>
  <si>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</si>
  <si>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5,35</t>
  </si>
  <si>
    <t>72892</t>
  </si>
  <si>
    <t>CARGA, MANOBRAS E DESCARGA DE DE MISTURA BETUMINOSA A FRIO, COM CAMINHAO BASCULANTE 6 M3, DESCARGA EM VIBRO-ACABADORA</t>
  </si>
  <si>
    <t>11,53</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</si>
  <si>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</si>
  <si>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</si>
  <si>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</si>
  <si>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</si>
  <si>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</si>
  <si>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</si>
  <si>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72897</t>
  </si>
  <si>
    <t>CARGA MANUAL DE ENTULHO EM CAMINHAO BASCULANTE 6 M3</t>
  </si>
  <si>
    <t>72898</t>
  </si>
  <si>
    <t>CARGA E DESCARGA MECANIZADAS DE ENTULHO EM CAMINHAO BASCULANTE 6 M3</t>
  </si>
  <si>
    <t>72899</t>
  </si>
  <si>
    <t>TRANSPORTE DE ENTULHO COM CAMINHÃO BASCULANTE 6 M3, RODOVIA PAVIMENTADA, DMT ATE 0,5 KM</t>
  </si>
  <si>
    <t>5,53</t>
  </si>
  <si>
    <t>0,93</t>
  </si>
  <si>
    <t>94097</t>
  </si>
  <si>
    <t>PREPARO DE FUNDO DE VALA COM LARGURA MENOR QUE 1,5 M, EM LOCAL COM NÍVEL BAIXO DE INTERFERÊNCIA. AF_06/2016</t>
  </si>
  <si>
    <t>5,20</t>
  </si>
  <si>
    <t>94102</t>
  </si>
  <si>
    <t>LASTRO DE VALA COM PREPARO DE FUNDO, LARGURA MENOR QUE 1,5 M, COM CAMADA DE AREIA, LANÇAMENTO MANUAL, EM LOCAL COM NÍVEL BAIXO DE INTERFERÊNCIA. AF_06/2016</t>
  </si>
  <si>
    <t>162,14</t>
  </si>
  <si>
    <t>111,54</t>
  </si>
  <si>
    <t>72131</t>
  </si>
  <si>
    <t>ALVENARIA EM TIJOLO CERAMICO MACICO 5X10X20CM 1 VEZ (ESPESSURA 20CM), ASSENTADO COM ARGAMASSA TRACO 1:2:8 (CIMENTO, CAL E AREIA)</t>
  </si>
  <si>
    <t>114,06</t>
  </si>
  <si>
    <t>72132</t>
  </si>
  <si>
    <t>ALVENARIA EM TIJOLO CERAMICO MACICO 5X10X20CM 1/2 VEZ (ESPESSURA 10CM), ASSENTADO COM ARGAMASSA TRACO 1:2:8 (CIMENTO, CAL E AREIA)</t>
  </si>
  <si>
    <t>59,31</t>
  </si>
  <si>
    <t>72133</t>
  </si>
  <si>
    <t>ALVENARIA EM TIJOLO CERAMICO MACICO 5X10X20CM 1 1/2 VEZ (ESPESSURA 30CM), ASSENTADO COM ARGAMASSA TRACO 1:2:8 (CIMENTO, CAL E AREIA)</t>
  </si>
  <si>
    <t>204,34</t>
  </si>
  <si>
    <t>74,68</t>
  </si>
  <si>
    <t>50,62</t>
  </si>
  <si>
    <t>89453</t>
  </si>
  <si>
    <t>ALVENARIA DE BLOCOS DE CONCRETO ESTRUTURAL 14X19X39 CM, (ESPESSURA 14 CM), FBK = 4,5 MPA, PARA PAREDES COM ÁREA LÍQUIDA MENOR QUE 6M², SEM VÃOS, UTILIZANDO PALHETA. AF_12/2014</t>
  </si>
  <si>
    <t>51,96</t>
  </si>
  <si>
    <t>55,69</t>
  </si>
  <si>
    <t>58,17</t>
  </si>
  <si>
    <t>72178</t>
  </si>
  <si>
    <t>RETIRADA DE DIVISORIAS EM CHAPAS DE MADEIRA, COM MONTANTES METALICOS</t>
  </si>
  <si>
    <t>23,44</t>
  </si>
  <si>
    <t>72179</t>
  </si>
  <si>
    <t>RECOLOCACAO DE PLACAS DIVISORIAS DE GRANILITE, CONSIDERANDO REAPROVEITAMENTO DO MATERIAL</t>
  </si>
  <si>
    <t>51,57</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</si>
  <si>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</si>
  <si>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</si>
  <si>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</si>
  <si>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</si>
  <si>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30,82</t>
  </si>
  <si>
    <t>73774/1</t>
  </si>
  <si>
    <t>DIVISORIA EM MARMORITE ESPESSURA 35MM, CHUMBAMENTO NO PISO E PAREDE COM ARGAMASSA DE CIMENTO E AREIA, POLIMENTO MANUAL, EXCLUSIVE FERRAGENS</t>
  </si>
  <si>
    <t>277,25</t>
  </si>
  <si>
    <t>73909/1</t>
  </si>
  <si>
    <t>DIVISORIA EM MADEIRA COMPENSADA RESINADA ESPESSURA 6MM, ESTRUTURADA EM MADEIRA DE LEI 3"X3"</t>
  </si>
  <si>
    <t>189,99</t>
  </si>
  <si>
    <t>74229/1</t>
  </si>
  <si>
    <t>DIVISORIA EM MARMORE BRANCO POLIDO, ESPESSURA 3 CM, ASSENTADO COM ARGAMASSA TRACO 1:4 (CIMENTO E AREIA), ARREMATE COM CIMENTO BRANCO, EXCLUSIVE FERRAGENS</t>
  </si>
  <si>
    <t>624,15</t>
  </si>
  <si>
    <t>79627</t>
  </si>
  <si>
    <t>DIVISORIA EM GRANITO BRANCO POLIDO, ESP = 3CM, ASSENTADO COM ARGAMASSA TRACO 1:4, ARREMATE EM CIMENTO BRANCO, EXCLUSIVE FERRAGENS</t>
  </si>
  <si>
    <t>629,90</t>
  </si>
  <si>
    <t>96358</t>
  </si>
  <si>
    <t>PAREDE COM PLACAS DE GESSO ACARTONADO (DRYWALL), PARA USO INTERNO, COM DUAS FACES SIMPLES E ESTRUTURA METÁLICA COM GUIAS SIMPLES, SEM VÃOS. AF_06/2017_P</t>
  </si>
  <si>
    <t>63,99</t>
  </si>
  <si>
    <t>96359</t>
  </si>
  <si>
    <t>PAREDE COM PLACAS DE GESSO ACARTONADO (DRYWALL), PARA USO INTERNO, COM DUAS FACES SIMPLES E ESTRUTURA METÁLICA COM GUIAS SIMPLES, COM VÃOS AF_06/2017_P</t>
  </si>
  <si>
    <t>70,37</t>
  </si>
  <si>
    <t>96360</t>
  </si>
  <si>
    <t>PAREDE COM PLACAS DE GESSO ACARTONADO (DRYWALL), PARA USO INTERNO, COM DUAS FACES SIMPLES E ESTRUTURA METÁLICA COM GUIAS DUPLAS, SEM VÃOS. AF_06/2017_P</t>
  </si>
  <si>
    <t>80,85</t>
  </si>
  <si>
    <t>96361</t>
  </si>
  <si>
    <t>PAREDE COM PLACAS DE GESSO ACARTONADO (DRYWALL), PARA USO INTERNO, COM DUAS FACES SIMPLES E ESTRUTURA METÁLICA COM GUIAS DUPLAS, COM VÃOS. AF_06/2017_P</t>
  </si>
  <si>
    <t>93,17</t>
  </si>
  <si>
    <t>96362</t>
  </si>
  <si>
    <t>PAREDE COM PLACAS DE GESSO ACARTONADO (DRYWALL), PARA USO INTERNO, COM UMA FACE SIMPLES E OUTRA FACE DUPLA E ESTRUTURA METÁLICA COM GUIAS SIMPLES, SEM VÃOS. AF_06/2017_P</t>
  </si>
  <si>
    <t>84,07</t>
  </si>
  <si>
    <t>96363</t>
  </si>
  <si>
    <t>PAREDE COM PLACAS DE GESSO ACARTONADO (DRYWALL), PARA USO INTERNO, COM UMA FACE SIMPLES E OUTRA FACE DUPLA E ESTRUTURA METÁLICA COM GUIAS SIMPLES, COM VÃOS. AF_06/2017_P</t>
  </si>
  <si>
    <t>90,75</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</si>
  <si>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</si>
  <si>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</si>
  <si>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</si>
  <si>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</si>
  <si>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113,54</t>
  </si>
  <si>
    <t>96366</t>
  </si>
  <si>
    <t>PAREDE COM PLACAS DE GESSO ACARTONADO (DRYWALL), PARA USO INTERNO, COM DUAS FACES DUPLAS E ESTRUTURA METÁLICA COM GUIAS SIMPLES, SEM VÃOS. AF_06/2017_P</t>
  </si>
  <si>
    <t>104,13</t>
  </si>
  <si>
    <t>96367</t>
  </si>
  <si>
    <t>PAREDE COM PLACAS DE GESSO ACARTONADO (DRYWALL), PARA USO INTERNO, COM DUAS FACES DUPLAS E ESTRUTURA METÁLICA COM GUIAS SIMPLES, COM VÃOS. AF_06/2017_P</t>
  </si>
  <si>
    <t>111,11</t>
  </si>
  <si>
    <t>96368</t>
  </si>
  <si>
    <t>PAREDE COM PLACAS DE GESSO ACARTONADO (DRYWALL), PARA USO INTERNO COM DUAS FACES DUPLAS E ESTRUTURA METÁLICA COM GUIAS DUPLAS, SEM VÃOS. AF_06/2017</t>
  </si>
  <si>
    <t>120,97</t>
  </si>
  <si>
    <t>PAREDE COM PLACAS DE GESSO ACARTONADO (DRYWALL), PARA USO INTERNO, COM DUAS FACES DUPLAS E ESTRUTURA METÁLICA COM GUIAS DUPLAS, COM VÃOS. AF_06/2017_P</t>
  </si>
  <si>
    <t>133,91</t>
  </si>
  <si>
    <t>96370</t>
  </si>
  <si>
    <t>PAREDE COM PLACAS DE GESSO ACARTONADO (DRYWALL), PARA USO INTERNO, COM UMA FACE SIMPLES E ESTRUTURA METÁLICA COM GUIAS SIMPLES, SEM VÃOS. AF_06/2017_P</t>
  </si>
  <si>
    <t>40,88</t>
  </si>
  <si>
    <t>96371</t>
  </si>
  <si>
    <t>PAREDE COM PLACAS DE GESSO ACARTONADO (DRYWALL), PARA USO INTERNO, COM UMA FACE SIMPLES E ESTRUTURA METÁLICA COM GUIAS SIMPLES, COM VÃOS. AF_06/2017_P</t>
  </si>
  <si>
    <t>47,08</t>
  </si>
  <si>
    <t>96372</t>
  </si>
  <si>
    <t>INSTALAÇÃO DE ISOLAMENTO COM LÃ DE ROCHA EM PAREDES DRYWALL. AF_06/2017</t>
  </si>
  <si>
    <t>96373</t>
  </si>
  <si>
    <t>INSTALAÇÃO DE REFORÇO METÁLICO EM PAREDE DRYWALL. AF_06/2017</t>
  </si>
  <si>
    <t>6,07</t>
  </si>
  <si>
    <t>96374</t>
  </si>
  <si>
    <t>INSTALAÇÃO DE REFORÇO DE MADEIRA EM PAREDE DRYWALL. AF_06/2017</t>
  </si>
  <si>
    <t>16,84</t>
  </si>
  <si>
    <t>50,76</t>
  </si>
  <si>
    <t>72947</t>
  </si>
  <si>
    <t>SINALIZACAO HORIZONTAL COM TINTA RETRORREFLETIVA A BASE DE RESINA ACRILICA COM MICROESFERAS DE VIDRO</t>
  </si>
  <si>
    <t>73445</t>
  </si>
  <si>
    <t>CAIACAO INT OU EXT SOBRE REVESTIMENTO LISO C/ADOCAO DE FIXADOR COM    COM DUAS DEMAOS</t>
  </si>
  <si>
    <t>73446</t>
  </si>
  <si>
    <t>PINTURA DE SUPERFICIE C/TINTA GRAFITE</t>
  </si>
  <si>
    <t>18,87</t>
  </si>
  <si>
    <t>74133/1</t>
  </si>
  <si>
    <t>EMASSAMENTO COM MASSA A OLEO, UMA DEMAO</t>
  </si>
  <si>
    <t>15,83</t>
  </si>
  <si>
    <t>74133/2</t>
  </si>
  <si>
    <t>EMASSAMENTO COM MASSA A OLEO, DUAS DEMAOS</t>
  </si>
  <si>
    <t>19,79</t>
  </si>
  <si>
    <t>79462</t>
  </si>
  <si>
    <t>EMASSAMENTO COM MASSA EPOXI, 2 DEMAOS</t>
  </si>
  <si>
    <t>48,96</t>
  </si>
  <si>
    <t>79494/1</t>
  </si>
  <si>
    <t>PINTURA DE QUADRO ESCOLAR COM TINTA ESMALTE ACABAMENTO FOSCO, DUAS DEMAOS SOBRE MASSA ACRILICA</t>
  </si>
  <si>
    <t>11,14</t>
  </si>
  <si>
    <t>84651</t>
  </si>
  <si>
    <t>PINTURA COM TINTA IMPERMEAVEL MINERAL EM PO, DUAS DEMAOS</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</si>
  <si>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</si>
  <si>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</si>
  <si>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</si>
  <si>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</si>
  <si>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</si>
  <si>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</si>
  <si>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</si>
  <si>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</si>
  <si>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</si>
  <si>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</si>
  <si>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2,30</t>
  </si>
  <si>
    <t>88416</t>
  </si>
  <si>
    <t>APLICAÇÃO MANUAL DE PINTURA COM TINTA TEXTURIZADA ACRÍLICA EM PANOS COM PRESENÇA DE VÃOS DE EDIFÍCIOS DE MÚLTIPLOS PAVIMENTOS, UMA COR. AF_06/2014</t>
  </si>
  <si>
    <t>13,32</t>
  </si>
  <si>
    <t>88417</t>
  </si>
  <si>
    <t>APLICAÇÃO MANUAL DE PINTURA COM TINTA TEXTURIZADA ACRÍLICA EM PANOS CEGOS DE FACHADA (SEM PRESENÇA DE VÃOS) DE EDIFÍCIOS DE MÚLTIPLOS PAVIMENTOS, UMA COR. AF_06/2014</t>
  </si>
  <si>
    <t>11,34</t>
  </si>
  <si>
    <t>88420</t>
  </si>
  <si>
    <t>APLICAÇÃO MANUAL DE PINTURA COM TINTA TEXTURIZADA ACRÍLICA EM SUPERFÍCIES EXTERNAS DE SACADA DE EDIFÍCIOS DE MÚLTIPLOS PAVIMENTOS, UMA COR. AF_06/2014</t>
  </si>
  <si>
    <t>17,30</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</si>
  <si>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</si>
  <si>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</si>
  <si>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</si>
  <si>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</si>
  <si>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13,93</t>
  </si>
  <si>
    <t>88424</t>
  </si>
  <si>
    <t>APLICAÇÃO MANUAL DE PINTURA COM TINTA TEXTURIZADA ACRÍLICA EM PANOS COM PRESENÇA DE VÃOS DE EDIFÍCIOS DE MÚLTIPLOS PAVIMENTOS, DUAS CORES. AF_06/2014</t>
  </si>
  <si>
    <t>16,02</t>
  </si>
  <si>
    <t>88426</t>
  </si>
  <si>
    <t>APLICAÇÃO MANUAL DE PINTURA COM TINTA TEXTURIZADA ACRÍLICA EM PANOS CEGOS DE FACHADA (SEM PRESENÇA DE VÃOS) DE EDIFÍCIOS DE MÚLTIPLOS PAVIMENTOS, DUAS CORES. AF_06/2014</t>
  </si>
  <si>
    <t>12,62</t>
  </si>
  <si>
    <t>88428</t>
  </si>
  <si>
    <t>APLICAÇÃO MANUAL DE PINTURA COM TINTA TEXTURIZADA ACRÍLICA EM SUPERFÍCIES EXTERNAS DE SACADA DE EDIFÍCIOS DE MÚLTIPLOS PAVIMENTOS, DUAS CORES. AF_06/2014</t>
  </si>
  <si>
    <t>22,86</t>
  </si>
  <si>
    <t>88429</t>
  </si>
  <si>
    <t>APLICAÇÃO MANUAL DE PINTURA COM TINTA TEXTURIZADA ACRÍLICA EM SUPERFÍCIES INTERNAS DA SACADA DE EDIFÍCIOS DE MÚLTIPLOS PAVIMENTOS, DUAS CORES. AF_06/2014</t>
  </si>
  <si>
    <t>25,05</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</si>
  <si>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</si>
  <si>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</si>
  <si>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</si>
  <si>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</si>
  <si>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13,13</t>
  </si>
  <si>
    <t>88482</t>
  </si>
  <si>
    <t>APLICAÇÃO DE FUNDO SELADOR LÁTEX PVA EM TETO, UMA DEMÃO. AF_06/2014</t>
  </si>
  <si>
    <t>88483</t>
  </si>
  <si>
    <t>APLICAÇÃO DE FUNDO SELADOR LÁTEX PVA EM PAREDES, UMA DEMÃO. AF_06/2014</t>
  </si>
  <si>
    <t>2,55</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</si>
  <si>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</si>
  <si>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</si>
  <si>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</si>
  <si>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</si>
  <si>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</si>
  <si>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</si>
  <si>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</si>
  <si>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</si>
  <si>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APLICAÇÃO MANUAL DE PINTURA COM TINTA LÁTEX ACRÍLICA EM TETO, DUAS DEMÃOS. AF_06/2014</t>
  </si>
  <si>
    <t>11,81</t>
  </si>
  <si>
    <t>APLICAÇÃO MANUAL DE PINTURA COM TINTA LÁTEX ACRÍLICA EM PAREDES, DUAS DEMÃOS. AF_06/2014</t>
  </si>
  <si>
    <t>88490</t>
  </si>
  <si>
    <t>APLICAÇÃO MECÂNICA DE PINTURA COM TINTA LÁTEX PVA EM TETO, DUAS DEMÃOS. AF_06/2014</t>
  </si>
  <si>
    <t>6,24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</si>
  <si>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</si>
  <si>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</si>
  <si>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</si>
  <si>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</si>
  <si>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</si>
  <si>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</si>
  <si>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</si>
  <si>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</si>
  <si>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</si>
  <si>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</si>
  <si>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</si>
  <si>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</si>
  <si>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21,31</t>
  </si>
  <si>
    <t>88497</t>
  </si>
  <si>
    <t>APLICAÇÃO E LIXAMENTO DE MASSA LÁTEX EM PAREDES, DUAS DEMÃOS. AF_06/2014</t>
  </si>
  <si>
    <t>11,63</t>
  </si>
  <si>
    <t>95305</t>
  </si>
  <si>
    <t>TEXTURA ACRÍLICA, APLICAÇÃO MANUAL EM PAREDE, UMA DEMÃO. AF_09/2016</t>
  </si>
  <si>
    <t>10,67</t>
  </si>
  <si>
    <t>95306</t>
  </si>
  <si>
    <t>TEXTURA ACRÍLICA, APLICAÇÃO MANUAL EM TETO, UMA DEMÃO. AF_09/2016</t>
  </si>
  <si>
    <t>12,59</t>
  </si>
  <si>
    <t>95622</t>
  </si>
  <si>
    <t>APLICAÇÃO MANUAL DE TINTA LÁTEX ACRÍLICA EM PANOS COM PRESENÇA DE VÃOS DE EDIFÍCIOS DE MÚLTIPLOS PAVIMENTOS, DUAS DEMÃOS. AF_11/2016</t>
  </si>
  <si>
    <t>10,86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</si>
  <si>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</si>
  <si>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</si>
  <si>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</si>
  <si>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</si>
  <si>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16,33</t>
  </si>
  <si>
    <t>95625</t>
  </si>
  <si>
    <t>APLICAÇÃO MANUAL DE TINTA LÁTEX ACRÍLICA EM SUPERFÍCIES INTERNAS DE SACADA DE EDIFÍCIOS DE MÚLTIPLOS PAVIMENTOS, DUAS DEMÃOS. AF_11/2016</t>
  </si>
  <si>
    <t>18,05</t>
  </si>
  <si>
    <t>95626</t>
  </si>
  <si>
    <t>APLICAÇÃO MANUAL DE TINTA LÁTEX ACRÍLICA EM PAREDE EXTERNAS DE CASAS, DUAS DEMÃOS. AF_11/2016</t>
  </si>
  <si>
    <t>11,73</t>
  </si>
  <si>
    <t>96126</t>
  </si>
  <si>
    <t>APLICAÇÃO MANUAL DE MASSA ACRÍLICA EM PANOS DE FACHADA COM PRESENÇA DE VÃOS, DE EDIFÍCIOS DE MÚLTIPLOS PAVIMENTOS, UMA DEMÃO. AF_05/2017</t>
  </si>
  <si>
    <t>13,94</t>
  </si>
  <si>
    <t>96127</t>
  </si>
  <si>
    <t>APLICAÇÃO MANUAL DE MASSA ACRÍLICA EM PANOS DE FACHADA SEM PRESENÇA DE VÃOS, DE EDIFÍCIOS DE MÚLTIPLOS PAVIMENTOS, UMA DEMÃO. AF_05/2017</t>
  </si>
  <si>
    <t>10,58</t>
  </si>
  <si>
    <t>96128</t>
  </si>
  <si>
    <t>APLICAÇÃO MANUAL DE MASSA ACRÍLICA EM SUPERFÍCIES EXTERNAS DE SACADA DE EDIFÍCIOS DE MÚLTIPLOS PAVIMENTOS, UMA DEMÃO. AF_05/2017</t>
  </si>
  <si>
    <t>20,74</t>
  </si>
  <si>
    <t>96129</t>
  </si>
  <si>
    <t>APLICAÇÃO MANUAL DE MASSA ACRÍLICA EM SUPERFÍCIES INTERNAS DE SACADA DE EDIFÍCIOS DE MÚLTIPLOS PAVIMENTOS, UMA DEMÃO. AF_05/2017</t>
  </si>
  <si>
    <t>96130</t>
  </si>
  <si>
    <t>APLICAÇÃO MANUAL DE MASSA ACRÍLICA EM PAREDES EXTERNAS DE CASAS, UMA DEMÃO. AF_05/2017</t>
  </si>
  <si>
    <t>14,99</t>
  </si>
  <si>
    <t>96131</t>
  </si>
  <si>
    <t>APLICAÇÃO MANUAL DE MASSA ACRÍLICA EM PANOS DE FACHADA COM PRESENÇA DE VÃOS, DE EDIFÍCIOS DE MÚLTIPLOS PAVIMENTOS, DUAS DEMÃOS. AF_05/2017</t>
  </si>
  <si>
    <t>19,24</t>
  </si>
  <si>
    <t>96132</t>
  </si>
  <si>
    <t>APLICAÇÃO MANUAL DE MASSA ACRÍLICA EM PANOS DE FACHADA SEM PRESENÇA DE VÃOS, DE EDIFÍCIOS DE MÚLTIPLOS PAVIMENTOS, DUAS DEMÃOS. AF_05/2017</t>
  </si>
  <si>
    <t>14,77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</si>
  <si>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</si>
  <si>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</si>
  <si>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</si>
  <si>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</si>
  <si>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31,17</t>
  </si>
  <si>
    <t>96135</t>
  </si>
  <si>
    <t>APLICAÇÃO MANUAL DE MASSA ACRÍLICA EM PAREDES EXTERNAS DE CASAS, DUAS DEMÃOS. AF_05/2017</t>
  </si>
  <si>
    <t>20,67</t>
  </si>
  <si>
    <t>79460</t>
  </si>
  <si>
    <t>PINTURA EPOXI, DUAS DEMAOS</t>
  </si>
  <si>
    <t>38,99</t>
  </si>
  <si>
    <t>79465</t>
  </si>
  <si>
    <t>PINTURA COM TINTA A BASE DE BORRACHA CLORADA, 2 DEMAOS</t>
  </si>
  <si>
    <t>79514/1</t>
  </si>
  <si>
    <t>PINTURA EPOXI, TRES DEMAOS</t>
  </si>
  <si>
    <t>84647</t>
  </si>
  <si>
    <t>PINTURA EPOXI INCLUSO EMASSAMENTO E FUNDO PREPARADOR</t>
  </si>
  <si>
    <t>127,12</t>
  </si>
  <si>
    <t>84656</t>
  </si>
  <si>
    <t>TRATAMENTO EM  CONCRETO COM ESTUQUE E LIXAMENTO</t>
  </si>
  <si>
    <t>32,44</t>
  </si>
  <si>
    <t>84677</t>
  </si>
  <si>
    <t>VERNIZ SINTETICO BRILHANTE EM CONCRETO OU TIJOLO, DUAS DEMAOS</t>
  </si>
  <si>
    <t>11,01</t>
  </si>
  <si>
    <t>84678</t>
  </si>
  <si>
    <t>VERNIZ POLIURETANO BRILHANTE EM CONCRETO OU TIJOLO, TRES DEMAOS</t>
  </si>
  <si>
    <t>6082</t>
  </si>
  <si>
    <t>PINTURA EM VERNIZ SINTETICO BRILHANTE EM MADEIRA, TRES DEMAOS</t>
  </si>
  <si>
    <t>40905</t>
  </si>
  <si>
    <t>VERNIZ SINTETICO EM MADEIRA, DUAS DEMAOS</t>
  </si>
  <si>
    <t>73739/1</t>
  </si>
  <si>
    <t>PINTURA ESMALTE ACETINADO EM MADEIRA, DUAS DEMAOS</t>
  </si>
  <si>
    <t>15,64</t>
  </si>
  <si>
    <t>74065/1</t>
  </si>
  <si>
    <t>PINTURA ESMALTE FOSCO PARA MADEIRA, DUAS DEMAOS, SOBRE FUNDO NIVELADOR BRANCO</t>
  </si>
  <si>
    <t>74065/2</t>
  </si>
  <si>
    <t>PINTURA ESMALTE ACETINADO PARA MADEIRA, DUAS DEMAOS, SOBRE FUNDO NIVELADOR BRANCO</t>
  </si>
  <si>
    <t>21,86</t>
  </si>
  <si>
    <t>74065/3</t>
  </si>
  <si>
    <t>PINTURA ESMALTE BRILHANTE PARA MADEIRA, DUAS DEMAOS, SOBRE FUNDO NIVELADOR BRANCO</t>
  </si>
  <si>
    <t>21,76</t>
  </si>
  <si>
    <t>79463</t>
  </si>
  <si>
    <t>PINTURA A OLEO, 1 DEMAO</t>
  </si>
  <si>
    <t>79464</t>
  </si>
  <si>
    <t>PINTURA A OLEO, 2 DEMAOS</t>
  </si>
  <si>
    <t>18,02</t>
  </si>
  <si>
    <t>79466</t>
  </si>
  <si>
    <t>PINTURA COM VERNIZ POLIURETANO, 2 DEMAOS</t>
  </si>
  <si>
    <t>17,28</t>
  </si>
  <si>
    <t>79497/1</t>
  </si>
  <si>
    <t>PINTURA A OLEO, 3 DEMAOS</t>
  </si>
  <si>
    <t>22,23</t>
  </si>
  <si>
    <t>84645</t>
  </si>
  <si>
    <t>VERNIZ SINTETICO BRILHANTE, 2 DEMAOS</t>
  </si>
  <si>
    <t>84657</t>
  </si>
  <si>
    <t>FUNDO SINTETICO NIVELADOR BRANCO</t>
  </si>
  <si>
    <t>84659</t>
  </si>
  <si>
    <t>PINTURA ESMALTE FOSCO EM MADEIRA, DUAS DEMAOS</t>
  </si>
  <si>
    <t>14,56</t>
  </si>
  <si>
    <t>84679</t>
  </si>
  <si>
    <t>PINTURA IMUNIZANTE PARA MADEIRA, DUAS DEMAOS</t>
  </si>
  <si>
    <t>95464</t>
  </si>
  <si>
    <t>PINTURA VERNIZ POLIURETANO BRILHANTE EM MADEIRA, TRES DEMAOS</t>
  </si>
  <si>
    <t>20,15</t>
  </si>
  <si>
    <t>73656</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</si>
  <si>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</si>
  <si>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</si>
  <si>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</si>
  <si>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</si>
  <si>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</si>
  <si>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</si>
  <si>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</si>
  <si>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</si>
  <si>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</si>
  <si>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24,40</t>
  </si>
  <si>
    <t>73924/3</t>
  </si>
  <si>
    <t>PINTURA ESMALTE FOSCO, DUAS DEMAOS, SOBRE SUPERFICIE METALICA</t>
  </si>
  <si>
    <t>24,74</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</si>
  <si>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</si>
  <si>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</si>
  <si>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</si>
  <si>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</si>
  <si>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</si>
  <si>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</si>
  <si>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</si>
  <si>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</si>
  <si>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14,96</t>
  </si>
  <si>
    <t>79499/1</t>
  </si>
  <si>
    <t>PINTURA POSTE RETO DE ACO 3,5 A 6M C/1 DEMAO D/TINTA GRAFITE C/PROPRIEDADES DE PRIMER E ACABAMENTO - OBS: C/ALTO TEOR DE ZARCAO</t>
  </si>
  <si>
    <t>19,20</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</si>
  <si>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</si>
  <si>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</si>
  <si>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</si>
  <si>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</si>
  <si>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</si>
  <si>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</si>
  <si>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</si>
  <si>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</si>
  <si>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24,79</t>
  </si>
  <si>
    <t>95468</t>
  </si>
  <si>
    <t>PINTURA ESMALTE BRILHANTE (2 DEMAOS) SOBRE SUPERFICIE METALICA, INCLUSIVE PROTECAO COM ZARCAO (1 DEMAO)</t>
  </si>
  <si>
    <t>41595</t>
  </si>
  <si>
    <t>PINTURA ACRILICA DE FAIXAS DE DEMARCACAO EM QUADRA POLIESPORTIVA, 5 CM DE LARGURA</t>
  </si>
  <si>
    <t>73978/1</t>
  </si>
  <si>
    <t>PINTURA HIDROFUGANTE COM SILICONE SOBRE PISO CIMENTADO, UMA DEMAO</t>
  </si>
  <si>
    <t>17,02</t>
  </si>
  <si>
    <t>PINTURA ACRILICA EM PISO CIMENTADO DUAS DEMAOS</t>
  </si>
  <si>
    <t>74245/1</t>
  </si>
  <si>
    <t>PINTURA COM TINTA A BASE DE BORRACHA CLORADA , DE FAIXAS DE DEMARCACAO, EM QUADRA POLIESPORTIVA, 5 CM DE LARGURA.</t>
  </si>
  <si>
    <t>ML</t>
  </si>
  <si>
    <t>79500/2</t>
  </si>
  <si>
    <t>PINTURA ACRILICA EM PISO CIMENTADO, TRES DEMAOS</t>
  </si>
  <si>
    <t>18,40</t>
  </si>
  <si>
    <t>84663</t>
  </si>
  <si>
    <t>APLICACAO DE VERNIZ POLIURETANO FOSCO SOBRE PISO DE PEDRAS DECORATIVAS, 3 DEMAOS</t>
  </si>
  <si>
    <t>84665</t>
  </si>
  <si>
    <t>PINTURA ACRILICA PARA SINALIZAÇÃO HORIZONTAL EM PISO CIMENTADO</t>
  </si>
  <si>
    <t>19,78</t>
  </si>
  <si>
    <t>84666</t>
  </si>
  <si>
    <t>POLIMENTO E ENCERAMENTO DE PISO EM MADEIRA</t>
  </si>
  <si>
    <t>19,64</t>
  </si>
  <si>
    <t>75889</t>
  </si>
  <si>
    <t>PINTURA PARA TELHAS DE ALUMINIO COM TINTA ESMALTE AUTOMOTIVA</t>
  </si>
  <si>
    <t>PISOS</t>
  </si>
  <si>
    <t>PISO CIMENTADO</t>
  </si>
  <si>
    <t>73465</t>
  </si>
  <si>
    <t>PISO CIMENTADO E=1,5CM C/ARGAMASSA 1:3 CIMENTO AREIA ALISADO COLHER   SOBRE BASE EXISTENTE E ARGAMASSA EM PREPARO MECANIZADO</t>
  </si>
  <si>
    <t>34,66</t>
  </si>
  <si>
    <t>73676</t>
  </si>
  <si>
    <t>PISO CIMENTADO TRAÇO 1:3 (CIMENTO E AREIA) ACABAMENTO LISO PIGMENTADO ESPESSURA 1,5CM COM JUNTAS PLASTICAS DE DILATACAO E ARGAMASSA EM PREPARO MANUAL</t>
  </si>
  <si>
    <t>53,27</t>
  </si>
  <si>
    <t>73922/1</t>
  </si>
  <si>
    <t>PISO CIMENTADO TRACO 1:3 (CIMENTO E AREIA) ACABAMENTO LISO ESPESSURA 3,5CM, PREPARO MANUAL DA ARGAMASSA</t>
  </si>
  <si>
    <t>73922/2</t>
  </si>
  <si>
    <t>PISO CIMENTADO TRACO 1:4 (CIMENTO E AREIA) ACABAMENTO LISO ESPESSURA 2,5CM PREPARO MANUAL DA ARGAMASSA</t>
  </si>
  <si>
    <t>46,44</t>
  </si>
  <si>
    <t>73922/3</t>
  </si>
  <si>
    <t>PISO CIMENTADO TRACO 1:3 (CIMENTO E AREIA) ACABAMENTO LISO ESPESSURA 2,0CM, PREPARO MANUAL DA ARGAMASSA</t>
  </si>
  <si>
    <t>45,21</t>
  </si>
  <si>
    <t>73922/4</t>
  </si>
  <si>
    <t>PISO CIMENTADO TRACO 1:4 (CIMENTO E AREIA) ACABAMENTO LISO ESPESSURA 2,0CM, PREPARO MANUAL DA ARGAMASSA</t>
  </si>
  <si>
    <t>44,71</t>
  </si>
  <si>
    <t>73922/5</t>
  </si>
  <si>
    <t>PISO CIMENTADO TRACO 1:3 (CIMENTO E AREIA) ACABAMENTO LISO ESPESSURA 3,0CM, PREPARO MANUAL DA ARGAMASSA</t>
  </si>
  <si>
    <t>48,91</t>
  </si>
  <si>
    <t>73923/1</t>
  </si>
  <si>
    <t>PISO CIMENTADO TRACO 1:4 (CIMENTO E AREIA) ACABAMENTO RUSTICO ESPESSURA 2CM, ARGAMASSA COM PREPARO MANUAL</t>
  </si>
  <si>
    <t>39,03</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</si>
  <si>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</si>
  <si>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</si>
  <si>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</si>
  <si>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</si>
  <si>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</si>
  <si>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</si>
  <si>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37,96</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</si>
  <si>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</si>
  <si>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</si>
  <si>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</si>
  <si>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</si>
  <si>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43,36</t>
  </si>
  <si>
    <t>73991/3</t>
  </si>
  <si>
    <t>PISO CIMENTADO TRACO 1:3 (CIMENTO E AREIA) COM ACABAMENTO LISO ESPESSURA 3CM PREPARO MECANICO ARGAMASSA  INCLUSO ADITIVO IMPERMEABILIZANTE</t>
  </si>
  <si>
    <t>49,46</t>
  </si>
  <si>
    <t>73991/4</t>
  </si>
  <si>
    <t>PISO CIMENTADO TRACO 1:3 (CIMENTO E AREIA) COM ACABAMENTO LISO ESPESSURA 1,5CM, PREPARO MANUAL DA ARGAMASSA INCLUSO ADITIVO IMPERMEABILIZANTE</t>
  </si>
  <si>
    <t>44,81</t>
  </si>
  <si>
    <t>74079/1</t>
  </si>
  <si>
    <t>PISO CIMENTADO TRACO 1:4 (CIMENTO E AREIA) COM ACABAMENTO LISO  ESPESSURA 2,0CM COM JUNTAS PLASTICAS DE DILATACAO E PREPARO MANUAL DA ARGAMASSA</t>
  </si>
  <si>
    <t>59,12</t>
  </si>
  <si>
    <t>76447/1</t>
  </si>
  <si>
    <t>PISO CIMENTADO TRACO 1:3 (CIMENTO E AREIA) ACABAMENTO LISO ESPESSURA 2,5 CM PREPARO MECANICO DA ARGAMASSA</t>
  </si>
  <si>
    <t>45,09</t>
  </si>
  <si>
    <t>76448/1</t>
  </si>
  <si>
    <t>PISO CIMENTADO TRACO 1:4 (CIMENTO E AREIA) ACABAMENTO RUSTICO ESPESSURA 1,5 CM PREPARO MANUAL DA ARGAMASSA</t>
  </si>
  <si>
    <t>76448/2</t>
  </si>
  <si>
    <t>PISO CIMENTADO TRAÇO 1:4 (CIMENTO E AREIA) ACABAMENTO RUSTICO ESPESSURA 3,5 CM PREPARO MANUAL DA ARGAMASSA</t>
  </si>
  <si>
    <t>44,22</t>
  </si>
  <si>
    <t>76448/3</t>
  </si>
  <si>
    <t>PISO CIMENTADO TRAÇO 1:4 (CIMENTO E AREIA) ACABAMENTO RUSTICO ESPESSURA 2,5 CM PREPARO MANUAL DA ARGAMASSA</t>
  </si>
  <si>
    <t>84172</t>
  </si>
  <si>
    <t>PISO CIMENTADO TRACO 1:3 (CIMENTO E AREIA) ACABAMENTO RUSTICO ESPESSURA 2 CM COM JUNTAS PLASTICAS DE DILATACAO, PREPARO MANUAL DA ARGAMASSA</t>
  </si>
  <si>
    <t>54,15</t>
  </si>
  <si>
    <t>84173</t>
  </si>
  <si>
    <t>PISO CIMENTADO TRACO 1:3 (CIMENTO/AREIA) ACABAMENTO LISO ESPESSURA 2,0 CM PREPARO MANUAL DA ARGAMASSA INCLUSO ADITIVO IMPERMEABILIZANTE</t>
  </si>
  <si>
    <t>47,26</t>
  </si>
  <si>
    <t>84174</t>
  </si>
  <si>
    <t>PISO CIMENTADO TRACO 1:3 (CIMENTO E AREIA) COM ACABAMENTO LISO ESPESSURA 3CM COM JUNTAS DE MADEIRA, PREPARO MANUAL DA ARGAMASSA INCLUSO ADITIVO IMPERMEABILIZANTE</t>
  </si>
  <si>
    <t>72191</t>
  </si>
  <si>
    <t>RECOLOCACAO DE TACOS DE MADEIRA COM REAPROVEITAMENTO DE MATERIAL E ASSENTAMENTO COM ARGAMASSA 1:4 (CIMENTO E AREIA)</t>
  </si>
  <si>
    <t>79,18</t>
  </si>
  <si>
    <t>72192</t>
  </si>
  <si>
    <t>RECOLOCACAO DE PISO DE TABUAS DE MADEIRA, CONSIDERANDO REAPROVEITAMENTO DO MATERIAL, EXCLUSIVE VIGAMENTO</t>
  </si>
  <si>
    <t>20,25</t>
  </si>
  <si>
    <t>72193</t>
  </si>
  <si>
    <t>RECOLOCACAO DE PISO DE TABUAS DE MADEIRA, CONSIDERANDO REAPROVEITAMENTO DO MATERIAL, INCLUSIVE VIGAMENTO</t>
  </si>
  <si>
    <t>56,97</t>
  </si>
  <si>
    <t>73655</t>
  </si>
  <si>
    <t>PISO EM TABUA CORRIDA DE MADEIRA ESPESSURA 2,5CM FIXADO EM PECAS DE MADEIRA E ASSENTADO EM ARGAMASSA TRACO 1:4 (CIMENTO/AREIA)</t>
  </si>
  <si>
    <t>146,45</t>
  </si>
  <si>
    <t>73734/1</t>
  </si>
  <si>
    <t>PISO EM TACO DE MADEIRA 7X21CM, ASSENTADO COM ARGAMASSA TRACO 1:4 (CIMENTO E AREIA MEDIA)</t>
  </si>
  <si>
    <t>159,61</t>
  </si>
  <si>
    <t>84181</t>
  </si>
  <si>
    <t>PISO EM TACO DE MADEIRA 7X21CM, FIXADO COM COLA BASE DE PVA</t>
  </si>
  <si>
    <t>131,12</t>
  </si>
  <si>
    <t>87246</t>
  </si>
  <si>
    <t>REVESTIMENTO CERÂMICO PARA PISO COM PLACAS TIPO ESMALTADA EXTRA DE DIMENSÕES 35X35 CM APLICADA EM AMBIENTES DE ÁREA MENOR QUE 5 M2. AF_06/2014</t>
  </si>
  <si>
    <t>46,58</t>
  </si>
  <si>
    <t>87247</t>
  </si>
  <si>
    <t>REVESTIMENTO CERÂMICO PARA PISO COM PLACAS TIPO ESMALTADA EXTRA DE DIMENSÕES 35X35 CM APLICADA EM AMBIENTES DE ÁREA ENTRE 5 M2 E 10 M2. AF_06/2014</t>
  </si>
  <si>
    <t>41,04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</si>
  <si>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</si>
  <si>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</si>
  <si>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</si>
  <si>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</si>
  <si>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51,83</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</si>
  <si>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</si>
  <si>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</si>
  <si>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</si>
  <si>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</si>
  <si>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37,38</t>
  </si>
  <si>
    <t>87255</t>
  </si>
  <si>
    <t>REVESTIMENTO CERÂMICO PARA PISO COM PLACAS TIPO ESMALTADA EXTRA DE DIMENSÕES 60X60 CM APLICADA EM AMBIENTES DE ÁREA MENOR QUE 5 M2. AF_06/2014</t>
  </si>
  <si>
    <t>84,94</t>
  </si>
  <si>
    <t>87256</t>
  </si>
  <si>
    <t>REVESTIMENTO CERÂMICO PARA PISO COM PLACAS TIPO ESMALTADA EXTRA DE DIMENSÕES 60X60 CM APLICADA EM AMBIENTES DE ÁREA ENTRE 5 M2 E 10 M2. AF_06/2014</t>
  </si>
  <si>
    <t>74,30</t>
  </si>
  <si>
    <t>87257</t>
  </si>
  <si>
    <t>REVESTIMENTO CERÂMICO PARA PISO COM PLACAS TIPO ESMALTADA EXTRA DE DIMENSÕES 60X60 CM APLICADA EM AMBIENTES DE ÁREA MAIOR QUE 10 M2. AF_06/2014</t>
  </si>
  <si>
    <t>67,62</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</si>
  <si>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</si>
  <si>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</si>
  <si>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</si>
  <si>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</si>
  <si>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101,46</t>
  </si>
  <si>
    <t>87260</t>
  </si>
  <si>
    <t>REVESTIMENTO CERÂMICO PARA PISO COM PLACAS TIPO PORCELANATO DE DIMENSÕES 45X45 CM APLICADA EM AMBIENTES DE ÁREA MAIOR QUE 10 M². AF_06/2014</t>
  </si>
  <si>
    <t>95,54</t>
  </si>
  <si>
    <t>87261</t>
  </si>
  <si>
    <t>REVESTIMENTO CERÂMICO PARA PISO COM PLACAS TIPO PORCELANATO DE DIMENSÕES 60X60 CM APLICADA EM AMBIENTES DE ÁREA MENOR QUE 5 M². AF_06/2014</t>
  </si>
  <si>
    <t>128,92</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</si>
  <si>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</si>
  <si>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</si>
  <si>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</si>
  <si>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</si>
  <si>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110,16</t>
  </si>
  <si>
    <t>89046</t>
  </si>
  <si>
    <t>(COMPOSIÇÃO REPRESENTATIVA) DO SERVIÇO DE REVESTIMENTO CERÂMICO PARA PISO COM PLACAS TIPO GRÉS DE DIMENSÕES 35X35 CM, PARA EDIFICAÇÃO HABITACIONAL MULTIFAMILIAR (PRÉDIO). AF_11/2014</t>
  </si>
  <si>
    <t>40,79</t>
  </si>
  <si>
    <t>89171</t>
  </si>
  <si>
    <t>(COMPOSIÇÃO REPRESENTATIVA) DO SERVIÇO DE REVESTIMENTO CERÂMICO PARA PISO COM PLACAS TIPO GRÉS DE DIMENSÕES 35X35 CM, PARA EDIFICAÇÃO HABITACIONAL UNIFAMILIAR (CASA) E EDIFICAÇÃO PÚBLICA PADRÃO. AF_11/2014</t>
  </si>
  <si>
    <t>38,59</t>
  </si>
  <si>
    <t>93389</t>
  </si>
  <si>
    <t>REVESTIMENTO CERÂMICO PARA PISO COM PLACAS TIPO ESMALTADA PADRÃO POPULAR DE DIMENSÕES 35X35 CM APLICADA EM AMBIENTES DE ÁREA MENOR QUE 5 M2. AF_06/2014</t>
  </si>
  <si>
    <t>41,99</t>
  </si>
  <si>
    <t>93390</t>
  </si>
  <si>
    <t>REVESTIMENTO CERÂMICO PARA PISO COM PLACAS TIPO ESMALTADA PADRÃO POPULAR DE DIMENSÕES 35X35 CM APLICADA EM AMBIENTES DE ÁREA ENTRE 5 M2 E 10 M2. AF_06/2014</t>
  </si>
  <si>
    <t>36,53</t>
  </si>
  <si>
    <t>93391</t>
  </si>
  <si>
    <t>REVESTIMENTO CERÂMICO PARA PISO COM PLACAS TIPO ESMALTADA PADRÃO POPULAR DE DIMENSÕES 35X35 CM APLICADA EM AMBIENTES DE ÁREA MAIOR QUE 10 M2. AF_06/2014</t>
  </si>
  <si>
    <t>32,03</t>
  </si>
  <si>
    <t>73743/1</t>
  </si>
  <si>
    <t>PISO EM PEDRA SÃO TOME ASSENTADO SOBRE ARGAMASSA 1:3 (CIMENTO E AREIA) REJUNTADO COM CIMENTO BRANCO</t>
  </si>
  <si>
    <t>133,13</t>
  </si>
  <si>
    <t>73921/2</t>
  </si>
  <si>
    <t>PISO EM PEDRA ARDOSIA ASSENTADO SOBRE ARGAMASSA COLANTE REJUNTADO COM CIMENTO COMUM</t>
  </si>
  <si>
    <t>29,99</t>
  </si>
  <si>
    <t>84183</t>
  </si>
  <si>
    <t>PISO EM PEDRA PORTUGUESA ASSENTADO SOBRE BASE DE AREIA, REJUNTADO COM CIMENTO COMUM</t>
  </si>
  <si>
    <t>103,50</t>
  </si>
  <si>
    <t>72185</t>
  </si>
  <si>
    <t>PISO VINILICO SEMIFLEXIVEL PADRAO LISO, ESPESSURA 2MM, FIXADO COM COLA</t>
  </si>
  <si>
    <t>56,29</t>
  </si>
  <si>
    <t>72186</t>
  </si>
  <si>
    <t>PISO VINILICO SEMIFLEXIVEL PADRAO LISO, ESPESSURA 3,2MM, FIXADO COM COLA</t>
  </si>
  <si>
    <t>87,57</t>
  </si>
  <si>
    <t>72187</t>
  </si>
  <si>
    <t>PISO DE BORRACHA FRISADO, ESPESSURA 7MM, ASSENTADO COM ARGAMASSA TRACO 1:3 (CIMENTO E AREIA)</t>
  </si>
  <si>
    <t>123,23</t>
  </si>
  <si>
    <t>72188</t>
  </si>
  <si>
    <t>PISO DE BORRACHA PASTILHADO, ESPESSURA 7MM, ASSENTADO COM ARGAMASSA TRACO 1:3 (CIMENTO E AREIA)</t>
  </si>
  <si>
    <t>73876/1</t>
  </si>
  <si>
    <t>PISO DE BORRACHA PASTILHADO, ESPESSURA 7MM, FIXADO COM COLA</t>
  </si>
  <si>
    <t>110,25</t>
  </si>
  <si>
    <t>84186</t>
  </si>
  <si>
    <t>PISO DE BORRACHA CANELADA, ESPESSURA 3,5MM, FIXADO COM COLA</t>
  </si>
  <si>
    <t>50,85</t>
  </si>
  <si>
    <t>84187</t>
  </si>
  <si>
    <t>ASSENTAMENTO DE PISO DE BORRACHA PASTILHADA FIXADO COM COLA</t>
  </si>
  <si>
    <t>84188</t>
  </si>
  <si>
    <t>TESTEIRA OU RODAPE VINILICO 6CM FIXADO COM COLA</t>
  </si>
  <si>
    <t>13,99</t>
  </si>
  <si>
    <t>72136</t>
  </si>
  <si>
    <t>PISO INDUSTRIAL DE ALTA RESISTENCIA, ESPESSURA 8MM, INCLUSO JUNTAS DE DILATACAO PLASTICAS E POLIMENTO MECANIZADO</t>
  </si>
  <si>
    <t>81,58</t>
  </si>
  <si>
    <t>72137</t>
  </si>
  <si>
    <t>PISO INDUSTRIAL ALTA RESISTENCIA, ESPESSURA 12MM, INCLUSO JUNTAS DE DILATACAO PLASTICAS E POLIMENTO MECANIZADO</t>
  </si>
  <si>
    <t>95,98</t>
  </si>
  <si>
    <t>72815</t>
  </si>
  <si>
    <t>APLICACAO DE TINTA A BASE DE EPOXI SOBRE PISO</t>
  </si>
  <si>
    <t>44,38</t>
  </si>
  <si>
    <t>84191</t>
  </si>
  <si>
    <t>PISO EM GRANILITE, MARMORITE OU GRANITINA ESPESSURA 8 MM, INCLUSO JUNTAS DE DILATACAO PLASTICAS</t>
  </si>
  <si>
    <t>108,19</t>
  </si>
  <si>
    <t>72138</t>
  </si>
  <si>
    <t>PISO EM GRANITO BRANCO 50X50CM LEVIGADO ESPESSURA 2CM, ASSENTADO COM ARGAMASSA COLANTE DUPLA COLAGEM, COM REJUNTAMENTO EM CIMENTO BRANCO</t>
  </si>
  <si>
    <t>321,31</t>
  </si>
  <si>
    <t>84190</t>
  </si>
  <si>
    <t>PISO GRANITO ASSENTADO SOBRE ARGAMASSA CIMENTO / CAL / AREIA TRACO 1:0,25:3 INCLUSIVE REJUNTE EM CIMENTO</t>
  </si>
  <si>
    <t>261,98</t>
  </si>
  <si>
    <t>84195</t>
  </si>
  <si>
    <t>PISO MARMORE BRANCO ASSENTADO SOBRE ARGAMASSA TRACO 1:4 (CIMENTO/AREIA)</t>
  </si>
  <si>
    <t>354,51</t>
  </si>
  <si>
    <t>74111/1</t>
  </si>
  <si>
    <t>SOLEIRA / TABEIRA EM MARMORE BRANCO COMUM, POLIDO, LARGURA 5 CM, ESPESSURA 2 CM, ASSENTADA COM ARGAMASSA COLANTE</t>
  </si>
  <si>
    <t>35,99</t>
  </si>
  <si>
    <t>84161</t>
  </si>
  <si>
    <t>SOLEIRA DE MARMORE BRANCO, LARGURA 15CM, ESPESSURA 3CM, ASSENTADA SOBRE ARGAMASSA TRACO 1:4 (CIMENTO E AREIA)</t>
  </si>
  <si>
    <t>69,46</t>
  </si>
  <si>
    <t>73886/1</t>
  </si>
  <si>
    <t>RODAPE EM MADEIRA, ALTURA 7CM, FIXADO EM PECAS DE MADEIRA</t>
  </si>
  <si>
    <t>84162</t>
  </si>
  <si>
    <t>RODAPE EM MADEIRA, ALTURA 7CM, FIXADO COM COLA</t>
  </si>
  <si>
    <t>16,78</t>
  </si>
  <si>
    <t>88648</t>
  </si>
  <si>
    <t>RODAPÉ CERÂMICO DE 7CM DE ALTURA COM PLACAS TIPO ESMALTADA EXTRA  DE DIMENSÕES 35X35CM. AF_06/2014</t>
  </si>
  <si>
    <t>88649</t>
  </si>
  <si>
    <t>RODAPÉ CERÂMICO DE 7CM DE ALTURA COM PLACAS TIPO ESMALTADA EXTRA DE DIMENSÕES 45X45CM. AF_06/2014</t>
  </si>
  <si>
    <t>6,20</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</si>
  <si>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</si>
  <si>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</si>
  <si>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</si>
  <si>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</si>
  <si>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</si>
  <si>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</si>
  <si>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84167</t>
  </si>
  <si>
    <t>RODAPE EM MARMORE BRANCO ASSENTADO COM ARGAMASSA TRACO 1:4 (CIMENTO E AREIA) ALTURA 7CM</t>
  </si>
  <si>
    <t>49,70</t>
  </si>
  <si>
    <t>84168</t>
  </si>
  <si>
    <t>RODAPE EM ARDOSIA ASSENTADO COM ARGAMASSA TRACO 1:4 (CIMENTO E AREIA) ALTURA 10CM</t>
  </si>
  <si>
    <t>68325</t>
  </si>
  <si>
    <t>PISO EM CONCRETO 20 MPA PREPARO MECANICO, ESPESSURA 7CM, INCLUSO SELANTE ELASTICO A BASE DE POLIURETANO</t>
  </si>
  <si>
    <t>41,09</t>
  </si>
  <si>
    <t>84175</t>
  </si>
  <si>
    <t>JUNTA 5X5CM COM ARGAMASSA TRACO 1:3 (CIMENTO E AREIA) PARA PISO EM PLACAS</t>
  </si>
  <si>
    <t>12,28</t>
  </si>
  <si>
    <t>13,91</t>
  </si>
  <si>
    <t>94990</t>
  </si>
  <si>
    <t>EXECUÇÃO DE PASSEIO (CALÇADA) OU PISO DE CONCRETO COM CONCRETO MOLDADO IN LOCO, FEITO EM OBRA, ACABAMENTO CONVENCIONAL, NÃO ARMADO. AF_07/2016</t>
  </si>
  <si>
    <t>495,37</t>
  </si>
  <si>
    <t>80,06</t>
  </si>
  <si>
    <t>87620</t>
  </si>
  <si>
    <t>CONTRAPISO EM ARGAMASSA TRAÇO 1:4 (CIMENTO E AREIA), PREPARO MECÂNICO COM BETONEIRA 400 L, APLICADO EM ÁREAS SECAS SOBRE LAJE, ADERIDO, ESPESSURA 2CM. AF_06/2014</t>
  </si>
  <si>
    <t>23,06</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</si>
  <si>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</si>
  <si>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</si>
  <si>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</si>
  <si>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</si>
  <si>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47,61</t>
  </si>
  <si>
    <t>87624</t>
  </si>
  <si>
    <t>CONTRAPISO EM ARGAMASSA PRONTA, PREPARO MANUAL, APLICADO EM ÁREAS SECAS SOBRE LAJE, ADERIDO, ESPESSURA 2CM. AF_06/2014</t>
  </si>
  <si>
    <t>53,17</t>
  </si>
  <si>
    <t>87630</t>
  </si>
  <si>
    <t>CONTRAPISO EM ARGAMASSA TRAÇO 1:4 (CIMENTO E AREIA), PREPARO MECÂNICO COM BETONEIRA 400 L, APLICADO EM ÁREAS SECAS SOBRE LAJE, ADERIDO, ESPESSURA 3CM. AF_06/2014</t>
  </si>
  <si>
    <t>28,40</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</si>
  <si>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</si>
  <si>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</si>
  <si>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</si>
  <si>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</si>
  <si>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62,54</t>
  </si>
  <si>
    <t>87634</t>
  </si>
  <si>
    <t>CONTRAPISO EM ARGAMASSA PRONTA, PREPARO MANUAL, APLICADO EM ÁREAS SECAS SOBRE LAJE, ADERIDO, ESPESSURA 3CM. AF_06/2014</t>
  </si>
  <si>
    <t>70,27</t>
  </si>
  <si>
    <t>87640</t>
  </si>
  <si>
    <t>CONTRAPISO EM ARGAMASSA TRAÇO 1:4 (CIMENTO E AREIA), PREPARO MECÂNICO COM BETONEIRA 400 L, APLICADO EM ÁREAS SECAS SOBRE LAJE, ADERIDO, ESPESSURA 4CM. AF_06/2014</t>
  </si>
  <si>
    <t>32,70</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</si>
  <si>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</si>
  <si>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</si>
  <si>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</si>
  <si>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</si>
  <si>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</si>
  <si>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</si>
  <si>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84,19</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</si>
  <si>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</si>
  <si>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</si>
  <si>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</si>
  <si>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</si>
  <si>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31,79</t>
  </si>
  <si>
    <t>87683</t>
  </si>
  <si>
    <t>CONTRAPISO EM ARGAMASSA PRONTA, PREPARO MECÂNICO COM MISTURADOR 300 KG, APLICADO EM ÁREAS SECAS SOBRE LAJE, NÃO ADERIDO, ESPESSURA 4CM. AF_06/2014</t>
  </si>
  <si>
    <t>68,76</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</si>
  <si>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</si>
  <si>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</si>
  <si>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</si>
  <si>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</si>
  <si>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31,20</t>
  </si>
  <si>
    <t>87692</t>
  </si>
  <si>
    <t>CONTRAPISO EM ARGAMASSA TRAÇO 1:4 (CIMENTO E AREIA), PREPARO MANUAL, APLICADO EM ÁREAS SECAS SOBRE LAJE, NÃO ADERIDO, ESPESSURA 5CM. AF_06/2014</t>
  </si>
  <si>
    <t>36,93</t>
  </si>
  <si>
    <t>87693</t>
  </si>
  <si>
    <t>CONTRAPISO EM ARGAMASSA PRONTA, PREPARO MECÂNICO COM MISTURADOR 300 KG, APLICADO EM ÁREAS SECAS SOBRE LAJE, NÃO ADERIDO, ESPESSURA 5CM. AF_06/2014</t>
  </si>
  <si>
    <t>79,27</t>
  </si>
  <si>
    <t>87694</t>
  </si>
  <si>
    <t>CONTRAPISO EM ARGAMASSA PRONTA, PREPARO MANUAL, APLICADO EM ÁREAS SECAS SOBRE LAJE, NÃO ADERIDO, ESPESSURA 5CM. AF_06/2014</t>
  </si>
  <si>
    <t>90,16</t>
  </si>
  <si>
    <t>87700</t>
  </si>
  <si>
    <t>CONTRAPISO EM ARGAMASSA TRAÇO 1:4 (CIMENTO E AREIA), PREPARO MECÂNICO COM BETONEIRA 400 L, APLICADO EM ÁREAS SECAS SOBRE LAJE, NÃO ADERIDO, ESPESSURA 6CM. AF_06/2014</t>
  </si>
  <si>
    <t>33,64</t>
  </si>
  <si>
    <t>87702</t>
  </si>
  <si>
    <t>CONTRAPISO EM ARGAMASSA TRAÇO 1:4 (CIMENTO E AREIA), PREPARO MANUAL, APLICADO EM ÁREAS SECAS SOBRE LAJE, NÃO ADERIDO, ESPESSURA 6CM. AF_06/2014</t>
  </si>
  <si>
    <t>39,88</t>
  </si>
  <si>
    <t>87703</t>
  </si>
  <si>
    <t>CONTRAPISO EM ARGAMASSA PRONTA, PREPARO MECÂNICO COM MISTURADOR 300 KG, APLICADO EM ÁREAS SECAS SOBRE LAJE, NÃO ADERIDO, ESPESSURA 6CM. AF_06/2014</t>
  </si>
  <si>
    <t>85,99</t>
  </si>
  <si>
    <t>87704</t>
  </si>
  <si>
    <t>CONTRAPISO EM ARGAMASSA PRONTA, PREPARO MANUAL, APLICADO EM ÁREAS SECAS SOBRE LAJE, NÃO ADERIDO, ESPESSURA 6CM. AF_06/2014</t>
  </si>
  <si>
    <t>97,85</t>
  </si>
  <si>
    <t>87735</t>
  </si>
  <si>
    <t>CONTRAPISO EM ARGAMASSA TRAÇO 1:4 (CIMENTO E AREIA), PREPARO MECÂNICO COM BETONEIRA 400 L, APLICADO EM ÁREAS MOLHADAS SOBRE LAJE, ADERIDO, ESPESSURA 2CM. AF_06/2014</t>
  </si>
  <si>
    <t>31,82</t>
  </si>
  <si>
    <t>87737</t>
  </si>
  <si>
    <t>CONTRAPISO EM ARGAMASSA TRAÇO 1:4 (CIMENTO E AREIA), PREPARO MANUAL, APLICADO EM ÁREAS MOLHADAS SOBRE LAJE, ADERIDO, ESPESSURA 2CM. AF_06/2014</t>
  </si>
  <si>
    <t>34,75</t>
  </si>
  <si>
    <t>87738</t>
  </si>
  <si>
    <t>CONTRAPISO EM ARGAMASSA PRONTA, PREPARO MECÂNICO COM MISTURADOR 300 KG, APLICADO EM ÁREAS MOLHADAS SOBRE LAJE, ADERIDO, ESPESSURA 2CM. AF_06/2014</t>
  </si>
  <si>
    <t>56,37</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</si>
  <si>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</si>
  <si>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</si>
  <si>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</si>
  <si>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</si>
  <si>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</si>
  <si>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</si>
  <si>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</si>
  <si>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</si>
  <si>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71,31</t>
  </si>
  <si>
    <t>87749</t>
  </si>
  <si>
    <t>CONTRAPISO EM ARGAMASSA PRONTA, PREPARO MANUAL, APLICADO EM ÁREAS MOLHADAS SOBRE LAJE, ADERIDO, ESPESSURA 3CM. AF_06/2014</t>
  </si>
  <si>
    <t>79,04</t>
  </si>
  <si>
    <t>87755</t>
  </si>
  <si>
    <t>CONTRAPISO EM ARGAMASSA TRAÇO 1:4 (CIMENTO E AREIA), PREPARO MECÂNICO COM BETONEIRA 400 L, APLICADO EM ÁREAS MOLHADAS SOBRE IMPERMEABILIZAÇÃO, ESPESSURA 3CM. AF_06/2014</t>
  </si>
  <si>
    <t>34,34</t>
  </si>
  <si>
    <t>87757</t>
  </si>
  <si>
    <t>CONTRAPISO EM ARGAMASSA TRAÇO 1:4 (CIMENTO E AREIA), PREPARO MANUAL, APLICADO EM ÁREAS MOLHADAS SOBRE IMPERMEABILIZAÇÃO, ESPESSURA 3CM. AF_06/2014</t>
  </si>
  <si>
    <t>38,41</t>
  </si>
  <si>
    <t>87758</t>
  </si>
  <si>
    <t>CONTRAPISO EM ARGAMASSA PRONTA, PREPARO MECÂNICO COM MISTURADOR 300 KG, APLICADO EM ÁREAS MOLHADAS SOBRE IMPERMEABILIZAÇÃO, ESPESSURA 3CM. AF_06/2014</t>
  </si>
  <si>
    <t>68,48</t>
  </si>
  <si>
    <t>87759</t>
  </si>
  <si>
    <t>CONTRAPISO EM ARGAMASSA PRONTA, PREPARO MANUAL, APLICADO EM ÁREAS MOLHADAS SOBRE IMPERMEABILIZAÇÃO, ESPESSURA 3CM. AF_06/2014</t>
  </si>
  <si>
    <t>76,21</t>
  </si>
  <si>
    <t>87765</t>
  </si>
  <si>
    <t>CONTRAPISO EM ARGAMASSA TRAÇO 1:4 (CIMENTO E AREIA), PREPARO MECÂNICO COM BETONEIRA 400 L, APLICADO EM ÁREAS MOLHADAS SOBRE IMPERMEABILIZAÇÃO, ESPESSURA 4CM. AF_06/2014</t>
  </si>
  <si>
    <t>38,64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</si>
  <si>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</si>
  <si>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</si>
  <si>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</si>
  <si>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</si>
  <si>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</si>
  <si>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</si>
  <si>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90,13</t>
  </si>
  <si>
    <t>88470</t>
  </si>
  <si>
    <t>CONTRAPISO AUTONIVELANTE, APLICADO SOBRE LAJE, NÃO ADERIDO, ESPESSURA 3CM. AF_06/2014</t>
  </si>
  <si>
    <t>88471</t>
  </si>
  <si>
    <t>CONTRAPISO AUTONIVELANTE, APLICADO SOBRE LAJE, NÃO ADERIDO, ESPESSURA 4CM. AF_06/2014</t>
  </si>
  <si>
    <t>20,90</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</si>
  <si>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</si>
  <si>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</si>
  <si>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</si>
  <si>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</si>
  <si>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</si>
  <si>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</si>
  <si>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19,14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</si>
  <si>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</si>
  <si>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</si>
  <si>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</si>
  <si>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</si>
  <si>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54,45</t>
  </si>
  <si>
    <t>90902</t>
  </si>
  <si>
    <t>CONTRAPISO ACÚSTICO EM ARGAMASSA TRAÇO 1:4 (CIMENTO E AREIA), PREPARO MANUAL, APLICADO EM ÁREAS SECAS MENORES QUE 15M2, ESPESSURA 5CM. AF_10/2014</t>
  </si>
  <si>
    <t>60,18</t>
  </si>
  <si>
    <t>90903</t>
  </si>
  <si>
    <t>CONTRAPISO ACÚSTICO EM ARGAMASSA PRONTA, PREPARO MECÂNICO COM MISTURADOR 300 KG, APLICADO EM ÁREAS SECAS MENORES QUE 15M2, ESPESSURA 5CM. AF_10/2014</t>
  </si>
  <si>
    <t>102,52</t>
  </si>
  <si>
    <t>90904</t>
  </si>
  <si>
    <t>CONTRAPISO ACÚSTICO EM ARGAMASSA PRONTA, PREPARO MANUAL, APLICADO EM ÁREAS SECAS MENORES QUE 15M2, ESPESSURA 5CM. AF_10/2014</t>
  </si>
  <si>
    <t>113,41</t>
  </si>
  <si>
    <t>90910</t>
  </si>
  <si>
    <t>CONTRAPISO ACÚSTICO EM ARGAMASSA TRAÇO 1:4 (CIMENTO E AREIA), PREPARO MECÂNICO COM BETONEIRA 400L, APLICADO EM ÁREAS SECAS MENORES QUE 15M2, ESPESSURA 6CM. AF_10/2014</t>
  </si>
  <si>
    <t>57,68</t>
  </si>
  <si>
    <t>90912</t>
  </si>
  <si>
    <t>CONTRAPISO ACÚSTICO EM ARGAMASSA TRAÇO 1:4 (CIMENTO E AREIA), PREPARO MANUAL, APLICADO EM ÁREAS SECAS MENORES QUE 15M2, ESPESSURA 6CM. AF_10/2014</t>
  </si>
  <si>
    <t>63,92</t>
  </si>
  <si>
    <t>90913</t>
  </si>
  <si>
    <t>CONTRAPISO ACÚSTICO EM ARGAMASSA PRONTA, PREPARO MECÂNICO COM MISTURADOR 300 KG, APLICADO EM ÁREAS SECAS MENORES QUE 15M2, ESPESSURA 6CM. AF_10/2014</t>
  </si>
  <si>
    <t>110,03</t>
  </si>
  <si>
    <t>90914</t>
  </si>
  <si>
    <t>CONTRAPISO ACÚSTICO EM ARGAMASSA PRONTA, PREPARO MANUAL, APLICADO EM ÁREAS SECAS MENORES QUE 15M2, ESPESSURA 6CM. AF_10/2014</t>
  </si>
  <si>
    <t>121,89</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</si>
  <si>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</si>
  <si>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</si>
  <si>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</si>
  <si>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</si>
  <si>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</si>
  <si>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</si>
  <si>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123,88</t>
  </si>
  <si>
    <t>90924</t>
  </si>
  <si>
    <t>CONTRAPISO ACÚSTICO EM ARGAMASSA PRONTA, PREPARO MANUAL, APLICADO EM ÁREAS SECAS MENORES QUE 15M2, ESPESSURA 7CM. AF_10/2014</t>
  </si>
  <si>
    <t>137,51</t>
  </si>
  <si>
    <t>90930</t>
  </si>
  <si>
    <t>CONTRAPISO ACÚSTICO EM ARGAMASSA TRAÇO 1:4 (CIMENTO E AREIA), PREPARO MECÂNICO COM BETONEIRA 400L, APLICADO EM ÁREAS SECAS MAIORES QUE 15M2, ESPESSURA 5CM. AF_10/2014</t>
  </si>
  <si>
    <t>48,94</t>
  </si>
  <si>
    <t>90932</t>
  </si>
  <si>
    <t>CONTRAPISO ACÚSTICO EM ARGAMASSA TRAÇO 1:4 (CIMENTO E AREIA), PREPARO MANUAL, APLICADO EM ÁREAS SECAS MAIORES QUE 15M2, ESPESSURA 5CM. AF_10/2014</t>
  </si>
  <si>
    <t>54,67</t>
  </si>
  <si>
    <t>90933</t>
  </si>
  <si>
    <t>CONTRAPISO ACÚSTICO EM ARGAMASSA PRONTA, PREPARO MECÂNICO COM MISTURADOR 300 KG, APLICADO EM ÁREAS SECAS MAIORES QUE 15M2, ESPESSURA 5CM. AF_10/2014</t>
  </si>
  <si>
    <t>97,01</t>
  </si>
  <si>
    <t>90934</t>
  </si>
  <si>
    <t>CONTRAPISO ACÚSTICO EM ARGAMASSA PRONTA, PREPARO MANUAL, APLICADO EM ÁREAS SECAS MAIORES QUE 15M2, ESPESSURA 5CM. AF_10/2014</t>
  </si>
  <si>
    <t>107,90</t>
  </si>
  <si>
    <t>90940</t>
  </si>
  <si>
    <t>CONTRAPISO ACÚSTICO EM ARGAMASSA TRAÇO 1:4 (CIMENTO E AREIA), PREPARO MECÂNICO COM BETONEIRA 400L, APLICADO EM ÁREAS SECAS MAIORES QUE 15M2, ESPESSURA 6CM. AF_10/2014</t>
  </si>
  <si>
    <t>52,21</t>
  </si>
  <si>
    <t>90942</t>
  </si>
  <si>
    <t>CONTRAPISO ACÚSTICO EM ARGAMASSA TRAÇO 1:4 (CIMENTO E AREIA), PREPARO MANUAL, APLICADO EM ÁREAS SECAS MAIORES QUE 15M2, ESPESSURA 6CM. AF_10/2014</t>
  </si>
  <si>
    <t>58,45</t>
  </si>
  <si>
    <t>90943</t>
  </si>
  <si>
    <t>CONTRAPISO ACÚSTICO EM ARGAMASSA PRONTA, PREPARO MECÂNICO COM MISTURADOR 300 KG, APLICADO EM ÁREAS SECAS MAIORES QUE 15M2, ESPESSURA 6CM. AF_10/2014</t>
  </si>
  <si>
    <t>104,56</t>
  </si>
  <si>
    <t>90944</t>
  </si>
  <si>
    <t>CONTRAPISO ACÚSTICO EM ARGAMASSA PRONTA, PREPARO MANUAL, APLICADO EM ÁREAS SECAS MAIORES QUE 15M2, ESPESSURA 6CM. AF_10/2014</t>
  </si>
  <si>
    <t>116,42</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</si>
  <si>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</si>
  <si>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</si>
  <si>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</si>
  <si>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</si>
  <si>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</si>
  <si>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</si>
  <si>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</si>
  <si>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</si>
  <si>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132,00</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</si>
  <si>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</si>
  <si>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</si>
  <si>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31,10</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</si>
  <si>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</si>
  <si>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</si>
  <si>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</si>
  <si>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</si>
  <si>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30,04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</si>
  <si>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</si>
  <si>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</si>
  <si>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33,86</t>
  </si>
  <si>
    <t>72189</t>
  </si>
  <si>
    <t>RODAPE VINILICO ALTURA 5CM, ESPESSURA 1MM, FIXADO COM COLA</t>
  </si>
  <si>
    <t>72190</t>
  </si>
  <si>
    <t>RODAPE BORRACHA LISO, ALTURA = 7CM, ESPESSURA = 2 MM, PARA ARGAMASSA</t>
  </si>
  <si>
    <t>23,08</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</si>
  <si>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</si>
  <si>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</si>
  <si>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</si>
  <si>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</si>
  <si>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13,67</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</si>
  <si>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</si>
  <si>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</si>
  <si>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</si>
  <si>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</si>
  <si>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3,67</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</si>
  <si>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</si>
  <si>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</si>
  <si>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</si>
  <si>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</si>
  <si>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</si>
  <si>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</si>
  <si>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</si>
  <si>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</si>
  <si>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</si>
  <si>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</si>
  <si>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3,71</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</si>
  <si>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</si>
  <si>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</si>
  <si>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</si>
  <si>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</si>
  <si>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7,43</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</si>
  <si>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</si>
  <si>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</si>
  <si>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</si>
  <si>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</si>
  <si>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19,77</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</si>
  <si>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</si>
  <si>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</si>
  <si>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</si>
  <si>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</si>
  <si>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</si>
  <si>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</si>
  <si>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4,85</t>
  </si>
  <si>
    <t>87891</t>
  </si>
  <si>
    <t>CHAPISCO APLICADO EM ALVENARIA (SEM PRESENÇA DE VÃOS) E ESTRUTURAS DE CONCRETO DE FACHADA, COM ROLO PARA TEXTURA ACRÍLICA.  ARGAMASSA INDUSTRIALIZADA COM PREPARO MANUAL. AF_06/2014</t>
  </si>
  <si>
    <t>8,70</t>
  </si>
  <si>
    <t>87892</t>
  </si>
  <si>
    <t>CHAPISCO APLICADO EM ALVENARIA (SEM PRESENÇA DE VÃOS) E ESTRUTURAS DE CONCRETO DE FACHADA, COM ROLO PARA TEXTURA ACRÍLICA.  ARGAMASSA INDUSTRIALIZADA COM PREPARO EM MISTURADOR 300 KG. AF_06/2014</t>
  </si>
  <si>
    <t>8,40</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</si>
  <si>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</si>
  <si>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</si>
  <si>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</si>
  <si>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</si>
  <si>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</si>
  <si>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</si>
  <si>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</si>
  <si>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</si>
  <si>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4,22</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</si>
  <si>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</si>
  <si>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</si>
  <si>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</si>
  <si>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</si>
  <si>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</si>
  <si>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</si>
  <si>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</si>
  <si>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</si>
  <si>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9,43</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</si>
  <si>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</si>
  <si>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</si>
  <si>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</si>
  <si>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</si>
  <si>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6,58</t>
  </si>
  <si>
    <t>87907</t>
  </si>
  <si>
    <t>CHAPISCO APLICADO EM ALVENARIA (COM PRESENÇA DE VÃOS) E ESTRUTURAS DE CONCRETO DE FACHADA, COM EQUIPAMENTO DE PROJEÇÃO.  ARGAMASSA TRAÇO 1:3 COM PREPARO MANUAL. AF_06/2014</t>
  </si>
  <si>
    <t>6,09</t>
  </si>
  <si>
    <t>87908</t>
  </si>
  <si>
    <t>CHAPISCO APLICADO EM ALVENARIA (COM PRESENÇA DE VÃOS) E ESTRUTURAS DE CONCRETO DE FACHADA, COM EQUIPAMENTO DE PROJEÇÃO.  ARGAMASSA TRAÇO 1:3 COM PREPARO EM BETONEIRA 400 L. AF_06/2014</t>
  </si>
  <si>
    <t>5,66</t>
  </si>
  <si>
    <t>87910</t>
  </si>
  <si>
    <t>CHAPISCO APLICADO SOMENTE NA ESTRUTURA DE CONCRETO DA FACHADA, COM DESEMPENADEIRA DENTADA. ARGAMASSA INDUSTRIALIZADA COM PREPARO MANUAL. AF_06/2014</t>
  </si>
  <si>
    <t>19,72</t>
  </si>
  <si>
    <t>87911</t>
  </si>
  <si>
    <t>CHAPISCO APLICADO SOMENTE NA ESTRUTURA DE CONCRETO DA FACHADA, COM DESEMPENADEIRA DENTADA. ARGAMASSA INDUSTRIALIZADA COM PREPARO EM MISTURADOR 300 KG. AF_06/2014</t>
  </si>
  <si>
    <t>19,05</t>
  </si>
  <si>
    <t>87411</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</si>
  <si>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</si>
  <si>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</si>
  <si>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</si>
  <si>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</si>
  <si>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19,04</t>
  </si>
  <si>
    <t>87414</t>
  </si>
  <si>
    <t>APLICAÇÃO MANUAL DE GESSO DESEMPENADO (SEM TALISCAS) EM TETO DE AMBIENTES DE ÁREA MAIOR QUE 10M², ESPESSURA DE 1,0CM. AF_06/2014</t>
  </si>
  <si>
    <t>15,96</t>
  </si>
  <si>
    <t>87415</t>
  </si>
  <si>
    <t>APLICAÇÃO MANUAL DE GESSO DESEMPENADO (SEM TALISCAS) EM TETO DE AMBIENTES DE ÁREA ENTRE 5M² E 10M², ESPESSURA DE 1,0CM. AF_06/2014</t>
  </si>
  <si>
    <t>20,94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</si>
  <si>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</si>
  <si>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</si>
  <si>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</si>
  <si>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</si>
  <si>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11,69</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</si>
  <si>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</si>
  <si>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</si>
  <si>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</si>
  <si>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</si>
  <si>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</si>
  <si>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</si>
  <si>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17,25</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</si>
  <si>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</si>
  <si>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</si>
  <si>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</si>
  <si>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</si>
  <si>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18,73</t>
  </si>
  <si>
    <t>87423</t>
  </si>
  <si>
    <t>APLICAÇÃO MANUAL DE GESSO SARRAFEADO (COM TALISCAS) EM PAREDES DE AMBIENTES DE ÁREA MAIOR QUE 10M², ESPESSURA DE 1,0CM. AF_06/2014</t>
  </si>
  <si>
    <t>23,50</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</si>
  <si>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</si>
  <si>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</si>
  <si>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</si>
  <si>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</si>
  <si>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</si>
  <si>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</si>
  <si>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27,36</t>
  </si>
  <si>
    <t>87427</t>
  </si>
  <si>
    <t>APLICAÇÃO MANUAL DE GESSO SARRAFEADO (COM TALISCAS) EM PAREDES DE AMBIENTES DE ÁREA ENTRE 5M² E 10M², ESPESSURA DE 1,5CM. AF_06/2014</t>
  </si>
  <si>
    <t>27,92</t>
  </si>
  <si>
    <t>87428</t>
  </si>
  <si>
    <t>APLICAÇÃO MANUAL DE GESSO SARRAFEADO (COM TALISCAS) EM PAREDES DE AMBIENTES DE ÁREA MENOR QUE 5M², ESPESSURA DE 1,5CM. AF_06/2014</t>
  </si>
  <si>
    <t>28,85</t>
  </si>
  <si>
    <t>87429</t>
  </si>
  <si>
    <t>APLICAÇÃO DE GESSO PROJETADO COM EQUIPAMENTO DE PROJEÇÃO EM PAREDES DE AMBIENTES DE ÁREA MAIOR QUE 10M², DESEMPENADO (SEM TALISCAS), ESPESSURA DE 0,5CM. AF_06/2014</t>
  </si>
  <si>
    <t>13,48</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</si>
  <si>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</si>
  <si>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</si>
  <si>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</si>
  <si>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</si>
  <si>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14,04</t>
  </si>
  <si>
    <t>87432</t>
  </si>
  <si>
    <t>APLICAÇÃO DE GESSO PROJETADO COM EQUIPAMENTO DE PROJEÇÃO EM PAREDES DE AMBIENTES DE ÁREA MAIOR QUE 10M², DESEMPENADO (SEM TALISCAS), ESPESSURA DE 1,0CM. AF_06/2014</t>
  </si>
  <si>
    <t>19,13</t>
  </si>
  <si>
    <t>87433</t>
  </si>
  <si>
    <t>APLICAÇÃO DE GESSO PROJETADO COM EQUIPAMENTO DE PROJEÇÃO EM PAREDES DE AMBIENTES DE ÁREA ENTRE 5M² E 10M², DESEMPENADO (SEM TALISCAS), ESPESSURA DE 1,0CM. AF_06/2014</t>
  </si>
  <si>
    <t>19,88</t>
  </si>
  <si>
    <t>87434</t>
  </si>
  <si>
    <t>APLICAÇÃO DE GESSO PROJETADO COM EQUIPAMENTO DE PROJEÇÃO EM PAREDES DE AMBIENTES DE ÁREA MENOR QUE 5M², DESEMPENADO (SEM TALISCAS), ESPESSURA DE 1,0CM. AF_06/2014</t>
  </si>
  <si>
    <t>20,42</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</si>
  <si>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</si>
  <si>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</si>
  <si>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</si>
  <si>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</si>
  <si>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</si>
  <si>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</si>
  <si>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23,74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</si>
  <si>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</si>
  <si>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</si>
  <si>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</si>
  <si>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</si>
  <si>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</si>
  <si>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</si>
  <si>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28,82</t>
  </si>
  <si>
    <t>87527</t>
  </si>
  <si>
    <t>EMBOÇO, PARA RECEBIMENTO DE CERÂMICA, EM ARGAMASSA TRAÇO 1:2:8, PREPARO MECÂNICO COM BETONEIRA 400L, APLICADO MANUALMENTE EM FACES INTERNAS DE PAREDES, PARA AMBIENTE COM ÁREA MENOR QUE 5M2, ESPESSURA DE 20MM, COM EXECUÇÃO DE TALISCAS. AF_06/2014</t>
  </si>
  <si>
    <t>27,71</t>
  </si>
  <si>
    <t>87528</t>
  </si>
  <si>
    <t>EMBOÇO, PARA RECEBIMENTO DE CERÂMICA, EM ARGAMASSA TRAÇO 1:2:8, PREPARO MANUAL, APLICADO MANUALMENTE EM FACES INTERNAS DE PAREDES, PARA AMBIENTE COM ÁREA MENOR QUE 5M2, ESPESSURA DE 20MM, COM EXECUÇÃO DE TALISCAS. AF_06/2014</t>
  </si>
  <si>
    <t>31,34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</si>
  <si>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</si>
  <si>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</si>
  <si>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</si>
  <si>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</si>
  <si>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</si>
  <si>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</si>
  <si>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23,71</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</si>
  <si>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</si>
  <si>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</si>
  <si>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</si>
  <si>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</si>
  <si>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20,75</t>
  </si>
  <si>
    <t>87536</t>
  </si>
  <si>
    <t>EMBOÇO, PARA RECEBIMENTO DE CERÂMICA, EM ARGAMASSA TRAÇO 1:2:8, PREPARO MANUAL, APLICADO MANUALMENTE EM FACES INTERNAS DE PAREDES, PARA AMBIENTE COM ÁREA  MAIOR QUE 10M2, ESPESSURA DE 20MM, COM EXECUÇÃO DE TALISCAS. AF_06/2014</t>
  </si>
  <si>
    <t>24,38</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</si>
  <si>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</si>
  <si>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</si>
  <si>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46,12</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</si>
  <si>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</si>
  <si>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</si>
  <si>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</si>
  <si>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</si>
  <si>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42,71</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</si>
  <si>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</si>
  <si>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</si>
  <si>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</si>
  <si>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EM ARGAMASSA INDUSTRIALIZADA, PREPARO MECÂNICO, APLICADO COM EQUIPAMENTO DE MISTURA E PROJEÇÃO DE 1,5 M3/H DE ARGAMASSA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</si>
  <si>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</si>
  <si>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</si>
  <si>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19,21</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</si>
  <si>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</si>
  <si>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</si>
  <si>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</si>
  <si>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</si>
  <si>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16,28</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</si>
  <si>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</si>
  <si>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</si>
  <si>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</si>
  <si>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</si>
  <si>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</si>
  <si>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</si>
  <si>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17,26</t>
  </si>
  <si>
    <t>87553</t>
  </si>
  <si>
    <t>EMBOÇO, PARA RECEBIMENTO DE CERÂMICA, EM ARGAMASSA TRAÇO 1:2:8, PREPARO MECÂNICO COM BETONEIRA 400L, APLICADO MANUALMENTE EM FACES INTERNAS DE PAREDES, PARA AMBIENTE COM ÁREA MAIOR QUE 10M2, ESPESSURA DE 10MM, COM EXECUÇÃO DE TALISCAS. AF_06/2014</t>
  </si>
  <si>
    <t>12,26</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</si>
  <si>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</si>
  <si>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</si>
  <si>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</si>
  <si>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</si>
  <si>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28,71</t>
  </si>
  <si>
    <t>87556</t>
  </si>
  <si>
    <t>MASSA ÚNICA, PARA RECEBIMENTO DE PINTURA, EM ARGAMASSA INDUSTRIALIZADA, PREPARO MECÂNICO, APLICADO COM EQUIPAMENTO DE MISTURA E PROJEÇÃO DE 1,5 M3/H DE ARGAMASSA EM FACES INTERNAS DE PAREDES, ESPESSURA DE 10MM, COM EXECUÇÃO DE TALISCAS. AF_06/2014</t>
  </si>
  <si>
    <t>26,22</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</si>
  <si>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</si>
  <si>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</si>
  <si>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25,31</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</si>
  <si>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</si>
  <si>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</si>
  <si>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</si>
  <si>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</si>
  <si>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</si>
  <si>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</si>
  <si>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</si>
  <si>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</si>
  <si>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43,82</t>
  </si>
  <si>
    <t>87778</t>
  </si>
  <si>
    <t>EMBOÇO OU MASSA ÚNICA EM ARGAMASSA INDUSTRIALIZADA, PREPARO MECÂNICO E APLICAÇÃO COM EQUIPAMENTO DE MISTURA E PROJEÇÃO DE 1,5 M3/H DE ARGAMASSA EM PANOS DE FACHADA COM PRESENÇA DE VÃOS, ESPESSURA DE 25 MM. AF_06/2014</t>
  </si>
  <si>
    <t>53,98</t>
  </si>
  <si>
    <t>87779</t>
  </si>
  <si>
    <t>EMBOÇO OU MASSA ÚNICA EM ARGAMASSA TRAÇO 1:2:8, PREPARO MECÂNICO COM BETONEIRA 400 L, APLICADA MANUALMENTE EM PANOS DE FACHADA COM PRESENÇA DE VÃOS, ESPESSURA DE 35 MM. AF_06/2014</t>
  </si>
  <si>
    <t>47,27</t>
  </si>
  <si>
    <t>87781</t>
  </si>
  <si>
    <t>EMBOÇO OU MASSA ÚNICA EM ARGAMASSA TRAÇO 1:2:8, PREPARO MANUAL, APLICADA MANUALMENTE EM PANOS DE FACHADA COM PRESENÇA DE VÃOS, ESPESSURA DE 35 MM. AF_06/2014</t>
  </si>
  <si>
    <t>51,33</t>
  </si>
  <si>
    <t>87783</t>
  </si>
  <si>
    <t>EMBOÇO OU MASSA ÚNICA EM ARGAMASSA INDUSTRIALIZADA, PREPARO MECÂNICO E APLICAÇÃO COM EQUIPAMENTO DE MISTURA E PROJEÇÃO DE 1,5 M3/H DE ARGAMASSA EM PANOS DE FACHADA COM PRESENÇA DE VÃOS, ESPESSURA DE 35 MM. AF_06/2014</t>
  </si>
  <si>
    <t>66,64</t>
  </si>
  <si>
    <t>87784</t>
  </si>
  <si>
    <t>EMBOÇO OU MASSA ÚNICA EM ARGAMASSA TRAÇO 1:2:8, PREPARO MECÂNICO COM BETONEIRA 400 L, APLICADA MANUALMENTE EM PANOS DE FACHADA COM PRESENÇA DE VÃOS, ESPESSURA DE 45 MM. AF_06/2014</t>
  </si>
  <si>
    <t>53,74</t>
  </si>
  <si>
    <t>87786</t>
  </si>
  <si>
    <t>EMBOÇO OU MASSA ÚNICA EM ARGAMASSA TRAÇO 1:2:8, PREPARO MANUAL, APLICADA MANUALMENTE EM PANOS DE FACHADA COM PRESENÇA DE VÃOS, ESPESSURA DE 45 MM. AF_06/2014</t>
  </si>
  <si>
    <t>58,83</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</si>
  <si>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</si>
  <si>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</si>
  <si>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</si>
  <si>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</si>
  <si>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</si>
  <si>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</si>
  <si>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75,79</t>
  </si>
  <si>
    <t>87791</t>
  </si>
  <si>
    <t>EMBOÇO OU MASSA ÚNICA EM ARGAMASSA INDUSTRIALIZADA, PREPARO MECÂNICO E APLICAÇÃO COM EQUIPAMENTO DE MISTURA E PROJEÇÃO DE 1,5 M3/H DE ARGAMASSA EM PANOS DE FACHADA COM PRESENÇA DE VÃOS, ESPESSURA MAIOR OU IGUAL A 50 MM. AF_06/2014</t>
  </si>
  <si>
    <t>95,40</t>
  </si>
  <si>
    <t>87792</t>
  </si>
  <si>
    <t>EMBOÇO OU MASSA ÚNICA EM ARGAMASSA TRAÇO 1:2:8, PREPARO MECÂNICO COM BETONEIRA 400 L, APLICADA MANUALMENTE EM PANOS CEGOS DE FACHADA (SEM PRESENÇA DE VÃOS), ESPESSURA DE 25 MM. AF_06/2014</t>
  </si>
  <si>
    <t>25,91</t>
  </si>
  <si>
    <t>87794</t>
  </si>
  <si>
    <t>EMBOÇO OU MASSA ÚNICA EM ARGAMASSA TRAÇO 1:2:8, PREPARO MANUAL, APLICADA MANUALMENTE EM PANOS CEGOS DE FACHADA (SEM PRESENÇA DE VÃOS), ESPESSURA DE 25 MM. AF_06/2014</t>
  </si>
  <si>
    <t>28,74</t>
  </si>
  <si>
    <t>87795</t>
  </si>
  <si>
    <t>EMBOÇO OU MASSA ÚNICA EM ARGAMASSA INDUSTRIALIZADA, PREPARO MECÂNICO E APLICAÇÃO COM EQUIPAMENTO DE MISTURA E PROJEÇÃO DE 1,5 M3/H DE ARGAMASSA EM PANOS CEGOS DE FACHADA (SEM PRESENÇA DE VÃOS), ESPESSURA DE 25 MM. AF_06/2014</t>
  </si>
  <si>
    <t>37,90</t>
  </si>
  <si>
    <t>87797</t>
  </si>
  <si>
    <t>EMBOÇO OU MASSA ÚNICA EM ARGAMASSA TRAÇO 1:2:8, PREPARO MECÂNICO COM BETONEIRA 400 L, APLICADA MANUALMENTE EM PANOS CEGOS DE FACHADA (SEM PRESENÇA DE VÃOS), ESPESSURA DE 35 MM. AF_06/2014</t>
  </si>
  <si>
    <t>32,16</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</si>
  <si>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</si>
  <si>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</si>
  <si>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</si>
  <si>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</si>
  <si>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</si>
  <si>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</si>
  <si>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38,42</t>
  </si>
  <si>
    <t>87803</t>
  </si>
  <si>
    <t>EMBOÇO OU MASSA ÚNICA EM ARGAMASSA TRAÇO 1:2:8, PREPARO MANUAL, APLICADA MANUALMENTE EM PANOS CEGOS DE FACHADA (SEM PRESENÇA DE VÃOS), ESPESSURA DE 45 MM. AF_06/2014</t>
  </si>
  <si>
    <t>43,17</t>
  </si>
  <si>
    <t>87804</t>
  </si>
  <si>
    <t>EMBOÇO OU MASSA ÚNICA EM ARGAMASSA INDUSTRIALIZADA, PREPARO MECÂNICO E APLICAÇÃO COM EQUIPAMENTO DE MISTURA E PROJEÇÃO DE 1,5 M3/H DE ARGAMASSA EM PANOS CEGOS DE FACHADA (SEM PRESENÇA DE VÃOS), ESPESSURA DE 45 MM. AF_06/2014</t>
  </si>
  <si>
    <t>61,95</t>
  </si>
  <si>
    <t>87805</t>
  </si>
  <si>
    <t>EMBOÇO OU MASSA ÚNICA EM ARGAMASSA TRAÇO 1:2:8, PREPARO MECÂNICO COM BETONEIRA 400 L, APLICADA MANUALMENTE EM PANOS CEGOS DE FACHADA (SEM PRESENÇA DE VÃOS), ESPESSURA MAIOR OU IGUAL A 50 MM. AF_06/2014</t>
  </si>
  <si>
    <t>44,56</t>
  </si>
  <si>
    <t>87807</t>
  </si>
  <si>
    <t>EMBOÇO OU MASSA ÚNICA EM ARGAMASSA TRAÇO 1:2:8, PREPARO MANUAL, APLICADA MANUALMENTE EM PANOS CEGOS DE FACHADA (SEM PRESENÇA DE VÃOS), ESPESSURA MAIOR OU IGUAL A 50 MM. AF_06/2014</t>
  </si>
  <si>
    <t>49,80</t>
  </si>
  <si>
    <t>87808</t>
  </si>
  <si>
    <t>EMBOÇO OU MASSA ÚNICA EM ARGAMASSA INDUSTRIALIZADA, PREPARO MECÂNICO E APLICAÇÃO COM EQUIPAMENTO DE MISTURA E PROJEÇÃO DE 1,5 M3/H DE ARGAMASSA EM PANOS CEGOS DE FACHADA (SEM PRESENÇA DE VÃOS), ESPESSURA MAIOR OU IGUAL A 50 MM. AF_06/2014</t>
  </si>
  <si>
    <t>67,58</t>
  </si>
  <si>
    <t>87809</t>
  </si>
  <si>
    <t>EMBOÇO OU MASSA ÚNICA EM ARGAMASSA TRAÇO 1:2:8, PREPARO MECÂNICO COM BETONEIRA 400 L, APLICADA MANUALMENTE EM SUPERFÍCIES EXTERNAS DA SACADA, ESPESSURA DE 25 MM, SEM USO DE TELA METÁLICA DE REFORÇO CONTRA FISSURAÇÃO. AF_06/2014</t>
  </si>
  <si>
    <t>68,04</t>
  </si>
  <si>
    <t>87811</t>
  </si>
  <si>
    <t>EMBOÇO OU MASSA ÚNICA EM ARGAMASSA TRAÇO 1:2:8, PREPARO MANUAL, APLICADA MANUALMENTE EM SUPERFÍCIES EXTERNAS DA SACADA, ESPESSURA DE 25 MM, SEM USO DE TELA METÁLICA DE REFORÇO CONTRA FISSURAÇÃO. AF_06/2014</t>
  </si>
  <si>
    <t>70,87</t>
  </si>
  <si>
    <t>87812</t>
  </si>
  <si>
    <t>EMBOÇO OU MASSA ÚNICA EM ARGAMASSA INDUSTRIALIZADA, PREPARO MECÂNICO E APLICAÇÃO COM EQUIPAMENTO DE MISTURA E PROJEÇÃO DE 1,5 M3/H EM SUPERFÍCIES EXTERNAS DA SACADA, ESPESSURA 25 MM, SEM USO DE TELA METÁLICA. AF_06/2014</t>
  </si>
  <si>
    <t>79,66</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</si>
  <si>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</si>
  <si>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</si>
  <si>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</si>
  <si>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</si>
  <si>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</si>
  <si>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</si>
  <si>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91,68</t>
  </si>
  <si>
    <t>87817</t>
  </si>
  <si>
    <t>EMBOÇO OU MASSA ÚNICA EM ARGAMASSA TRAÇO 1:2:8, PREPARO MECÂNICO COM BETONEIRA 400 L, APLICADA MANUALMENTE EM SUPERFÍCIES EXTERNAS DA SACADA, ESPESSURA DE 45 MM, SEM USO DE TELA METÁLICA DE REFORÇO CONTRA FISSURAÇÃO. AF_06/2014</t>
  </si>
  <si>
    <t>80,18</t>
  </si>
  <si>
    <t>87819</t>
  </si>
  <si>
    <t>EMBOÇO OU MASSA ÚNICA EM ARGAMASSA TRAÇO 1:2:8, PREPARO MANUAL, APLICADA MANUALMENTE EM SUPERFÍCIES EXTERNAS DA SACADA, ESPESSURA DE 45 MM, SEM USO DE TELA METÁLICA DE REFORÇO CONTRA FISSURAÇÃO. AF_06/2014</t>
  </si>
  <si>
    <t>84,93</t>
  </si>
  <si>
    <t>87820</t>
  </si>
  <si>
    <t>EMBOÇO OU MASSA ÚNICA EM ARGAMASSA INDUSTRIALIZADA, PREPARO MECÂNICO E APLICAÇÃO COM EQUIPAMENTO DE MISTURA E PROJEÇÃO DE 1,5 M3/H EM SUPERFÍCIES EXTERNAS DA SACADA, ESPESSURA 45 MM, SEM USO DE TELA METÁLICA. AF_06/2014</t>
  </si>
  <si>
    <t>103,71</t>
  </si>
  <si>
    <t>87821</t>
  </si>
  <si>
    <t>EMBOÇO OU MASSA ÚNICA EM ARGAMASSA TRAÇO 1:2:8, PREPARO MECÂNICO COM BETONEIRA 400 L, APLICADA MANUALMENTE EM SUPERFÍCIES EXTERNAS DA SACADA, ESPESSURA MAIOR OU IGUAL A 50 MM, SEM USO DE TELA METÁLICA DE REFORÇO CONTRA FISSURAÇÃO. AF_06/2014</t>
  </si>
  <si>
    <t>116,95</t>
  </si>
  <si>
    <t>87823</t>
  </si>
  <si>
    <t>EMBOÇO OU MASSA ÚNICA EM ARGAMASSA TRAÇO 1:2:8, PREPARO MANUAL, APLICADA MANUALMENTE EM SUPERFÍCIES EXTERNAS DA SACADA, ESPESSURA MAIOR OU IGUAL A 50 MM, SEM USO DE TELA METÁLICA DE REFORÇO CONTRA FISSURAÇÃO. AF_06/2014</t>
  </si>
  <si>
    <t>122,19</t>
  </si>
  <si>
    <t>87824</t>
  </si>
  <si>
    <t>EMBOÇO OU MASSA ÚNICA EM ARGAMASSA INDUSTRIALIZADA, PREPARO MECÂNICO E APLICAÇÃO COM EQUIPAMENTO DE MISTURA E PROJEÇÃO DE 1,5 M3/H EM SUPERFÍCIES EXTERNAS DA SACADA, ESPESSURA MAIOR OU IGUAL A 50 MM, SEM USO DE TELA METÁLICA. AF_06/2014</t>
  </si>
  <si>
    <t>139,60</t>
  </si>
  <si>
    <t>87825</t>
  </si>
  <si>
    <t>EMBOÇO OU MASSA ÚNICA EM ARGAMASSA TRAÇO 1:2:8, PREPARO MECÂNICO COM BETONEIRA 400 L, APLICADA MANUALMENTE NAS PAREDES INTERNAS DA SACADA, ESPESSURA DE 25 MM, SEM USO DE TELA METÁLICA DE REFORÇO CONTRA FISSURAÇÃO. AF_06/2014</t>
  </si>
  <si>
    <t>52,78</t>
  </si>
  <si>
    <t>87827</t>
  </si>
  <si>
    <t>EMBOÇO OU MASSA ÚNICA EM ARGAMASSA TRAÇO 1:2:8, PREPARO MANUAL, APLICADA MANUALMENTE NAS PAREDES INTERNAS DA SACADA, ESPESSURA DE 25 MM, SEM USO DE TELA METÁLICA DE REFORÇO CONTRA FISSURAÇÃO. AF_06/2014</t>
  </si>
  <si>
    <t>56,25</t>
  </si>
  <si>
    <t>87828</t>
  </si>
  <si>
    <t>EMBOÇO OU MASSA ÚNICA EM ARGAMASSA INDUSTRIALIZADA, PREPARO MECÂNICO E APLICAÇÃO COM EQUIPAMENTO DE MISTURA E PROJEÇÃO DE 1,5 M3/H NAS PAREDES INTERNAS DA SACADA, ESPESSURA 25 MM, SEM USO DE TELA METÁLICA. AF_06/2014</t>
  </si>
  <si>
    <t>68,59</t>
  </si>
  <si>
    <t>87829</t>
  </si>
  <si>
    <t>EMBOÇO OU MASSA ÚNICA EM ARGAMASSA TRAÇO 1:2:8, PREPARO MECÂNICO COM BETONEIRA 400 L, APLICADA MANUALMENTE NAS PAREDES INTERNAS DA SACADA, ESPESSURA DE 35 MM, SEM USO DE TELA METÁLICA DE REFORÇO CONTRA FISSURAÇÃO. AF_06/2014</t>
  </si>
  <si>
    <t>59,75</t>
  </si>
  <si>
    <t>87831</t>
  </si>
  <si>
    <t>EMBOÇO OU MASSA ÚNICA EM ARGAMASSA TRAÇO 1:2:8, PREPARO MANUAL, APLICADA MANUALMENTE NAS PAREDES INTERNAS DA SACADA, ESPESSURA DE 35 MM, SEM USO DE TELA METÁLICA DE REFORÇO CONTRA FISSURAÇÃO. AF_06/2014</t>
  </si>
  <si>
    <t>64,39</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</si>
  <si>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</si>
  <si>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</si>
  <si>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</si>
  <si>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</si>
  <si>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116,57</t>
  </si>
  <si>
    <t>87835</t>
  </si>
  <si>
    <t>REVESTIMENTO DECORATIVO MONOCAMADA APLICADO MANUALMENTE EM PANOS CEGOS DA FACHADA DE UM EDIFÍCIO DE ALVENARIA ESTRUTURAL, COM ACABAMENTO RASPADO. AF_06/2014</t>
  </si>
  <si>
    <t>79,53</t>
  </si>
  <si>
    <t>87836</t>
  </si>
  <si>
    <t>REVESTIMENTO DECORATIVO MONOCAMADA APLICADO COM EQUIPAMENTO DE PROJEÇÃO EM PANOS CEGOS DA FACHADA DE UM EDIFÍCIO DE ESTRUTURA CONVENCIONAL, COM ACABAMENTO RASPADO. AF_06/2014</t>
  </si>
  <si>
    <t>109,75</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</si>
  <si>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</si>
  <si>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</si>
  <si>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</si>
  <si>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</si>
  <si>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</si>
  <si>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</si>
  <si>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84,27</t>
  </si>
  <si>
    <t>87840</t>
  </si>
  <si>
    <t>REVESTIMENTO DECORATIVO MONOCAMADA APLICADO COM EQUIPAMENTO DE PROJEÇÃO EM PANOS DA FACHADA COM PRESENÇA DE VÃOS, DE UM EDIFÍCIO DE ESTRUTURA CONVENCIONAL E ACABAMENTO RASPADO. AF_06/2014</t>
  </si>
  <si>
    <t>115,01</t>
  </si>
  <si>
    <t>87841</t>
  </si>
  <si>
    <t>REVESTIMENTO DECORATIVO MONOCAMADA APLICADO COM EQUIPAMENTO DE PROJEÇÃO EM PANOS DA FACHADA COM PRESENÇA DE VÃOS, DE UM EDIFÍCIO DE ALVENARIA ESTRUTURAL E ACABAMENTO RASPADO. AF_06/2014</t>
  </si>
  <si>
    <t>76,65</t>
  </si>
  <si>
    <t>87842</t>
  </si>
  <si>
    <t>REVESTIMENTO DECORATIVO MONOCAMADA APLICADO MANUALMENTE EM SUPERFÍCIES EXTERNAS DA SACADA DE UM EDIFÍCIO DE ESTRUTURA CONVENCIONAL E ACABAMENTO RASPADO. AF_06/2014</t>
  </si>
  <si>
    <t>122,12</t>
  </si>
  <si>
    <t>87843</t>
  </si>
  <si>
    <t>REVESTIMENTO DECORATIVO MONOCAMADA APLICADO MANUALMENTE EM SUPERFÍCIES EXTERNAS DA SACADA DE UM EDIFÍCIO DE ALVENARIA ESTRUTURAL E ACABAMENTO RASPADO. AF_06/2014</t>
  </si>
  <si>
    <t>91,82</t>
  </si>
  <si>
    <t>87844</t>
  </si>
  <si>
    <t>REVESTIMENTO DECORATIVO MONOCAMADA APLICADO COM EQUIPAMENTO DE PROJEÇÃO EM SUPERFÍCIES EXTERNAS DA SACADA DE UM EDIFÍCIO DE ESTRUTURA CONVENCIONAL E ACABAMENTO RASPADO. AF_06/2014</t>
  </si>
  <si>
    <t>109,53</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</si>
  <si>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</si>
  <si>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</si>
  <si>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</si>
  <si>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</si>
  <si>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126,81</t>
  </si>
  <si>
    <t>87847</t>
  </si>
  <si>
    <t>REVESTIMENTO DECORATIVO MONOCAMADA APLICADO MANUALMENTE EM PANOS CEGOS DA FACHADA DE UM EDIFÍCIO DE ALVENARIA ESTRUTURAL, COM ACABAMENTO TRAVERTINO. AF_06/2014</t>
  </si>
  <si>
    <t>89,77</t>
  </si>
  <si>
    <t>87848</t>
  </si>
  <si>
    <t>REVESTIMENTO DECORATIVO MONOCAMADA APLICADO COM EQUIPAMENTO DE PROJEÇÃO EM PANOS CEGOS DA FACHADA DE UM EDIFÍCIO DE ESTRUTURA CONVENCIONAL, COM ACABAMENTO TRAVERTINO. AF_06/2014</t>
  </si>
  <si>
    <t>118,74</t>
  </si>
  <si>
    <t>87849</t>
  </si>
  <si>
    <t>REVESTIMENTO DECORATIVO MONOCAMADA APLICADO COM EQUIPAMENTO DE PROJEÇÃO EM PANOS CEGOS DA FACHADA DE UM EDIFÍCIO DE ALVENARIA ESTRUTURAL, COM ACABAMENTO TRAVERTINO. AF_06/2014</t>
  </si>
  <si>
    <t>82,50</t>
  </si>
  <si>
    <t>87850</t>
  </si>
  <si>
    <t>REVESTIMENTO DECORATIVO MONOCAMADA APLICADO MANUALMENTE EM PANOS DA FACHADA COM PRESENÇA DE VÃOS, DE UM EDIFÍCIO DE ESTRUTURA CONVENCIONAL E ACABAMENTO TRAVERTINO. AF_06/2014</t>
  </si>
  <si>
    <t>133,67</t>
  </si>
  <si>
    <t>87851</t>
  </si>
  <si>
    <t>REVESTIMENTO DECORATIVO MONOCAMADA APLICADO MANUALMENTE EM PANOS DA FACHADA COM PRESENÇA DE VÃOS, DE UM EDIFÍCIO DE ALVENARIA ESTRUTURAL E ACABAMENTO TRAVERTINO. AF_06/2014</t>
  </si>
  <si>
    <t>94,53</t>
  </si>
  <si>
    <t>87852</t>
  </si>
  <si>
    <t>REVESTIMENTO DECORATIVO MONOCAMADA APLICADO COM EQUIPAMENTO DE PROJEÇÃO EM PANOS DA FACHADA COM PRESENÇA DE VÃOS, DE UM EDIFÍCIO DE ESTRUTURA CONVENCIONAL E ACABAMENTO TRAVERTINO. AF_06/2014</t>
  </si>
  <si>
    <t>123,97</t>
  </si>
  <si>
    <t>87853</t>
  </si>
  <si>
    <t>REVESTIMENTO DECORATIVO MONOCAMADA APLICADO COM EQUIPAMENTO DE PROJEÇÃO EM PANOS DA FACHADA COM PRESENÇA DE VÃOS, DE UM EDIFÍCIO DE ALVENARIA ESTRUTURAL E ACABAMENTO TRAVERTINO. AF_06/2014</t>
  </si>
  <si>
    <t>85,61</t>
  </si>
  <si>
    <t>87854</t>
  </si>
  <si>
    <t>REVESTIMENTO DECORATIVO MONOCAMADA APLICADO MANUALMENTE EM SUPERFÍCIES EXTERNAS DA SACADA DE UM EDIFÍCIO DE ESTRUTURA CONVENCIONAL E ACABAMENTO TRAVERTINO. AF_06/2014</t>
  </si>
  <si>
    <t>132,35</t>
  </si>
  <si>
    <t>87855</t>
  </si>
  <si>
    <t>REVESTIMENTO DECORATIVO MONOCAMADA APLICADO MANUALMENTE EM SUPERFÍCIES EXTERNAS DA SACADA DE UM EDIFÍCIO DE ALVENARIA ESTRUTURAL E ACABAMENTO TRAVERTINO. AF_06/2014</t>
  </si>
  <si>
    <t>102,08</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</si>
  <si>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</si>
  <si>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</si>
  <si>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</si>
  <si>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</si>
  <si>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89,03</t>
  </si>
  <si>
    <t>87858</t>
  </si>
  <si>
    <t>REVESTIMENTO DECORATIVO MONOCAMADA APLICADO MANUALMENTE NAS PAREDES INTERNAS DA SACADA COM ACABAMENTO RASPADO. AF_06/2014</t>
  </si>
  <si>
    <t>87,62</t>
  </si>
  <si>
    <t>87859</t>
  </si>
  <si>
    <t>REVESTIMENTO DECORATIVO MONOCAMADA APLICADO MANUALMENTE NAS PAREDES INTERNAS DA SACADA COM ACABAMENTO TRAVERTINO. AF_06/2014</t>
  </si>
  <si>
    <t>102,78</t>
  </si>
  <si>
    <t>89048</t>
  </si>
  <si>
    <t>(COMPOSIÇÃO REPRESENTATIVA) DO SERVIÇO DE EMBOÇO/MASSA ÚNICA, TRAÇO 1:2:8, PREPARO MECÂNICO, COM BETONEIRA DE 400L, EM PAREDES DE AMBIENTES INTERNOS, COM EXECUÇÃO DE TALISCAS, PARA EDIFICAÇÃO HABITACIONAL MULTIFAMILIAR (PRÉDIO). AF_11/2014</t>
  </si>
  <si>
    <t>25,37</t>
  </si>
  <si>
    <t>89049</t>
  </si>
  <si>
    <t>(COMPOSIÇÃO REPRESENTATIVA) DO SERVIÇO DE APLICAÇÃO MANUAL DE GESSO DESEMPENADO (SEM TALISCAS) EM TETO, ESPESSURA 0,5 CM, PARA EDIFICAÇÃO HABITACIONAL MULTIFAMILIAR (PRÉDIO). AF_11/2014</t>
  </si>
  <si>
    <t>15,65</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</si>
  <si>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</si>
  <si>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</si>
  <si>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</si>
  <si>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</si>
  <si>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33,38</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</si>
  <si>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</si>
  <si>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</si>
  <si>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</si>
  <si>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</si>
  <si>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24,65</t>
  </si>
  <si>
    <t>90409</t>
  </si>
  <si>
    <t>MASSA ÚNICA, PARA RECEBIMENTO DE PINTURA, EM ARGAMASSA TRAÇO 1:2:8, PREPARO MANUAL, APLICADA MANUALMENTE EM TETO, ESPESSURA DE 10MM, COM EXECUÇÃO DE TALISCAS. AF_03/2015</t>
  </si>
  <si>
    <t>26,70</t>
  </si>
  <si>
    <t>5998</t>
  </si>
  <si>
    <t>PASTA DE CIMENTO PORTLAND, ESPESSURA 1MM</t>
  </si>
  <si>
    <t>84084</t>
  </si>
  <si>
    <t>APICOAMENTO MANUAL DE SUPERFICIE DE CONCRETO</t>
  </si>
  <si>
    <t>87242</t>
  </si>
  <si>
    <t>REVESTIMENTO CERÂMICO PARA PAREDES EXTERNAS EM PASTILHAS DE PORCELANA 5 X 5 CM (PLACAS DE 30 X 30 CM), ALINHADAS A PRUMO, APLICADO EM PANOS COM VÃOS. AF_06/2014</t>
  </si>
  <si>
    <t>140,47</t>
  </si>
  <si>
    <t>87243</t>
  </si>
  <si>
    <t>REVESTIMENTO CERÂMICO PARA PAREDES EXTERNAS EM PASTILHAS DE PORCELANA 5 X 5 CM (PLACAS DE 30 X 30 CM), ALINHADAS A PRUMO, APLICADO EM PANOS SEM VÃOS. AF_06/2014</t>
  </si>
  <si>
    <t>127,78</t>
  </si>
  <si>
    <t>87244</t>
  </si>
  <si>
    <t>REVESTIMENTO CERÂMICO PARA PAREDES EXTERNAS EM PASTILHAS DE PORCELANA 5 X 5 CM (PLACAS DE 30 X 30 CM), ALINHADAS A PRUMO, APLICADO EM SUPERFÍCIES EXTERNAS DA SACADA. AF_06/2014</t>
  </si>
  <si>
    <t>137,56</t>
  </si>
  <si>
    <t>87245</t>
  </si>
  <si>
    <t>REVESTIMENTO CERÂMICO PARA PAREDES EXTERNAS EM PASTILHAS DE PORCELANA 5 X 5 CM (PLACAS DE 30 X 30 CM), ALINHADAS A PRUMO, APLICADO EM SUPERFÍCIES INTERNAS DA SACADA. AF_06/2014</t>
  </si>
  <si>
    <t>164,68</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</si>
  <si>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</si>
  <si>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</si>
  <si>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</si>
  <si>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</si>
  <si>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46,13</t>
  </si>
  <si>
    <t>87266</t>
  </si>
  <si>
    <t>REVESTIMENTO CERÂMICO PARA PAREDES INTERNAS COM PLACAS TIPO ESMALTADA EXTRA DE DIMENSÕES 20X20 CM APLICADAS EM AMBIENTES DE ÁREA MENOR QUE 5 M² A MEIA ALTURA DAS PAREDES. AF_06/2014</t>
  </si>
  <si>
    <t>54,56</t>
  </si>
  <si>
    <t>87267</t>
  </si>
  <si>
    <t>REVESTIMENTO CERÂMICO PARA PAREDES INTERNAS COM PLACAS TIPO ESMALTADA EXTRA DE DIMENSÕES 20X20 CM APLICADAS EM AMBIENTES DE ÁREA MAIOR QUE 5 M² A MEIA ALTURA DAS PAREDES. AF_06/2014</t>
  </si>
  <si>
    <t>51,79</t>
  </si>
  <si>
    <t>87268</t>
  </si>
  <si>
    <t>REVESTIMENTO CERÂMICO PARA PAREDES INTERNAS COM PLACAS TIPO ESMALTADA EXTRA DE DIMENSÕES 25X35 CM APLICADAS EM AMBIENTES DE ÁREA MENOR QUE 5 M² NA ALTURA INTEIRA DAS PAREDES. AF_06/2014</t>
  </si>
  <si>
    <t>56,20</t>
  </si>
  <si>
    <t>87269</t>
  </si>
  <si>
    <t>REVESTIMENTO CERÂMICO PARA PAREDES INTERNAS COM PLACAS TIPO ESMALTADA EXTRA DE DIMENSÕES 25X35 CM APLICADAS EM AMBIENTES DE ÁREA MAIOR QUE 5 M² NA ALTURA INTEIRA DAS PAREDES. AF_06/2014</t>
  </si>
  <si>
    <t>49,44</t>
  </si>
  <si>
    <t>87270</t>
  </si>
  <si>
    <t>REVESTIMENTO CERÂMICO PARA PAREDES INTERNAS COM PLACAS TIPO ESMALTADA EXTRA DE DIMENSÕES 25X35 CM APLICADAS EM AMBIENTES DE ÁREA MENOR QUE 5 M² A MEIA ALTURA DAS PAREDES. AF_06/2014</t>
  </si>
  <si>
    <t>58,06</t>
  </si>
  <si>
    <t>87271</t>
  </si>
  <si>
    <t>REVESTIMENTO CERÂMICO PARA PAREDES INTERNAS COM PLACAS TIPO ESMALTADA EXTRA DE DIMENSÕES 25X35 CM APLICADAS EM AMBIENTES DE ÁREA MAIOR QUE 5 M² A MEIA ALTURA DAS PAREDES. AF_06/2014</t>
  </si>
  <si>
    <t>54,82</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</si>
  <si>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</si>
  <si>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</si>
  <si>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</si>
  <si>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</si>
  <si>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51,38</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</si>
  <si>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</si>
  <si>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</si>
  <si>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</si>
  <si>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</si>
  <si>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58,15</t>
  </si>
  <si>
    <t>88786</t>
  </si>
  <si>
    <t>REVESTIMENTO CERÂMICO PARA PAREDES EXTERNAS EM PASTILHAS DE PORCELANA 2,5 X 2,5 CM (PLACAS DE 30 X 30 CM), ALINHADAS A PRUMO, APLICADO EM PANOS COM VÃOS. AF_10/2014</t>
  </si>
  <si>
    <t>155,58</t>
  </si>
  <si>
    <t>88787</t>
  </si>
  <si>
    <t>REVESTIMENTO CERÂMICO PARA PAREDES EXTERNAS EM PASTILHAS DE PORCELANA 2,5 X 2,5 CM (PLACAS DE 30 X 30 CM), ALINHADAS A PRUMO, APLICADO EM PANOS SEM VÃOS. AF_10/2014</t>
  </si>
  <si>
    <t>142,25</t>
  </si>
  <si>
    <t>88788</t>
  </si>
  <si>
    <t>REVESTIMENTO CERÂMICO PARA PAREDES EXTERNAS EM PASTILHAS DE PORCELANA 2,5 X 2,5 CM (PLACAS DE 30 X 30 CM), ALINHADAS A PRUMO, APLICADO EM SUPERFÍCIES EXTERNAS DA SACADA. AF_10/2014</t>
  </si>
  <si>
    <t>152,03</t>
  </si>
  <si>
    <t>88789</t>
  </si>
  <si>
    <t>REVESTIMENTO CERÂMICO PARA PAREDES EXTERNAS EM PASTILHAS DE PORCELANA 2,5 X 2,5 CM (PLACAS DE 30 X 30 CM), ALINHADAS A PRUMO, APLICADO EM SUPERFÍCIES INTERNAS DA SACADA. AF_10/2014</t>
  </si>
  <si>
    <t>181,33</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</si>
  <si>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</si>
  <si>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</si>
  <si>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</si>
  <si>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</si>
  <si>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</si>
  <si>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APLICADAS EM AMBIENTES DE ÁREA MENOR QUE 5 M2 NA ALTURA INTEIRA DAS PAREDES. AF_06/2014</t>
  </si>
  <si>
    <t>40,65</t>
  </si>
  <si>
    <t>93393</t>
  </si>
  <si>
    <t>REVESTIMENTO CERÂMICO PARA PAREDES INTERNAS COM PLACAS TIPO ESMALTADA PADRÃO POPULAR DE DIMENSÕES 20X20 CM APLICADAS EM AMBIENTES DE ÁREA MAIOR QUE 5 M2 NA ALTURA INTEIRA DAS PAREDES. AF_06/2014</t>
  </si>
  <si>
    <t>34,55</t>
  </si>
  <si>
    <t>93394</t>
  </si>
  <si>
    <t>REVESTIMENTO CERÂMICO PARA PAREDES INTERNAS COM PLACAS TIPO ESMALTADA PADRÃO POPULAR DE DIMENSÕES 20X20 CM APLICADAS EM AMBIENTES DE ÁREA MENOR QUE 5 M2 A MEIA ALTURA DAS PAREDES. AF_06/2014</t>
  </si>
  <si>
    <t>42,87</t>
  </si>
  <si>
    <t>93395</t>
  </si>
  <si>
    <t>REVESTIMENTO CERÂMICO PARA PAREDES INTERNAS COM PLACAS TIPO ESMALTADA PADRÃO POPULAR DE DIMENSÕES 20X20 CM APLICADAS EM AMBIENTES DE ÁREA MAIOR QUE 5 M2 A MEIA ALTURA DAS PAREDES. AF_06/2014</t>
  </si>
  <si>
    <t>40,10</t>
  </si>
  <si>
    <t>84088</t>
  </si>
  <si>
    <t>PEITORIL EM MARMORE BRANCO, LARGURA DE 15CM, ASSENTADO COM ARGAMASSA TRACO 1:4 (CIMENTO E AREIA MEDIA), PREPARO MANUAL DA ARGAMASSA</t>
  </si>
  <si>
    <t>97,00</t>
  </si>
  <si>
    <t>84089</t>
  </si>
  <si>
    <t>PEITORIL EM MARMORE BRANCO, LARGURA DE 25CM, ASSENTADO COM ARGAMASSA TRACO 1:3 (CIMENTO E AREIA MEDIA), PREPARO MANUAL DA ARGAMASSA</t>
  </si>
  <si>
    <t>136,57</t>
  </si>
  <si>
    <t>40675</t>
  </si>
  <si>
    <t>ASSENTAMENTO DE PEITORIL COM ARGAMASSA DE CIMENTO COLANTE</t>
  </si>
  <si>
    <t>FORRO DE MADEIRA</t>
  </si>
  <si>
    <t>84093</t>
  </si>
  <si>
    <t>TABEIRA DE MADEIRA LEI, 1A QUALIDADE, 2,5X30,0CM PARA BEIRAL DE TELHADO</t>
  </si>
  <si>
    <t>96112</t>
  </si>
  <si>
    <t>FORRO EM MADEIRA PINUS, PARA AMBIENTES RESIDENCIAIS, INCLUSIVE ESTRUTURA DE FIXAÇÃO. AF_05/2017</t>
  </si>
  <si>
    <t>91,64</t>
  </si>
  <si>
    <t>96117</t>
  </si>
  <si>
    <t>FORRO EM MADEIRA PINUS, PARA AMBIENTES COMERCIAIS, INCLUSIVE ESTRUTURA DE FIXAÇÃO. AF_05/2017</t>
  </si>
  <si>
    <t>101,84</t>
  </si>
  <si>
    <t>96122</t>
  </si>
  <si>
    <t>ACABAMENTOS PARA FORRO (RODA-FORRO EM MADEIRA PINUS). AF_05/2017</t>
  </si>
  <si>
    <t>96109</t>
  </si>
  <si>
    <t>FORRO EM PLACAS DE GESSO, PARA AMBIENTES RESIDENCIAIS. AF_05/2017_P</t>
  </si>
  <si>
    <t>33,60</t>
  </si>
  <si>
    <t>96110</t>
  </si>
  <si>
    <t>FORRO EM DRYWALL, PARA AMBIENTES RESIDENCIAIS, INCLUSIVE ESTRUTURA DE FIXAÇÃO. AF_05/2017_P</t>
  </si>
  <si>
    <t>47,63</t>
  </si>
  <si>
    <t>96113</t>
  </si>
  <si>
    <t>FORRO EM PLACAS DE GESSO, PARA AMBIENTES COMERCIAIS. AF_05/2017_P</t>
  </si>
  <si>
    <t>29,54</t>
  </si>
  <si>
    <t>96114</t>
  </si>
  <si>
    <t>FORRO EM DRYWALL, PARA AMBIENTES COMERCIAIS, INCLUSIVE ESTRUTURA DE FIXAÇÃO. AF_05/2017_P</t>
  </si>
  <si>
    <t>47,65</t>
  </si>
  <si>
    <t>96120</t>
  </si>
  <si>
    <t>ACABAMENTOS PARA FORRO (MOLDURA DE GESSO). AF_05/2017</t>
  </si>
  <si>
    <t>2,26</t>
  </si>
  <si>
    <t>96123</t>
  </si>
  <si>
    <t>ACABAMENTOS PARA FORRO (MOLDURA EM DRYWALL, COM LARGURA DE 15 CM). AF_05/2017_P</t>
  </si>
  <si>
    <t>19,58</t>
  </si>
  <si>
    <t>96124</t>
  </si>
  <si>
    <t>ACABAMENTOS PARA FORRO (SANCA DE GESSO, COM ALTURA DE 15 CM, MONTADA NA OBRA). AF_05/2017_P</t>
  </si>
  <si>
    <t>34,47</t>
  </si>
  <si>
    <t>96115</t>
  </si>
  <si>
    <t>FORRO DE FIBRA MINERAL, PARA AMBIENTES COMERCIAIS, INCLUSIVE ESTRUTURA DE FIXAÇÃO. AF_05/2017_P</t>
  </si>
  <si>
    <t>67,78</t>
  </si>
  <si>
    <t>72200</t>
  </si>
  <si>
    <t>REVESTIMENTO EM LAMINADO MELAMINICO TEXTURIZADO, ESPESSURA 0,8 MM, FIXADO COM COLA</t>
  </si>
  <si>
    <t>81,61</t>
  </si>
  <si>
    <t>73807/1</t>
  </si>
  <si>
    <t>CORRIMAO EM MARMORITE, LARGURA 15CM</t>
  </si>
  <si>
    <t>91,81</t>
  </si>
  <si>
    <t>72201</t>
  </si>
  <si>
    <t>RECOLOCACO DE FORROS EM REGUA DE PVC E PERFIS, CONSIDERANDO REAPROVEITAMENTO DO MATERIAL</t>
  </si>
  <si>
    <t>96111</t>
  </si>
  <si>
    <t>FORRO EM RÉGUAS DE PVC, FRISADO, PARA AMBIENTES RESIDENCIAIS, INCLUSIVE ESTRUTURA DE FIXAÇÃO. AF_05/2017_P</t>
  </si>
  <si>
    <t>33,98</t>
  </si>
  <si>
    <t>96116</t>
  </si>
  <si>
    <t>FORRO EM RÉGUAS DE PVC, FRISADO, PARA AMBIENTES COMERCIAIS, INCLUSIVE ESTRUTURA DE FIXAÇÃO. AF_05/2017_P</t>
  </si>
  <si>
    <t>36,44</t>
  </si>
  <si>
    <t>96121</t>
  </si>
  <si>
    <t>ACABAMENTOS PARA FORRO (RODA-FORRO EM PERFIL METÁLICO E PLÁSTICO). AF_05/2017</t>
  </si>
  <si>
    <t>96485</t>
  </si>
  <si>
    <t>FORRO EM RÉGUAS DE PVC, LISO, PARA AMBIENTES RESIDENCIAIS, INCLUSIVE ESTRUTURA DE FIXAÇÃO. AF_05/2017_P</t>
  </si>
  <si>
    <t>39,33</t>
  </si>
  <si>
    <t>96486</t>
  </si>
  <si>
    <t>FORRO DE PVC, LISO, PARA AMBIENTES COMERCIAIS, INCLUSIVE ESTRUTURA DE FIXAÇÃO. AF_05/2017_P</t>
  </si>
  <si>
    <t>72198</t>
  </si>
  <si>
    <t>ISOLAMENTO TERMICO COM ARGAMASSA TRACO 1:3 (CIMENTO E AREIA GROSSA NAO PENEIRADA), COM ADICAO DE PEROLAS DE ISOPOR, ESPESSURA 6CM, PREPARO MANUAL DA ARGAMASSA</t>
  </si>
  <si>
    <t>111,61</t>
  </si>
  <si>
    <t>73833/1</t>
  </si>
  <si>
    <t>ISOLAMENTO TERMICO COM MANTA DE LA DE VIDRO, ESPESSURA 2,5CM</t>
  </si>
  <si>
    <t>60,78</t>
  </si>
  <si>
    <t>83730</t>
  </si>
  <si>
    <t>REPARO ESTRUTURAL DE ESTRUTURAS DE CONCRETO COM ARGAMASSA POLIMERICA DE ALTO DESEMPENHO, E=2 CM</t>
  </si>
  <si>
    <t>83736</t>
  </si>
  <si>
    <t>REPARO/COLAGEM DE ESTRUTURAS DE CONCRETO COM ADESIVO ESTRUTURAL A BASE DE EPOXI, E=2 MM</t>
  </si>
  <si>
    <t>181,91</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</si>
  <si>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</si>
  <si>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</si>
  <si>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</si>
  <si>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</si>
  <si>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</si>
  <si>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</si>
  <si>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10,51</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</si>
  <si>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</si>
  <si>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</si>
  <si>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</si>
  <si>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</si>
  <si>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13,45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</si>
  <si>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</si>
  <si>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</si>
  <si>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</si>
  <si>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</si>
  <si>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</si>
  <si>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</si>
  <si>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4,25</t>
  </si>
  <si>
    <t>72817</t>
  </si>
  <si>
    <t>BANDEJA SALVA-VIDAS/COLETA DE ENTULHOS, COM TABUA</t>
  </si>
  <si>
    <t>165,08</t>
  </si>
  <si>
    <t>73618</t>
  </si>
  <si>
    <t>LOCACAO MENSAL DE ANDAIME METALICO TIPO FACHADEIRO, INCLUSIVE MONTAGEM</t>
  </si>
  <si>
    <t>9,28</t>
  </si>
  <si>
    <t>73674</t>
  </si>
  <si>
    <t>ANDAIME PARA ALVENARIA EM MADEIRA DE 2A</t>
  </si>
  <si>
    <t>73804/1</t>
  </si>
  <si>
    <t>PROTECAO DE FACHADA COM TELA DE POLIPROPILENO FIXADA EM ESTRUTURA DE MADEIRA COM ARAME GALVANIZADO</t>
  </si>
  <si>
    <t>20,55</t>
  </si>
  <si>
    <t>84111</t>
  </si>
  <si>
    <t>PLATAFORMA MADEIRA P/ ANDAIME TUBULAR APROVEITAMENTO 20 VEZES</t>
  </si>
  <si>
    <t>84112</t>
  </si>
  <si>
    <t>ANDAIME TABUADO SOBRE CAVALETES (INCLUSO CAVALETE) EM MADEIRA DE 1ª UTIL 20X INCL MOVIMENTACAO P/ PE-DIREITO 4,00M</t>
  </si>
  <si>
    <t>95135</t>
  </si>
  <si>
    <t>LOCACAO DE ANDAIME METALICO TUBULAR TIPO TORRE</t>
  </si>
  <si>
    <t>M/MES</t>
  </si>
  <si>
    <t>23,09</t>
  </si>
  <si>
    <t>73548</t>
  </si>
  <si>
    <t>ARGAMASSA TRACO 1:3 (CIMENTO E AREIA), PREPARO MANUAL, INCLUSO ADITIVO IMPERMEABILIZANTE</t>
  </si>
  <si>
    <t>458,91</t>
  </si>
  <si>
    <t>73549</t>
  </si>
  <si>
    <t>ARGAMASSA TRACO 1:4 (CIMENTO E AREIA), PREPARO MANUAL, INCLUSO ADITIVO IMPERMEABILIZANTE</t>
  </si>
  <si>
    <t>448,09</t>
  </si>
  <si>
    <t>87280</t>
  </si>
  <si>
    <t>ARGAMASSA TRAÇO 1:7 (CIMENTO E AREIA MÉDIA) COM ADIÇÃO DE PLASTIFICANTE PARA EMBOÇO/MASSA ÚNICA/ASSENTAMENTO DE ALVENARIA DE VEDAÇÃO, PREPARO MECÂNICO COM BETONEIRA 400 L. AF_06/2014</t>
  </si>
  <si>
    <t>268,58</t>
  </si>
  <si>
    <t>87281</t>
  </si>
  <si>
    <t>ARGAMASSA TRAÇO 1:7 (CIMENTO E AREIA MÉDIA) COM ADIÇÃO DE PLASTIFICANTE PARA EMBOÇO/MASSA ÚNICA/ASSENTAMENTO DE ALVENARIA DE VEDAÇÃO, PREPARO MECÂNICO COM BETONEIRA 600 L. AF_06/2014</t>
  </si>
  <si>
    <t>261,92</t>
  </si>
  <si>
    <t>87283</t>
  </si>
  <si>
    <t>ARGAMASSA TRAÇO 1:6 (CIMENTO E AREIA MÉDIA) COM ADIÇÃO DE PLASTIFICANTE PARA EMBOÇO/MASSA ÚNICA/ASSENTAMENTO DE ALVENARIA DE VEDAÇÃO, PREPARO MECÂNICO COM BETONEIRA 400 L. AF_06/2014</t>
  </si>
  <si>
    <t>87284</t>
  </si>
  <si>
    <t>ARGAMASSA TRAÇO 1:6 (CIMENTO E AREIA MÉDIA) COM ADIÇÃO DE PLASTIFICANTE PARA EMBOÇO/MASSA ÚNICA/ASSENTAMENTO DE ALVENARIA DE VEDAÇÃO, PREPARO MECÂNICO COM BETONEIRA 600 L. AF_06/2014</t>
  </si>
  <si>
    <t>264,63</t>
  </si>
  <si>
    <t>87286</t>
  </si>
  <si>
    <t>ARGAMASSA TRAÇO 1:1:6 (CIMENTO, CAL E AREIA MÉDIA) PARA EMBOÇO/MASSA ÚNICA/ASSENTAMENTO DE ALVENARIA DE VEDAÇÃO, PREPARO MECÂNICO COM BETONEIRA 400 L. AF_06/2014</t>
  </si>
  <si>
    <t>245,44</t>
  </si>
  <si>
    <t>87287</t>
  </si>
  <si>
    <t>ARGAMASSA TRAÇO 1:1:6 (CIMENTO, CAL E AREIA MÉDIA) PARA EMBOÇO/MASSA ÚNICA/ASSENTAMENTO DE ALVENARIA DE VEDAÇÃO, PREPARO MECÂNICO COM BETONEIRA 600 L. AF_06/2014</t>
  </si>
  <si>
    <t>317,87</t>
  </si>
  <si>
    <t>87289</t>
  </si>
  <si>
    <t>ARGAMASSA TRAÇO 1:1,5:7,5 (CIMENTO, CAL E AREIA MÉDIA) PARA EMBOÇO/MASSA ÚNICA/ASSENTAMENTO DE ALVENARIA DE VEDAÇÃO, PREPARO MECÂNICO COM BETONEIRA 400 L. AF_06/2014</t>
  </si>
  <si>
    <t>311,68</t>
  </si>
  <si>
    <t>87290</t>
  </si>
  <si>
    <t>ARGAMASSA TRAÇO 1:1,5:7,5 (CIMENTO, CAL E AREIA MÉDIA) PARA EMBOÇO/MASSA ÚNICA/ASSENTAMENTO DE ALVENARIA DE VEDAÇÃO, PREPARO MECÂNICO COM BETONEIRA 600 L. AF_06/2014</t>
  </si>
  <si>
    <t>304,24</t>
  </si>
  <si>
    <t>87292</t>
  </si>
  <si>
    <t>ARGAMASSA TRAÇO 1:2:8 (CIMENTO, CAL E AREIA MÉDIA) PARA EMBOÇO/MASSA ÚNICA/ASSENTAMENTO DE ALVENARIA DE VEDAÇÃO, PREPARO MECÂNICO COM BETONEIRA 400 L. AF_06/2014</t>
  </si>
  <si>
    <t>322,82</t>
  </si>
  <si>
    <t>87294</t>
  </si>
  <si>
    <t>ARGAMASSA TRAÇO 1:2:9 (CIMENTO, CAL E AREIA MÉDIA) PARA EMBOÇO/MASSA ÚNICA/ASSENTAMENTO DE ALVENARIA DE VEDAÇÃO, PREPARO MECÂNICO COM BETONEIRA 600 L. AF_06/2014</t>
  </si>
  <si>
    <t>308,09</t>
  </si>
  <si>
    <t>87295</t>
  </si>
  <si>
    <t>ARGAMASSA TRAÇO 1:3:12 (CIMENTO, CAL E AREIA MÉDIA) PARA EMBOÇO/MASSA ÚNICA/ASSENTAMENTO DE ALVENARIA DE VEDAÇÃO, PREPARO MECÂNICO COM BETONEIRA 400 L. AF_06/2014</t>
  </si>
  <si>
    <t>320,82</t>
  </si>
  <si>
    <t>87296</t>
  </si>
  <si>
    <t>ARGAMASSA TRAÇO 1:3:12 (CIMENTO, CAL E AREIA MÉDIA) PARA EMBOÇO/MASSA ÚNICA/ASSENTAMENTO DE ALVENARIA DE VEDAÇÃO, PREPARO MECÂNICO COM BETONEIRA 600 L. AF_06/2014</t>
  </si>
  <si>
    <t>296,65</t>
  </si>
  <si>
    <t>87298</t>
  </si>
  <si>
    <t>ARGAMASSA TRAÇO 1:3 (CIMENTO E AREIA MÉDIA) PARA CONTRAPISO, PREPARO MECÂNICO COM BETONEIRA 400 L. AF_06/2014</t>
  </si>
  <si>
    <t>380,35</t>
  </si>
  <si>
    <t>87299</t>
  </si>
  <si>
    <t>ARGAMASSA TRAÇO 1:3 (CIMENTO E AREIA MÉDIA) PARA CONTRAPISO, PREPARO MECÂNICO COM BETONEIRA 600 L. AF_06/2014</t>
  </si>
  <si>
    <t>362,72</t>
  </si>
  <si>
    <t>87301</t>
  </si>
  <si>
    <t>ARGAMASSA TRAÇO 1:4 (CIMENTO E AREIA MÉDIA) PARA CONTRAPISO, PREPARO MECÂNICO COM BETONEIRA 400 L. AF_06/2014</t>
  </si>
  <si>
    <t>345,65</t>
  </si>
  <si>
    <t>87302</t>
  </si>
  <si>
    <t>ARGAMASSA TRAÇO 1:4 (CIMENTO E AREIA MÉDIA) PARA CONTRAPISO, PREPARO MECÂNICO COM BETONEIRA 600 L. AF_06/2014</t>
  </si>
  <si>
    <t>331,15</t>
  </si>
  <si>
    <t>87304</t>
  </si>
  <si>
    <t>ARGAMASSA TRAÇO 1:5 (CIMENTO E AREIA MÉDIA) PARA CONTRAPISO, PREPARO MECÂNICO COM BETONEIRA 400 L. AF_06/2014</t>
  </si>
  <si>
    <t>327,64</t>
  </si>
  <si>
    <t>87305</t>
  </si>
  <si>
    <t>ARGAMASSA TRAÇO 1:5 (CIMENTO E AREIA MÉDIA) PARA CONTRAPISO, PREPARO MECÂNICO COM BETONEIRA 600 L. AF_06/2014</t>
  </si>
  <si>
    <t>312,04</t>
  </si>
  <si>
    <t>87307</t>
  </si>
  <si>
    <t>ARGAMASSA TRAÇO 1:6 (CIMENTO E AREIA MÉDIA) PARA CONTRAPISO, PREPARO MECÂNICO COM BETONEIRA 400 L. AF_06/2014</t>
  </si>
  <si>
    <t>307,59</t>
  </si>
  <si>
    <t>87308</t>
  </si>
  <si>
    <t>ARGAMASSA TRAÇO 1:6 (CIMENTO E AREIA MÉDIA) PARA CONTRAPISO, PREPARO MECÂNICO COM BETONEIRA 600 L. AF_06/2014</t>
  </si>
  <si>
    <t>87310</t>
  </si>
  <si>
    <t>ARGAMASSA TRAÇO 1:5 (CIMENTO E AREIA GROSSA) PARA CHAPISCO CONVENCIONAL, PREPARO MECÂNICO COM BETONEIRA 400 L. AF_06/2014</t>
  </si>
  <si>
    <t>259,44</t>
  </si>
  <si>
    <t>87311</t>
  </si>
  <si>
    <t>ARGAMASSA TRAÇO 1:5 (CIMENTO E AREIA GROSSA) PARA CHAPISCO CONVENCIONAL, PREPARO MECÂNICO COM BETONEIRA 600 L. AF_06/2014</t>
  </si>
  <si>
    <t>250,50</t>
  </si>
  <si>
    <t>87313</t>
  </si>
  <si>
    <t>ARGAMASSA TRAÇO 1:3 (CIMENTO E AREIA GROSSA) PARA CHAPISCO CONVENCIONAL, PREPARO MECÂNICO COM BETONEIRA 400 L. AF_06/2014</t>
  </si>
  <si>
    <t>299,71</t>
  </si>
  <si>
    <t>87314</t>
  </si>
  <si>
    <t>ARGAMASSA TRAÇO 1:3 (CIMENTO E AREIA GROSSA) PARA CHAPISCO CONVENCIONAL, PREPARO MECÂNICO COM BETONEIRA 600 L. AF_06/2014</t>
  </si>
  <si>
    <t>291,25</t>
  </si>
  <si>
    <t>87316</t>
  </si>
  <si>
    <t>ARGAMASSA TRAÇO 1:4 (CIMENTO E AREIA GROSSA) PARA CHAPISCO CONVENCIONAL, PREPARO MECÂNICO COM BETONEIRA 400 L. AF_06/2014</t>
  </si>
  <si>
    <t>281,12</t>
  </si>
  <si>
    <t>87317</t>
  </si>
  <si>
    <t>ARGAMASSA TRAÇO 1:4 (CIMENTO E AREIA GROSSA) PARA CHAPISCO CONVENCIONAL, PREPARO MECÂNICO COM BETONEIRA 600 L. AF_06/2014</t>
  </si>
  <si>
    <t>267,27</t>
  </si>
  <si>
    <t>87319</t>
  </si>
  <si>
    <t>ARGAMASSA TRAÇO 1:5 (CIMENTO E AREIA GROSSA) COM ADIÇÃO DE EMULSÃO POLIMÉRICA PARA CHAPISCO ROLADO, PREPARO MECÂNICO COM BETONEIRA 400 L. AF_06/2014</t>
  </si>
  <si>
    <t>1.811,83</t>
  </si>
  <si>
    <t>87320</t>
  </si>
  <si>
    <t>ARGAMASSA TRAÇO 1:5 (CIMENTO E AREIA GROSSA) COM ADIÇÃO DE EMULSÃO POLIMÉRICA PARA CHAPISCO ROLADO, PREPARO MECÂNICO COM BETONEIRA 600 L. AF_06/2014</t>
  </si>
  <si>
    <t>1.809,82</t>
  </si>
  <si>
    <t>87322</t>
  </si>
  <si>
    <t>ARGAMASSA TRAÇO 1:3 (CIMENTO E AREIA GROSSA) COM ADIÇÃO DE EMULSÃO POLIMÉRICA PARA CHAPISCO ROLADO, PREPARO MECÂNICO COM BETONEIRA 400 L. AF_06/2014</t>
  </si>
  <si>
    <t>1.858,44</t>
  </si>
  <si>
    <t>87323</t>
  </si>
  <si>
    <t>ARGAMASSA TRAÇO 1:3 (CIMENTO E AREIA GROSSA) COM ADIÇÃO DE EMULSÃO POLIMÉRICA PARA CHAPISCO ROLADO, PREPARO MECÂNICO COM BETONEIRA 600 L. AF_06/2014</t>
  </si>
  <si>
    <t>1.844,03</t>
  </si>
  <si>
    <t>87325</t>
  </si>
  <si>
    <t>ARGAMASSA TRAÇO 1:4 (CIMENTO E AREIA GROSSA) COM ADIÇÃO DE EMULSÃO POLIMÉRICA PARA CHAPISCO ROLADO, PREPARO MECÂNICO COM BETONEIRA 400 L. AF_06/2014</t>
  </si>
  <si>
    <t>1.832,66</t>
  </si>
  <si>
    <t>87326</t>
  </si>
  <si>
    <t>ARGAMASSA TRAÇO 1:4 (CIMENTO E AREIA GROSSA) COM ADIÇÃO DE EMULSÃO POLIMÉRICA PARA CHAPISCO ROLADO, PREPARO MECÂNICO COM BETONEIRA 600 L. AF_06/2014</t>
  </si>
  <si>
    <t>1.823,35</t>
  </si>
  <si>
    <t>87327</t>
  </si>
  <si>
    <t>ARGAMASSA TRAÇO 1:7 (CIMENTO E AREIA MÉDIA) COM ADIÇÃO DE PLASTIFICANTE PARA EMBOÇO/MASSA ÚNICA/ASSENTAMENTO DE ALVENARIA DE VEDAÇÃO, PREPARO MECÂNICO COM MISTURADOR DE EIXO HORIZONTAL DE 300 KG. AF_06/2014</t>
  </si>
  <si>
    <t>289,17</t>
  </si>
  <si>
    <t>87328</t>
  </si>
  <si>
    <t>ARGAMASSA TRAÇO 1:7 (CIMENTO E AREIA MÉDIA) COM ADIÇÃO DE PLASTIFICANTE PARA EMBOÇO/MASSA ÚNICA/ASSENTAMENTO DE ALVENARIA DE VEDAÇÃO, PREPARO MECÂNICO COM MISTURADOR DE EIXO HORIZONTAL DE 600 KG. AF_06/2014</t>
  </si>
  <si>
    <t>248,25</t>
  </si>
  <si>
    <t>87329</t>
  </si>
  <si>
    <t>ARGAMASSA TRAÇO 1:6 (CIMENTO E AREIA MÉDIA) COM ADIÇÃO DE PLASTIFICANTE PARA EMBOÇO/MASSA ÚNICA/ASSENTAMENTO DE ALVENARIA DE VEDAÇÃO, PREPARO MECÂNICO COM MISTURADOR DE EIXO HORIZONTAL DE 300 KG. AF_06/2014</t>
  </si>
  <si>
    <t>310,31</t>
  </si>
  <si>
    <t>87330</t>
  </si>
  <si>
    <t>ARGAMASSA TRAÇO 1:6 (CIMENTO E AREIA MÉDIA) COM ADIÇÃO DE PLASTIFICANTE PARA EMBOÇO/MASSA ÚNICA/ASSENTAMENTO DE ALVENARIA DE VEDAÇÃO, PREPARO MECÂNICO COM MISTURADOR DE EIXO HORIZONTAL DE 600 KG. AF_06/2014</t>
  </si>
  <si>
    <t>266,23</t>
  </si>
  <si>
    <t>87331</t>
  </si>
  <si>
    <t>ARGAMASSA TRAÇO 1:1:6 (CIMENTO, CAL E AREIA MÉDIA) PARA EMBOÇO/MASSA ÚNICA/ASSENTAMENTO DE ALVENARIA DE VEDAÇÃO, PREPARO MECÂNICO COM MISTURADOR DE EIXO HORIZONTAL DE 300 KG. AF_06/2014</t>
  </si>
  <si>
    <t>344,97</t>
  </si>
  <si>
    <t>87332</t>
  </si>
  <si>
    <t>ARGAMASSA TRAÇO 1:1:6 (CIMENTO, CAL E AREIA MÉDIA) PARA EMBOÇO/MASSA ÚNICA/ASSENTAMENTO DE ALVENARIA DE VEDAÇÃO, PREPARO MECÂNICO COM MISTURADOR DE EIXO HORIZONTAL DE 600 KG. AF_06/2014</t>
  </si>
  <si>
    <t>301,33</t>
  </si>
  <si>
    <t>87333</t>
  </si>
  <si>
    <t>ARGAMASSA TRAÇO 1:1,5:7,5 (CIMENTO, CAL E AREIA MÉDIA) PARA EMBOÇO/MASSA ÚNICA/ASSENTAMENTO DE ALVENARIA DE VEDAÇÃO, PREPARO MECÂNICO COM MISTURADOR DE EIXO HORIZONTAL DE 300 KG. AF_06/2014</t>
  </si>
  <si>
    <t>319,76</t>
  </si>
  <si>
    <t>87334</t>
  </si>
  <si>
    <t>ARGAMASSA TRAÇO 1:1,5:7,5 (CIMENTO, CAL E AREIA MÉDIA) PARA EMBOÇO/MASSA ÚNICA/ASSENTAMENTO DE ALVENARIA DE VEDAÇÃO, PREPARO MECÂNICO COM MISTURADOR DE EIXO HORIZONTAL DE 600 KG. AF_06/2014</t>
  </si>
  <si>
    <t>287,30</t>
  </si>
  <si>
    <t>87335</t>
  </si>
  <si>
    <t>ARGAMASSA TRAÇO 1:2:8 (CIMENTO, CAL E AREIA MÉDIA) PARA EMBOÇO/MASSA ÚNICA/ASSENTAMENTO DE ALVENARIA DE VEDAÇÃO, PREPARO MECÂNICO COM MISTURADOR DE EIXO HORIZONTAL DE 300 KG. AF_06/2014</t>
  </si>
  <si>
    <t>321,04</t>
  </si>
  <si>
    <t>87336</t>
  </si>
  <si>
    <t>ARGAMASSA TRAÇO 1:2:8 (CIMENTO, CAL E AREIA MÉDIA) PARA EMBOÇO/MASSA ÚNICA/ASSENTAMENTO DE ALVENARIA DE VEDAÇÃO, PREPARO MECÂNICO COM MISTURADOR DE EIXO HORIZONTAL DE 600 KG. AF_06/2014</t>
  </si>
  <si>
    <t>296,44</t>
  </si>
  <si>
    <t>87337</t>
  </si>
  <si>
    <t>ARGAMASSA TRAÇO 1:2:9 (CIMENTO, CAL E AREIA MÉDIA) PARA EMBOÇO/MASSA ÚNICA/ASSENTAMENTO DE ALVENARIA DE VEDAÇÃO, PREPARO MECÂNICO COM MISTURADOR DE EIXO HORIZONTAL DE 300 KG. AF_06/2014</t>
  </si>
  <si>
    <t>307,96</t>
  </si>
  <si>
    <t>87338</t>
  </si>
  <si>
    <t>ARGAMASSA TRAÇO 1:3:12 (CIMENTO, CAL E AREIA MÉDIA) PARA EMBOÇO/MASSA ÚNICA/ASSENTAMENTO DE ALVENARIA DE VEDAÇÃO, PREPARO MECÂNICO COM MISTURADOR DE EIXO HORIZONTAL DE 600 KG. AF_06/2014</t>
  </si>
  <si>
    <t>295,38</t>
  </si>
  <si>
    <t>87339</t>
  </si>
  <si>
    <t>ARGAMASSA TRAÇO 1:3 (CIMENTO E AREIA MÉDIA) PARA CONTRAPISO, PREPARO MECÂNICO COM MISTURADOR DE EIXO HORIZONTAL DE 160 KG. AF_06/2014</t>
  </si>
  <si>
    <t>469,32</t>
  </si>
  <si>
    <t>87340</t>
  </si>
  <si>
    <t>ARGAMASSA TRAÇO 1:3 (CIMENTO E AREIA MÉDIA) PARA CONTRAPISO, PREPARO MECÂNICO COM MISTURADOR DE EIXO HORIZONTAL DE 300 KG. AF_06/2014</t>
  </si>
  <si>
    <t>370,33</t>
  </si>
  <si>
    <t>87341</t>
  </si>
  <si>
    <t>ARGAMASSA TRAÇO 1:3 (CIMENTO E AREIA MÉDIA) PARA CONTRAPISO, PREPARO MECÂNICO COM MISTURADOR DE EIXO HORIZONTAL DE 600 KG. AF_06/2014</t>
  </si>
  <si>
    <t>351,11</t>
  </si>
  <si>
    <t>87342</t>
  </si>
  <si>
    <t>ARGAMASSA TRAÇO 1:4 (CIMENTO E AREIA MÉDIA) PARA CONTRAPISO, PREPARO MECÂNICO COM MISTURADOR DE EIXO HORIZONTAL DE 160 KG. AF_06/2014</t>
  </si>
  <si>
    <t>409,14</t>
  </si>
  <si>
    <t>87343</t>
  </si>
  <si>
    <t>ARGAMASSA TRAÇO 1:4 (CIMENTO E AREIA MÉDIA) PARA CONTRAPISO, PREPARO MECÂNICO COM MISTURADOR DE EIXO HORIZONTAL DE 300 KG. AF_06/2014</t>
  </si>
  <si>
    <t>345,48</t>
  </si>
  <si>
    <t>87344</t>
  </si>
  <si>
    <t>ARGAMASSA TRAÇO 1:4 (CIMENTO E AREIA MÉDIA) PARA CONTRAPISO, PREPARO MECÂNICO COM MISTURADOR DE EIXO HORIZONTAL DE 600 KG. AF_06/2014</t>
  </si>
  <si>
    <t>318,48</t>
  </si>
  <si>
    <t>87345</t>
  </si>
  <si>
    <t>ARGAMASSA TRAÇO 1:5 (CIMENTO E AREIA MÉDIA) PARA CONTRAPISO, PREPARO MECÂNICO COM MISTURADOR DE EIXO HORIZONTAL DE 160 KG. AF_06/2014</t>
  </si>
  <si>
    <t>359,97</t>
  </si>
  <si>
    <t>87346</t>
  </si>
  <si>
    <t>ARGAMASSA TRAÇO 1:5 (CIMENTO E AREIA MÉDIA) PARA CONTRAPISO, PREPARO MECÂNICO COM MISTURADOR DE EIXO HORIZONTAL DE 300 KG. AF_06/2014</t>
  </si>
  <si>
    <t>315,86</t>
  </si>
  <si>
    <t>87347</t>
  </si>
  <si>
    <t>ARGAMASSA TRAÇO 1:5 (CIMENTO E AREIA MÉDIA) PARA CONTRAPISO, PREPARO MECÂNICO COM MISTURADOR DE EIXO HORIZONTAL DE 600 KG. AF_06/2014</t>
  </si>
  <si>
    <t>300,81</t>
  </si>
  <si>
    <t>87348</t>
  </si>
  <si>
    <t>ARGAMASSA TRAÇO 1:6 (CIMENTO E AREIA MÉDIA) PARA CONTRAPISO, PREPARO MECÂNICO COM MISTURADOR DE EIXO HORIZONTAL DE 160 KG. AF_06/2014</t>
  </si>
  <si>
    <t>338,04</t>
  </si>
  <si>
    <t>87349</t>
  </si>
  <si>
    <t>ARGAMASSA TRAÇO 1:6 (CIMENTO E AREIA MÉDIA) PARA CONTRAPISO, PREPARO MECÂNICO COM MISTURADOR DE EIXO HORIZONTAL DE 600 KG. AF_06/2014</t>
  </si>
  <si>
    <t>281,02</t>
  </si>
  <si>
    <t>87350</t>
  </si>
  <si>
    <t>ARGAMASSA TRAÇO 1:5 (CIMENTO E AREIA GROSSA) PARA CHAPISCO CONVENCIONAL, PREPARO MECÂNICO COM MISTURADOR DE EIXO HORIZONTAL DE 300 KG. AF_06/2014</t>
  </si>
  <si>
    <t>293,63</t>
  </si>
  <si>
    <t>87351</t>
  </si>
  <si>
    <t>ARGAMASSA TRAÇO 1:5 (CIMENTO E AREIA GROSSA) PARA CHAPISCO CONVENCIONAL, PREPARO MECÂNICO COM MISTURADOR DE EIXO HORIZONTAL DE 600 KG. AF_06/2014</t>
  </si>
  <si>
    <t>252,49</t>
  </si>
  <si>
    <t>87352</t>
  </si>
  <si>
    <t>ARGAMASSA TRAÇO 1:3 (CIMENTO E AREIA GROSSA) PARA CHAPISCO CONVENCIONAL, PREPARO MECÂNICO COM MISTURADOR DE EIXO HORIZONTAL DE 160 KG. AF_06/2014</t>
  </si>
  <si>
    <t>363,90</t>
  </si>
  <si>
    <t>87353</t>
  </si>
  <si>
    <t>ARGAMASSA TRAÇO 1:3 (CIMENTO E AREIA GROSSA) PARA CHAPISCO CONVENCIONAL, PREPARO MECÂNICO COM MISTURADOR DE EIXO HORIZONTAL DE 300 KG. AF_06/2014</t>
  </si>
  <si>
    <t>306,42</t>
  </si>
  <si>
    <t>87354</t>
  </si>
  <si>
    <t>ARGAMASSA TRAÇO 1:3 (CIMENTO E AREIA GROSSA) PARA CHAPISCO CONVENCIONAL, PREPARO MECÂNICO COM MISTURADOR DE EIXO HORIZONTAL DE 600 KG. AF_06/2014</t>
  </si>
  <si>
    <t>279,41</t>
  </si>
  <si>
    <t>87355</t>
  </si>
  <si>
    <t>ARGAMASSA TRAÇO 1:4 (CIMENTO E AREIA GROSSA) PARA CHAPISCO CONVENCIONAL, PREPARO MECÂNICO COM MISTURADOR DE EIXO HORIZONTAL DE 160 KG. AF_06/2014</t>
  </si>
  <si>
    <t>318,41</t>
  </si>
  <si>
    <t>87356</t>
  </si>
  <si>
    <t>ARGAMASSA TRAÇO 1:4 (CIMENTO E AREIA GROSSA) PARA CHAPISCO CONVENCIONAL, PREPARO MECÂNICO COM MISTURADOR DE EIXO HORIZONTAL DE 300 KG. AF_06/2014</t>
  </si>
  <si>
    <t>271,68</t>
  </si>
  <si>
    <t>87357</t>
  </si>
  <si>
    <t>ARGAMASSA TRAÇO 1:4 (CIMENTO E AREIA GROSSA) PARA CHAPISCO CONVENCIONAL, PREPARO MECÂNICO COM MISTURADOR DE EIXO HORIZONTAL DE 600 KG. AF_06/2014</t>
  </si>
  <si>
    <t>260,32</t>
  </si>
  <si>
    <t>87358</t>
  </si>
  <si>
    <t>ARGAMASSA TRAÇO 1:5 (CIMENTO E AREIA GROSSA) COM ADIÇÃO DE EMULSÃO POLIMÉRICA PARA CHAPISCO ROLADO, PREPARO MECÂNICO COM MISTURADOR DE EIXO HORIZONTAL DE 300 KG. AF_06/2014</t>
  </si>
  <si>
    <t>1.791,59</t>
  </si>
  <si>
    <t>87359</t>
  </si>
  <si>
    <t>ARGAMASSA TRAÇO 1:5 (CIMENTO E AREIA GROSSA) COM ADIÇÃO DE EMULSÃO POLIMÉRICA PARA CHAPISCO ROLADO, PREPARO MECÂNICO COM MISTURADOR DE EIXO HORIZONTAL DE 600 KG. AF_06/2014</t>
  </si>
  <si>
    <t>1.768,91</t>
  </si>
  <si>
    <t>87360</t>
  </si>
  <si>
    <t>ARGAMASSA TRAÇO 1:3 (CIMENTO E AREIA GROSSA) COM ADIÇÃO DE EMULSÃO POLIMÉRICA PARA CHAPISCO ROLADO, PREPARO MECÂNICO COM MISTURADOR DE EIXO HORIZONTAL DE 160 KG. AF_06/2014</t>
  </si>
  <si>
    <t>1.854,91</t>
  </si>
  <si>
    <t>87361</t>
  </si>
  <si>
    <t>ARGAMASSA TRAÇO 1:3 (CIMENTO E AREIA GROSSA) COM ADIÇÃO DE EMULSÃO POLIMÉRICA PARA CHAPISCO ROLADO, PREPARO MECÂNICO COM MISTURADOR DE EIXO HORIZONTAL DE 300 KG. AF_06/2014</t>
  </si>
  <si>
    <t>1.819,03</t>
  </si>
  <si>
    <t>87362</t>
  </si>
  <si>
    <t>ARGAMASSA TRAÇO 1:3 (CIMENTO E AREIA GROSSA) COM ADIÇÃO DE EMULSÃO POLIMÉRICA PARA CHAPISCO ROLADO, PREPARO MECÂNICO COM MISTURADOR DE EIXO HORIZONTAL DE 600 KG. AF_06/2014</t>
  </si>
  <si>
    <t>1.811,23</t>
  </si>
  <si>
    <t>87363</t>
  </si>
  <si>
    <t>ARGAMASSA TRAÇO 1:4 (CIMENTO E AREIA GROSSA) COM ADIÇÃO DE EMULSÃO POLIMÉRICA PARA CHAPISCO ROLADO, PREPARO MECÂNICO COM MISTURADOR DE EIXO HORIZONTAL DE 300 KG. AF_06/2014</t>
  </si>
  <si>
    <t>1.829,18</t>
  </si>
  <si>
    <t>87364</t>
  </si>
  <si>
    <t>ARGAMASSA TRAÇO 1:4 (CIMENTO E AREIA GROSSA) COM ADIÇÃO DE EMULSÃO POLIMÉRICA PARA CHAPISCO ROLADO, PREPARO MECÂNICO COM MISTURADOR DE EIXO HORIZONTAL DE 600 KG. AF_06/2014</t>
  </si>
  <si>
    <t>1.786,28</t>
  </si>
  <si>
    <t>87365</t>
  </si>
  <si>
    <t>ARGAMASSA TRAÇO 1:7 (CIMENTO E AREIA MÉDIA) COM ADIÇÃO DE PLASTIFICANTE PARA EMBOÇO/MASSA ÚNICA/ASSENTAMENTO DE ALVENARIA DE VEDAÇÃO, PREPARO MANUAL. AF_06/2014</t>
  </si>
  <si>
    <t>361,80</t>
  </si>
  <si>
    <t>87366</t>
  </si>
  <si>
    <t>ARGAMASSA TRAÇO 1:6 (CIMENTO E AREIA MÉDIA) COM ADIÇÃO DE PLASTIFICANTE PARA EMBOÇO/MASSA ÚNICA/ASSENTAMENTO DE ALVENARIA DE VEDAÇÃO, PREPARO MANUAL. AF_06/2014</t>
  </si>
  <si>
    <t>373,11</t>
  </si>
  <si>
    <t>87367</t>
  </si>
  <si>
    <t>ARGAMASSA TRAÇO 1:1:6 (CIMENTO, CAL E AREIA MÉDIA) PARA EMBOÇO/MASSA ÚNICA/ASSENTAMENTO DE ALVENARIA DE VEDAÇÃO, PREPARO MANUAL. AF_06/2014</t>
  </si>
  <si>
    <t>412,35</t>
  </si>
  <si>
    <t>87368</t>
  </si>
  <si>
    <t>ARGAMASSA TRAÇO 1:1,5:7,5 (CIMENTO, CAL E AREIA MÉDIA) PARA EMBOÇO/MASSA ÚNICA/ASSENTAMENTO DE ALVENARIA DE VEDAÇÃO, PREPARO MANUAL. AF_06/2014</t>
  </si>
  <si>
    <t>411,75</t>
  </si>
  <si>
    <t>87369</t>
  </si>
  <si>
    <t>ARGAMASSA TRAÇO 1:2:8 (CIMENTO, CAL E AREIA MÉDIA) PARA EMBOÇO/MASSA ÚNICA/ASSENTAMENTO DE ALVENARIA DE VEDAÇÃO, PREPARO MANUAL. AF_06/2014</t>
  </si>
  <si>
    <t>419,24</t>
  </si>
  <si>
    <t>87370</t>
  </si>
  <si>
    <t>ARGAMASSA TRAÇO 1:2:9 (CIMENTO, CAL E AREIA MÉDIA) PARA EMBOÇO/MASSA ÚNICA/ASSENTAMENTO DE ALVENARIA DE VEDAÇÃO, PREPARO MANUAL. AF_06/2014</t>
  </si>
  <si>
    <t>407,96</t>
  </si>
  <si>
    <t>87371</t>
  </si>
  <si>
    <t>ARGAMASSA TRAÇO 1:3:12 (CIMENTO, CAL E AREIA MÉDIA) PARA EMBOÇO/MASSA ÚNICA/ASSENTAMENTO DE ALVENARIA DE VEDAÇÃO, PREPARO MANUAL. AF_06/2014</t>
  </si>
  <si>
    <t>403,16</t>
  </si>
  <si>
    <t>87372</t>
  </si>
  <si>
    <t>ARGAMASSA TRAÇO 1:3 (CIMENTO E AREIA MÉDIA) PARA CONTRAPISO, PREPARO MANUAL. AF_06/2014</t>
  </si>
  <si>
    <t>473,03</t>
  </si>
  <si>
    <t>87373</t>
  </si>
  <si>
    <t>ARGAMASSA TRAÇO 1:4 (CIMENTO E AREIA MÉDIA) PARA CONTRAPISO, PREPARO MANUAL. AF_06/2014</t>
  </si>
  <si>
    <t>440,07</t>
  </si>
  <si>
    <t>87374</t>
  </si>
  <si>
    <t>ARGAMASSA TRAÇO 1:5 (CIMENTO E AREIA MÉDIA) PARA CONTRAPISO, PREPARO MANUAL. AF_06/2014</t>
  </si>
  <si>
    <t>417,90</t>
  </si>
  <si>
    <t>87375</t>
  </si>
  <si>
    <t>ARGAMASSA TRAÇO 1:6 (CIMENTO E AREIA MÉDIA) PARA CONTRAPISO, PREPARO MANUAL. AF_06/2014</t>
  </si>
  <si>
    <t>397,33</t>
  </si>
  <si>
    <t>87376</t>
  </si>
  <si>
    <t>ARGAMASSA TRAÇO 1:5 (CIMENTO E AREIA GROSSA) PARA CHAPISCO CONVENCIONAL, PREPARO MANUAL. AF_06/2014</t>
  </si>
  <si>
    <t>362,78</t>
  </si>
  <si>
    <t>87377</t>
  </si>
  <si>
    <t>ARGAMASSA TRAÇO 1:3 (CIMENTO E AREIA GROSSA) PARA CHAPISCO CONVENCIONAL, PREPARO MANUAL. AF_06/2014</t>
  </si>
  <si>
    <t>400,32</t>
  </si>
  <si>
    <t>87378</t>
  </si>
  <si>
    <t>ARGAMASSA TRAÇO 1:4 (CIMENTO E AREIA GROSSA) PARA CHAPISCO CONVENCIONAL, PREPARO MANUAL. AF_06/2014</t>
  </si>
  <si>
    <t>377,75</t>
  </si>
  <si>
    <t>87379</t>
  </si>
  <si>
    <t>ARGAMASSA TRAÇO 1:5 (CIMENTO E AREIA GROSSA) COM ADIÇÃO DE EMULSÃO POLIMÉRICA PARA CHAPISCO ROLADO, PREPARO MANUAL. AF_06/2014</t>
  </si>
  <si>
    <t>1.898,55</t>
  </si>
  <si>
    <t>87380</t>
  </si>
  <si>
    <t>ARGAMASSA TRAÇO 1:3 (CIMENTO E AREIA GROSSA) COM ADIÇÃO DE EMULSÃO POLIMÉRICA PARA CHAPISCO ROLADO, PREPARO MANUAL. AF_06/2014</t>
  </si>
  <si>
    <t>1.939,49</t>
  </si>
  <si>
    <t>87381</t>
  </si>
  <si>
    <t>ARGAMASSA TRAÇO 1:4 (CIMENTO E AREIA GROSSA) COM ADIÇÃO DE EMULSÃO POLIMÉRICA PARA CHAPISCO ROLADO, PREPARO MANUAL. AF_06/2014</t>
  </si>
  <si>
    <t>1.915,86</t>
  </si>
  <si>
    <t>87382</t>
  </si>
  <si>
    <t>ARGAMASSA INDUSTRIALIZADA MULTIUSO PARA REVESTIMENTOS E ASSENTAMENTO DA ALVENARIA, PREPARO COM MISTURADOR DE EIXO HORIZONTAL DE 160 KG. AF_06/2014</t>
  </si>
  <si>
    <t>891,72</t>
  </si>
  <si>
    <t>87383</t>
  </si>
  <si>
    <t>ARGAMASSA INDUSTRIALIZADA MULTIUSO PARA REVESTIMENTOS E ASSENTAMENTO DA ALVENARIA, PREPARO COM MISTURADOR DE EIXO HORIZONTAL DE 300 KG. AF_06/2014</t>
  </si>
  <si>
    <t>881,79</t>
  </si>
  <si>
    <t>87384</t>
  </si>
  <si>
    <t>ARGAMASSA INDUSTRIALIZADA MULTIUSO PARA REVESTIMENTOS E ASSENTAMENTO DA ALVENARIA, PREPARO COM MISTURADOR DE EIXO HORIZONTAL DE 600 KG. AF_06/2014</t>
  </si>
  <si>
    <t>872,31</t>
  </si>
  <si>
    <t>87385</t>
  </si>
  <si>
    <t>ARGAMASSA PRONTA PARA CONTRAPISO, PREPARO COM MISTURADOR DE EIXO HORIZONTAL DE 160 KG. AF_06/2014</t>
  </si>
  <si>
    <t>1.150,89</t>
  </si>
  <si>
    <t>87386</t>
  </si>
  <si>
    <t>ARGAMASSA PRONTA PARA CONTRAPISO, PREPARO COM MISTURADOR DE EIXO HORIZONTAL DE 300 KG. AF_06/2014</t>
  </si>
  <si>
    <t>1.137,65</t>
  </si>
  <si>
    <t>87387</t>
  </si>
  <si>
    <t>ARGAMASSA PRONTA PARA CONTRAPISO, PREPARO COM MISTURADOR DE EIXO HORIZONTAL DE 600 KG. AF_06/2014</t>
  </si>
  <si>
    <t>1.129,99</t>
  </si>
  <si>
    <t>87388</t>
  </si>
  <si>
    <t>ARGAMASSA PARA REVESTIMENTO DECORATIVO MONOCAMADA (MONOCAPA), PREPARO COM MISTURADOR DE EIXO HORIZONTAL DE 160 KG. AF_06/2014</t>
  </si>
  <si>
    <t>2.626,89</t>
  </si>
  <si>
    <t>87389</t>
  </si>
  <si>
    <t>ARGAMASSA PARA REVESTIMENTO DECORATIVO MONOCAMADA (MONOCAPA), PREPARO COM MISTURADOR DE EIXO HORIZONTAL DE 300 KG. AF_06/2014</t>
  </si>
  <si>
    <t>2.629,87</t>
  </si>
  <si>
    <t>87390</t>
  </si>
  <si>
    <t>ARGAMASSA PARA REVESTIMENTO DECORATIVO MONOCAMADA (MONOCAPA), PREPARO COM MISTURADOR DE EIXO HORIZONTAL DE 600 KG. AF_06/2014</t>
  </si>
  <si>
    <t>2.630,36</t>
  </si>
  <si>
    <t>87391</t>
  </si>
  <si>
    <t>ARGAMASSA INDUSTRIALIZADA PARA CHAPISCO ROLADO, PREPARO COM MISTURADOR DE EIXO HORIZONTAL DE 160 KG. AF_06/2014</t>
  </si>
  <si>
    <t>4.155,90</t>
  </si>
  <si>
    <t>87393</t>
  </si>
  <si>
    <t>ARGAMASSA INDUSTRIALIZADA PARA CHAPISCO ROLADO, PREPARO COM MISTURADOR DE EIXO HORIZONTAL DE 300 KG. AF_06/2014</t>
  </si>
  <si>
    <t>4.197,21</t>
  </si>
  <si>
    <t>87394</t>
  </si>
  <si>
    <t>ARGAMASSA INDUSTRIALIZADA PARA CHAPISCO ROLADO, PREPARO COM MISTURADOR DE EIXO HORIZONTAL DE 600 KG. AF_06/2014</t>
  </si>
  <si>
    <t>4.210,53</t>
  </si>
  <si>
    <t>87395</t>
  </si>
  <si>
    <t>ARGAMASSA INDUSTRIALIZADA PARA CHAPISCO COLANTE, PREPARO COM MISTURADOR DE EIXO HORIZONTAL DE 160 KG. AF_06/2014</t>
  </si>
  <si>
    <t>3.263,67</t>
  </si>
  <si>
    <t>87396</t>
  </si>
  <si>
    <t>ARGAMASSA INDUSTRIALIZADA PARA CHAPISCO COLANTE, PREPARO COM MISTURADOR DE EIXO HORIZONTAL DE 300 KG. AF_06/2014</t>
  </si>
  <si>
    <t>3.293,30</t>
  </si>
  <si>
    <t>87397</t>
  </si>
  <si>
    <t>ARGAMASSA INDUSTRIALIZADA PARA CHAPISCO COLANTE, PREPARO COM MISTURADOR DE EIXO HORIZONTAL DE 600 KG. AF_06/2014</t>
  </si>
  <si>
    <t>3.297,87</t>
  </si>
  <si>
    <t>87398</t>
  </si>
  <si>
    <t>ARGAMASSA INDUSTRIALIZADA MULTIUSO PARA REVESTIMENTOS E ASSENTAMENTO DA ALVENARIA, PREPARO MANUAL. AF_06/2014</t>
  </si>
  <si>
    <t>1.047,03</t>
  </si>
  <si>
    <t>87399</t>
  </si>
  <si>
    <t>ARGAMASSA PRONTA PARA CONTRAPISO, PREPARO MANUAL. AF_06/2014</t>
  </si>
  <si>
    <t>1.317,03</t>
  </si>
  <si>
    <t>87401</t>
  </si>
  <si>
    <t>ARGAMASSA INDUSTRIALIZADA PARA CHAPISCO ROLADO, PREPARO MANUAL. AF_06/2014</t>
  </si>
  <si>
    <t>4.398,81</t>
  </si>
  <si>
    <t>87402</t>
  </si>
  <si>
    <t>ARGAMASSA INDUSTRIALIZADA PARA CHAPISCO COLANTE, PREPARO MANUAL. AF_06/2014</t>
  </si>
  <si>
    <t>3.501,06</t>
  </si>
  <si>
    <t>87404</t>
  </si>
  <si>
    <t>ARGAMASSA PARA REVESTIMENTO DECORATIVO MONOCAMADA (MONOCAPA), MISTURA E PROJEÇÃO DE 1,5 M3/H DE ARGAMASSA. AF_06/2014</t>
  </si>
  <si>
    <t>2.729,40</t>
  </si>
  <si>
    <t>87405</t>
  </si>
  <si>
    <t>ARGAMASSA PARA REVESTIMENTO DECORATIVO MONOCAMADA (MONOCAPA), MISTURA E PROJEÇÃO DE 2 M3/H DE ARGAMASSA. AF_06/2014</t>
  </si>
  <si>
    <t>2.722,36</t>
  </si>
  <si>
    <t>87407</t>
  </si>
  <si>
    <t>ARGAMASSA INDUSTRIALIZADA PARA REVESTIMENTOS, MISTURA E PROJEÇÃO DE 1,5 M³/H DE ARGAMASSA. AF_06/2014</t>
  </si>
  <si>
    <t>899,97</t>
  </si>
  <si>
    <t>87408</t>
  </si>
  <si>
    <t>ARGAMASSA INDUSTRIALIZADA PARA REVESTIMENTOS, MISTURA E PROJEÇÃO DE 2 M³/H DE ARGAMASSA. AF_06/2014</t>
  </si>
  <si>
    <t>884,12</t>
  </si>
  <si>
    <t>87410</t>
  </si>
  <si>
    <t>ARGAMASSA À BASE DE GESSO, MISTURA E PROJEÇÃO DE 1,5 M³/H DE ARGAMASSA. AF_06/2014</t>
  </si>
  <si>
    <t>632,46</t>
  </si>
  <si>
    <t>88626</t>
  </si>
  <si>
    <t>ARGAMASSA TRAÇO 1:0,5:4,5 (CIMENTO, CAL E AREIA MÉDIA), PREPARO MECÂNICO COM BETONEIRA 400 L. AF_08/2014</t>
  </si>
  <si>
    <t>291,29</t>
  </si>
  <si>
    <t>88627</t>
  </si>
  <si>
    <t>ARGAMASSA TRAÇO 1:0,5:4,5 (CIMENTO, CAL E AREIA MÉDIA) PARA ASSENTAMENTO DE ALVENARIA, PREPARO MANUAL. AF_08/2014</t>
  </si>
  <si>
    <t>364,96</t>
  </si>
  <si>
    <t>88628</t>
  </si>
  <si>
    <t>ARGAMASSA TRAÇO 1:3 (CIMENTO E AREIA MÉDIA), PREPARO MECÂNICO COM BETONEIRA 400 L. AF_08/2014</t>
  </si>
  <si>
    <t>291,51</t>
  </si>
  <si>
    <t>88629</t>
  </si>
  <si>
    <t>ARGAMASSA TRAÇO 1:3 (CIMENTO E AREIA MÉDIA), PREPARO MANUAL. AF_08/2014</t>
  </si>
  <si>
    <t>370,17</t>
  </si>
  <si>
    <t>88630</t>
  </si>
  <si>
    <t>ARGAMASSA TRAÇO 1:4 (CIMENTO E AREIA MÉDIA), PREPARO MECÂNICO COM BETONEIRA 400 L. AF_08/2014</t>
  </si>
  <si>
    <t>88631</t>
  </si>
  <si>
    <t>ARGAMASSA TRAÇO 1:4 (CIMENTO E AREIA MÉDIA), PREPARO MANUAL. AF_08/2014</t>
  </si>
  <si>
    <t>345,49</t>
  </si>
  <si>
    <t>88715</t>
  </si>
  <si>
    <t>ARGAMASSA TRAÇO 1:2:9 (CIMENTO, CAL E AREIA MÉDIA) PARA EMBOÇO/MASSA ÚNICA/ASSENTAMENTO DE ALVENARIA DE VEDAÇÃO, PREPARO MECÂNICO COM BETONEIRA 400 L. AF_09/2014</t>
  </si>
  <si>
    <t>307,64</t>
  </si>
  <si>
    <t>95563</t>
  </si>
  <si>
    <t>ARGAMASSA TRAÇO 1:1,65 (CIMENTO E AREIA MÉDIA), FCK 20 MPA, PREPARO MECÂNICO COM MISTURADOR DUPLO HORIZONTAL DE ALTA TURBULÊNCIA. AF_11/2016</t>
  </si>
  <si>
    <t>468,93</t>
  </si>
  <si>
    <t>25,77</t>
  </si>
  <si>
    <t>0,74</t>
  </si>
  <si>
    <t>42,95</t>
  </si>
  <si>
    <t>17,18</t>
  </si>
  <si>
    <t>0,42</t>
  </si>
  <si>
    <t>9537</t>
  </si>
  <si>
    <t>LIMPEZA FINAL DA OBRA</t>
  </si>
  <si>
    <t>73806/1</t>
  </si>
  <si>
    <t>LIMPEZA DE SUPERFICIES COM JATO DE ALTA PRESSAO DE AR E AGUA</t>
  </si>
  <si>
    <t>1,75</t>
  </si>
  <si>
    <t>73948/2</t>
  </si>
  <si>
    <t>LIMPEZA/PREPARO SUPERFICIE CONCRETO P/PINTURA</t>
  </si>
  <si>
    <t>73948/3</t>
  </si>
  <si>
    <t>LIMPEZA AZULEJO</t>
  </si>
  <si>
    <t>73948/8</t>
  </si>
  <si>
    <t>LIMPEZA VIDRO COMUM</t>
  </si>
  <si>
    <t>73948/9</t>
  </si>
  <si>
    <t>LIMPEZA FORRO</t>
  </si>
  <si>
    <t>73948/11</t>
  </si>
  <si>
    <t>LIMPEZA PISO CERAMICO</t>
  </si>
  <si>
    <t>22,30</t>
  </si>
  <si>
    <t>73948/15</t>
  </si>
  <si>
    <t>LIMPEZA PISO MARMORITE/GRANILITE</t>
  </si>
  <si>
    <t>14,61</t>
  </si>
  <si>
    <t>73948/16</t>
  </si>
  <si>
    <t>LIMPEZA MANUAL DO TERRENO (C/ RASPAGEM SUPERFICIAL)</t>
  </si>
  <si>
    <t>4,29</t>
  </si>
  <si>
    <t>74086/1</t>
  </si>
  <si>
    <t>LIMPEZA LOUCAS E METAIS</t>
  </si>
  <si>
    <t>27,08</t>
  </si>
  <si>
    <t>84117</t>
  </si>
  <si>
    <t>RASPAGEM / CALAFETACAO TACOS MADEIRA 1 DEMAO CERA</t>
  </si>
  <si>
    <t>19,08</t>
  </si>
  <si>
    <t>84120</t>
  </si>
  <si>
    <t>ENCERAMENTO MANUAL EM MADEIRA - 3 DEMAOS</t>
  </si>
  <si>
    <t>71516</t>
  </si>
  <si>
    <t>CONJUNTO DE MANGUEIRA PARA COMBATE A INCENDIO EM FIBRA DE POLIESTER PURA, COM 1.1/2", REVESTIDA INTERNAMENTE, COM 2 LANCES DE 15M CADA</t>
  </si>
  <si>
    <t>406,20</t>
  </si>
  <si>
    <t>73361</t>
  </si>
  <si>
    <t>CONCRETO CICLOPICO FCK=10MPA 30% PEDRA DE MAO INCLUSIVE LANCAMENTO</t>
  </si>
  <si>
    <t>348,44</t>
  </si>
  <si>
    <t>73714</t>
  </si>
  <si>
    <t>CAIXA PARA RALO C OM GRELHA FOFO 135 KG DE ALV TIJOLO MACICO (7X10X20) PAREDES DE UMA VEZ (0.20 M) DE 0.90X1.20X1.50 M (EXTERNA) COM ARGAMASSA 1:4 CIMENTO:AREIA, BASE CONC FCK=10 MPA, EXCLUSIVE ESCAVACAO E REATERRO.</t>
  </si>
  <si>
    <t>1.291,04</t>
  </si>
  <si>
    <t>86957</t>
  </si>
  <si>
    <t>MÃO FRANCESA EM BARRA DE FERRO CHATO RETANGULAR 2" X 1/4", REFORÇADA, 40 X 30 CM</t>
  </si>
  <si>
    <t>30,13</t>
  </si>
  <si>
    <t>86958</t>
  </si>
  <si>
    <t>MÃO FRANCESA EM BARRA DE FERRO CHATO RETANGULAR 2" X 1/4", REFORÇADA, 30 X 25 CM</t>
  </si>
  <si>
    <t>27,30</t>
  </si>
  <si>
    <t>73916/2</t>
  </si>
  <si>
    <t>PLACA ESMALTADA PARA IDENTIFICAÇÃO NR DE RUA, DIMENSÕES 45X25CM</t>
  </si>
  <si>
    <t>73672</t>
  </si>
  <si>
    <t>DESMATAMENTO E LIMPEZA MECANIZADA DE TERRENO COM ARVORES ATE Ø 15CM, UTILIZANDO TRATOR DE ESTEIRAS</t>
  </si>
  <si>
    <t>73822/2</t>
  </si>
  <si>
    <t>LIMPEZA MECANIZADA DE TERRENO COM REMOCAO DE CAMADA VEGETAL, UTILIZANDO MOTONIVELADORA</t>
  </si>
  <si>
    <t>0,49</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</si>
  <si>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</si>
  <si>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</si>
  <si>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</si>
  <si>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</si>
  <si>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</si>
  <si>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</si>
  <si>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</si>
  <si>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</si>
  <si>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74220/1</t>
  </si>
  <si>
    <t>TAPUME DE CHAPA DE MADEIRA COMPENSADA, E= 6MM, COM PINTURA A CAL E REAPROVEITAMENTO DE 2X</t>
  </si>
  <si>
    <t>54,10</t>
  </si>
  <si>
    <t>74221/1</t>
  </si>
  <si>
    <t>SINALIZACAO DE TRANSITO - NOTURNA</t>
  </si>
  <si>
    <t>2,50</t>
  </si>
  <si>
    <t>74219/1</t>
  </si>
  <si>
    <t>PASSADICOS COM TABUAS DE MADEIRA PARA PEDESTRES</t>
  </si>
  <si>
    <t>74219/2</t>
  </si>
  <si>
    <t>PASSADICOS COM TABUAS DE MADEIRA PARA VEICULOS</t>
  </si>
  <si>
    <t>48,75</t>
  </si>
  <si>
    <t>84126</t>
  </si>
  <si>
    <t>CHAPA DE ACO CARBONO 3/8 (COLOC/ USO/ RETIR) P/ PASS VEICULO SOBRE VALA MEDIDA P/ AREA CHAPA EM CADA APLICACAO</t>
  </si>
  <si>
    <t>36,35</t>
  </si>
  <si>
    <t>72214</t>
  </si>
  <si>
    <t>DEMOLICAO DE ALVENARIA ESTRUTURAL DE BLOCOS VAZADOS DE CONCRETO</t>
  </si>
  <si>
    <t>68,72</t>
  </si>
  <si>
    <t>72215</t>
  </si>
  <si>
    <t>DEMOLICAO DE ALVENARIA DE ELEMENTOS CERAMICOS VAZADOS</t>
  </si>
  <si>
    <t>72216</t>
  </si>
  <si>
    <t>DEMOLICAO DE VERGAS, CINTAS E PILARETES DE CONCRETO</t>
  </si>
  <si>
    <t>223,34</t>
  </si>
  <si>
    <t>72220</t>
  </si>
  <si>
    <t>RETIRADA DE ALVENARIA DE TIJOLOS DE VIDRO</t>
  </si>
  <si>
    <t>72221</t>
  </si>
  <si>
    <t>RETIRADA DE PLACAS DIVISORIAS DE GRANILITE</t>
  </si>
  <si>
    <t>72224</t>
  </si>
  <si>
    <t>DEMOLICAO DE TELHAS CERAMICAS OU DE VIDRO</t>
  </si>
  <si>
    <t>72226</t>
  </si>
  <si>
    <t>RETIRADA DE ESTRUTURA DE MADEIRA PONTALETEADA PARA TELHAS CERAMICAS OU DE VIDRO</t>
  </si>
  <si>
    <t>72228</t>
  </si>
  <si>
    <t>RETIRADA DE ESTRUTURA DE MADEIRA COM TESOURAS PARA TELHAS CERAMICAS OU DE VIDRO</t>
  </si>
  <si>
    <t>18,36</t>
  </si>
  <si>
    <t>72237</t>
  </si>
  <si>
    <t>RETIRADA DE ENTARUGAMENTO DE FORRO</t>
  </si>
  <si>
    <t>72238</t>
  </si>
  <si>
    <t>RETIRADA DE FORRO EM REGUAS DE PVC, INCLUSIVE RETIRADA DE PERFIS</t>
  </si>
  <si>
    <t>73616</t>
  </si>
  <si>
    <t>DEMOLICAO DE CONCRETO SIMPLES</t>
  </si>
  <si>
    <t>73801/1</t>
  </si>
  <si>
    <t>DEMOLICAO DE PISO DE ALTA RESISTENCIA</t>
  </si>
  <si>
    <t>73802/1</t>
  </si>
  <si>
    <t>DEMOLICAO DE REVESTIMENTO DE ARGAMASSA DE CAL E AREIA</t>
  </si>
  <si>
    <t>73874/1</t>
  </si>
  <si>
    <t>REMOCAO DE PINTURAS COM JATEAMENTO DE AREIA, EM SUPERFICIES METALICAS</t>
  </si>
  <si>
    <t>73899/1</t>
  </si>
  <si>
    <t>DEMOLICAO DE ALVENARIA DE TIJOLOS MACICOS S/REAPROVEITAMENTO</t>
  </si>
  <si>
    <t>73899/2</t>
  </si>
  <si>
    <t>DEMOLICAO DE ALVENARIA DE TIJOLOS FURADOS S/REAPROVEITAMENTO</t>
  </si>
  <si>
    <t>96,21</t>
  </si>
  <si>
    <t>84152</t>
  </si>
  <si>
    <t>DEMOLICAO MANUAL CONCRETO ARMADO (PILAR / VIGA / LAJE) - INCL EMPILHACAO LATERAL NO CANTEIRO</t>
  </si>
  <si>
    <t>327,13</t>
  </si>
  <si>
    <t>85332</t>
  </si>
  <si>
    <t>RETIRADA DE APARELHOS DE ILUMINACAO C/ REAPROVEITAMENTO DE LAMPADAS</t>
  </si>
  <si>
    <t>5,52</t>
  </si>
  <si>
    <t>85333</t>
  </si>
  <si>
    <t>RETIRADA DE APARELHOS SANITARIOS</t>
  </si>
  <si>
    <t>RETIRADA DE ESQUADRIAS METALICAS</t>
  </si>
  <si>
    <t>85335</t>
  </si>
  <si>
    <t>RETIRADA DE MEIO FIO C/ EMPILHAMENTO E S/ REMOCAO</t>
  </si>
  <si>
    <t>85336</t>
  </si>
  <si>
    <t>RETIRADA DE TUBULACAO DE FERRO GALVANIZADO S/ ESCAVACAO OU RASGO EM ALVENARIA</t>
  </si>
  <si>
    <t>85362</t>
  </si>
  <si>
    <t>DEMOLICAO DE DIVISORIAS EM PLACAS DE MARMORITE OU DE CONCRETO</t>
  </si>
  <si>
    <t>85364</t>
  </si>
  <si>
    <t>DEMOLICAO MANUAL DE ESTRUTURA DE CONCRETO ARMADO</t>
  </si>
  <si>
    <t>85366</t>
  </si>
  <si>
    <t>DEMOLICAO MANUAL DE PAVIMENTACAO EM CONCRETO ASFALTICO, ESPESSURA 5CM</t>
  </si>
  <si>
    <t>22,33</t>
  </si>
  <si>
    <t>85369</t>
  </si>
  <si>
    <t>REMOCAO DE FORRO DE MADEIRA (LAMBRI) C/ REAPROVEITAMENTO</t>
  </si>
  <si>
    <t>38,30</t>
  </si>
  <si>
    <t>85370</t>
  </si>
  <si>
    <t>DEMOLICAO MANUAL DE LAJE PREMOLDADA COM TRANSPORTE E CARGA EM CAMINHAO BASCULANTE</t>
  </si>
  <si>
    <t>263,71</t>
  </si>
  <si>
    <t>85371</t>
  </si>
  <si>
    <t>REMOCAO DE PISO EM CARPETE</t>
  </si>
  <si>
    <t>85372</t>
  </si>
  <si>
    <t>DEMOLICAO DE FORRO DE GESSO</t>
  </si>
  <si>
    <t>85374</t>
  </si>
  <si>
    <t>REMOCAO DE DISPOSITIVOS PARA FUNCIONAMENTO DE APARELHOS SANITARIOS</t>
  </si>
  <si>
    <t>11,45</t>
  </si>
  <si>
    <t>85375</t>
  </si>
  <si>
    <t>REMOCAO DE BLOKRET COM EMPILHAMENTO</t>
  </si>
  <si>
    <t>85376</t>
  </si>
  <si>
    <t>DEMOLICAO DE PISO VINILICO</t>
  </si>
  <si>
    <t>85383</t>
  </si>
  <si>
    <t>REMOCAO DE CALHAS E CONDUTORES DE AGUAS PLUVIAIS</t>
  </si>
  <si>
    <t>3,43</t>
  </si>
  <si>
    <t>85389</t>
  </si>
  <si>
    <t>REMOCAO TUBULACAO FF C/ DN 400 A 600MM EXCLUINDO ESCAVACAO/REATERRO</t>
  </si>
  <si>
    <t>84,48</t>
  </si>
  <si>
    <t>85390</t>
  </si>
  <si>
    <t>REMOCAO TUBULACAO FF C/ DN 50 A 300MM EXCLUINDO ESCAVACAO/REATERRO</t>
  </si>
  <si>
    <t>42,04</t>
  </si>
  <si>
    <t>85392</t>
  </si>
  <si>
    <t>REMOCAO TUBULACAO FF C/ DN 700 A 1200MM EXCLUINDO ESCAVACAO/REATERRO</t>
  </si>
  <si>
    <t>206,32</t>
  </si>
  <si>
    <t>85406</t>
  </si>
  <si>
    <t>REMOCAO DE AZULEJO E SUBSTRATO DE ADERENCIA EM ARGAMASSA</t>
  </si>
  <si>
    <t>48,10</t>
  </si>
  <si>
    <t>85407</t>
  </si>
  <si>
    <t>REMOCAO DE FIACAO ELETRICA</t>
  </si>
  <si>
    <t>85408</t>
  </si>
  <si>
    <t>REMOCAO DE PEITORIL EM MARMORE OU GRANITO</t>
  </si>
  <si>
    <t>34,63</t>
  </si>
  <si>
    <t>REMOCAO DE PISO EM PLACAS DE BORRACHA COLADA</t>
  </si>
  <si>
    <t>85411</t>
  </si>
  <si>
    <t>REMOCAO DE RODAPE CERAMICO</t>
  </si>
  <si>
    <t>3,60</t>
  </si>
  <si>
    <t>85415</t>
  </si>
  <si>
    <t>REMOCAO DE DISPOSITIVOS PARA FUNCIONAMENTO DE PIA DE COZINHA</t>
  </si>
  <si>
    <t>85416</t>
  </si>
  <si>
    <t>REMOCAO DE TOMADAS OU INTERRUPTORES ELETRICOS</t>
  </si>
  <si>
    <t>85417</t>
  </si>
  <si>
    <t>RETIRADA DE TUBULACAO HIDROSSANITARIA APARENTE COM CONEXOES, Ø 1/2" A 2"</t>
  </si>
  <si>
    <t>3,99</t>
  </si>
  <si>
    <t>85418</t>
  </si>
  <si>
    <t>RETIRADA DE TUBULACAO HIDROSSANITARIA EMBUTIDA COM CONEXOES Ø 1/2" A 2"</t>
  </si>
  <si>
    <t>85419</t>
  </si>
  <si>
    <t>RETIRADA DE TUBULACAO HIDROSSANITARIA APARENTE COM CONEXOES, Ø 2 1/2" A 4"</t>
  </si>
  <si>
    <t>4,96</t>
  </si>
  <si>
    <t>85420</t>
  </si>
  <si>
    <t>RETIRADA DE TUBULACAO HIDROSSANITARIA EMBUTIDA COM CONEXOES, Ø 2 1/2" A 4"</t>
  </si>
  <si>
    <t>85421</t>
  </si>
  <si>
    <t>REMOCAO DE VIDRO COMUM</t>
  </si>
  <si>
    <t>89263</t>
  </si>
  <si>
    <t>DEMOLICAO DE ESTRUTURA METALICA SEM REMOCAO</t>
  </si>
  <si>
    <t>85423</t>
  </si>
  <si>
    <t>ISOLAMENTO DE OBRA COM TELA PLASTICA COM MALHA DE 5MM</t>
  </si>
  <si>
    <t>6,93</t>
  </si>
  <si>
    <t>85424</t>
  </si>
  <si>
    <t>ISOLAMENTO DE OBRA COM TELA PLASTICA COM MALHA DE 5MM E ESTRUTURA DE MADEIRA PONTALETEADA</t>
  </si>
  <si>
    <t>73686</t>
  </si>
  <si>
    <t>LOCACAO DA OBRA, COM USO DE EQUIPAMENTOS TOPOGRAFICOS, INCLUSIVE NIVELADOR</t>
  </si>
  <si>
    <t>19,06</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</si>
  <si>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</si>
  <si>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</si>
  <si>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</si>
  <si>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</si>
  <si>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</si>
  <si>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</si>
  <si>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85323</t>
  </si>
  <si>
    <t>LOCACAO E NIVELAMENTO DE EMISSARIO/REDE COLETORA COM AUXILIO DE EQUIPAMENTO TOPOGRAFICO</t>
  </si>
  <si>
    <t>1,61</t>
  </si>
  <si>
    <t>73758/1</t>
  </si>
  <si>
    <t>LEVANTAMENTO SECAO TRANSVERSAL C/NIVEL TERRENO NAO ACIDENTADO VEGETAÇÃO DENSA INCLUSIVE DESENHO ESC 1:200 EM PAPEL VEGETAL MILIMETRADO (MEDIDO P/M SECAO), INCLUSIVE NIVELADOR, AUXILIAR DE CALCULO TOPOGRAFICO E DESENHISTA.</t>
  </si>
  <si>
    <t>78472</t>
  </si>
  <si>
    <t>SERVICOS TOPOGRAFICOS PARA PAVIMENTACAO, INCLUSIVE NOTA DE SERVICOS, ACOMPANHAMENTO E GREIDE</t>
  </si>
  <si>
    <t>93588</t>
  </si>
  <si>
    <t>TRANSPORTE COM CAMINHÃO BASCULANTE DE 10 M3, EM VIA URBANA EM LEITO NATURAL (UNIDADE: M3XKM). AF_04/2016</t>
  </si>
  <si>
    <t>1,46</t>
  </si>
  <si>
    <t>93589</t>
  </si>
  <si>
    <t>TRANSPORTE COM CAMINHÃO BASCULANTE DE 10 M3, EM VIA URBANA EM REVESTIMENTO PRIMÁRIO (UNIDADE: M3XKM). AF_04/2016</t>
  </si>
  <si>
    <t>1,11</t>
  </si>
  <si>
    <t>93590</t>
  </si>
  <si>
    <t>TRANSPORTE COM CAMINHÃO BASCULANTE DE 10 M3, EM VIA URBANA PAVIMENTADA, DMT ACIMA DE 30KM (UNIDADE: M3XKM). AF_04/2016</t>
  </si>
  <si>
    <t>93591</t>
  </si>
  <si>
    <t>TRANSPORTE COM CAMINHÃO BASCULANTE DE 14 M3, EM VIA URBANA EM LEITO NATURAL (UNIDADE: M3XKM). AF_04/2016</t>
  </si>
  <si>
    <t>1,30</t>
  </si>
  <si>
    <t>93592</t>
  </si>
  <si>
    <t>TRANSPORTE COM CAMINHÃO BASCULANTE DE 14 M3, EM VIA URBANA EM REVESTIMENTO PRIMÁRIO (UNIDADE: M3XKM). AF_04/2016</t>
  </si>
  <si>
    <t>93593</t>
  </si>
  <si>
    <t>TRANSPORTE COM CAMINHÃO BASCULANTE DE 14 M3, EM VIA URBANA PAVIMENTADA, DMT ACIMA DE 30 KM (UNIDADE: M3XKM). AF_04/2016</t>
  </si>
  <si>
    <t>0,66</t>
  </si>
  <si>
    <t>93594</t>
  </si>
  <si>
    <t>TRANSPORTE COM CAMINHÃO BASCULANTE DE 10 M3, EM VIA URBANA EM LEITO NATURAL (UNIDADE: TONXKM). AF_04/2016</t>
  </si>
  <si>
    <t>0,97</t>
  </si>
  <si>
    <t>93595</t>
  </si>
  <si>
    <t>TRANSPORTE COM CAMINHÃO BASCULANTE DE 10 M3, EM VIA URBANA EM REVESTIMENTO PRIMÁRIO (UNIDADE: TONXKM). AF_04/2016</t>
  </si>
  <si>
    <t>93596</t>
  </si>
  <si>
    <t>TRANSPORTE COM CAMINHÃO BASCULANTE DE 10 M3, EM VIA URBANA PAVIMENTADA, DMT ACIMA DE 30 KM (UNIDADE: TONXKM). AF_04/2016</t>
  </si>
  <si>
    <t>93597</t>
  </si>
  <si>
    <t>TRANSPORTE COM CAMINHÃO BASCULANTE DE 14 M3, EM VIA URBANA EM LEITO NATURAL (UNIDADE: TONXKM). AF_04/2016</t>
  </si>
  <si>
    <t>93598</t>
  </si>
  <si>
    <t>TRANSPORTE COM CAMINHÃO BASCULANTE DE 14 M3, EM VIA URBANA EM REVESTIMENTO PRIMÁRIO (UNIDADE: TONXKM). AF_04/2016</t>
  </si>
  <si>
    <t>93599</t>
  </si>
  <si>
    <t>TRANSPORTE COM CAMINHÃO BASCULANTE DE 14 M3, EM VIA URBANA PAVIMENTADA, DMT ACIMA DE 30 KM (UNIDADE: TONXKM).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</si>
  <si>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</si>
  <si>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</si>
  <si>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</si>
  <si>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</si>
  <si>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</si>
  <si>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</si>
  <si>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</si>
  <si>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TONXKM). AF_09/2016</t>
  </si>
  <si>
    <t>95429</t>
  </si>
  <si>
    <t>TRANSPORTE COM CAMINHÃO BASCULANTE DE 18 M3, EM VIA URBANA EM REVESTIMENTO PRIMÁRIO (UNIDADE: TONXKM). AF_09/2016</t>
  </si>
  <si>
    <t>95430</t>
  </si>
  <si>
    <t>TRANSPORTE COM CAMINHÃO BASCULANTE DE 18 M3, EM VIA URBANA PAVIMENTADA, DMT ACIMA DE 30 KM (UNIDADE: TONXKM).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</si>
  <si>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</si>
  <si>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</si>
  <si>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</si>
  <si>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</si>
  <si>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</si>
  <si>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</si>
  <si>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</si>
  <si>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TONXKM). AF_12/2016</t>
  </si>
  <si>
    <t>95879</t>
  </si>
  <si>
    <t>TRANSPORTE COM CAMINHÃO BASCULANTE DE 14 M3, EM VIA URBANA PAVIMENTADA, DMT ATÉ 30 KM (UNIDADE: TONXKM). AF_12/2016</t>
  </si>
  <si>
    <t>95880</t>
  </si>
  <si>
    <t>TRANSPORTE COM CAMINHÃO BASCULANTE DE 18 M3, EM VIA URBANA PAVIMENTADA, DMT ATÉ 30 KM (UNIDADE: TONXKM). AF_12/2016</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</si>
  <si>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</si>
  <si>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</si>
  <si>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</si>
  <si>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</si>
  <si>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</si>
  <si>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</si>
  <si>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</si>
  <si>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</si>
  <si>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1,63</t>
  </si>
  <si>
    <t>73967/1</t>
  </si>
  <si>
    <t>PLANTIO DE ARVORE, ALTURA DE 1,00M, EM CAVAS DE 80X80X80CM</t>
  </si>
  <si>
    <t>97,33</t>
  </si>
  <si>
    <t>73967/2</t>
  </si>
  <si>
    <t>PLANTIO DE ARVORE REGIONAL, ALTURA MAIOR QUE 2,00M, EM CAVAS DE 80X80X80CM</t>
  </si>
  <si>
    <t>124,23</t>
  </si>
  <si>
    <t>73967/4</t>
  </si>
  <si>
    <t>IRRIGAÇÃO DE ÁRVORE COM CARRO PIPA</t>
  </si>
  <si>
    <t>85178</t>
  </si>
  <si>
    <t>PLANTIO DE ARBUSTO COM ALTURA 50 A 100CM, EM CAVA DE 60X60X60CM</t>
  </si>
  <si>
    <t>49,55</t>
  </si>
  <si>
    <t>74236/1</t>
  </si>
  <si>
    <t>PLANTIO DE GRAMA BATATAIS EM PLACAS</t>
  </si>
  <si>
    <t>85179</t>
  </si>
  <si>
    <t>PLANTIO DE GRAMA SAO CARLOS EM LEIVAS</t>
  </si>
  <si>
    <t>11,83</t>
  </si>
  <si>
    <t>85180</t>
  </si>
  <si>
    <t>PLANTIO DE GRAMA ESMERALDA EM ROLO</t>
  </si>
  <si>
    <t>85182</t>
  </si>
  <si>
    <t>REVOLVIMENTO E DESTORROAMENTO MANUAL DE SUPERFÍCIE GRAMADA COM PROFUNDIDADE ATÉ 20CM</t>
  </si>
  <si>
    <t>2,74</t>
  </si>
  <si>
    <t>85183</t>
  </si>
  <si>
    <t>REVOLVIMENTO MANUAL DE SOLO, PROFUNDIDADE ATÉ 20CM</t>
  </si>
  <si>
    <t>85184</t>
  </si>
  <si>
    <t>RETIRADA DE GRAMA EM PLACAS</t>
  </si>
  <si>
    <t>85185</t>
  </si>
  <si>
    <t>PODA E LIMPEZA DE ARBUSTO TIPO CERCA VIVA</t>
  </si>
  <si>
    <t>85186</t>
  </si>
  <si>
    <t>PODA DE ARVORES, COM LIMPEZA DE GALHOS SECOS E RETIRADA DE PARASITAS, INCLUINDO REMOCAO DE ENTULHO</t>
  </si>
  <si>
    <t>87,04</t>
  </si>
  <si>
    <t>23,55</t>
  </si>
  <si>
    <t>DESENHISTA DETALHISTA COM ENCARGOS COMPLEMENTARES</t>
  </si>
  <si>
    <t>ALMOXARIFE COM ENCARGOS COMPLEMENTARES</t>
  </si>
  <si>
    <t>APONTADOR OU APROPRIADOR COM ENCARGOS COMPLEMENTARES</t>
  </si>
  <si>
    <t>90768</t>
  </si>
  <si>
    <t>ARQUITETO DE OBRA JUNIOR COM ENCARGOS COMPLEMENTARES</t>
  </si>
  <si>
    <t>90769</t>
  </si>
  <si>
    <t>ARQUITETO DE OBRA PLENO COM ENCARGOS COMPLEMENTARES</t>
  </si>
  <si>
    <t>74,93</t>
  </si>
  <si>
    <t>90770</t>
  </si>
  <si>
    <t>ARQUITETO DE OBRA SENIOR COM ENCARGOS COMPLEMENTARES</t>
  </si>
  <si>
    <t>88,69</t>
  </si>
  <si>
    <t>90771</t>
  </si>
  <si>
    <t>AUXILIAR DE DESENHISTA COM ENCARGOS COMPLEMENTARES</t>
  </si>
  <si>
    <t>23,31</t>
  </si>
  <si>
    <t>90772</t>
  </si>
  <si>
    <t>AUXILIAR DE ESCRITORIO COM ENCARGOS COMPLEMENTARES</t>
  </si>
  <si>
    <t>90773</t>
  </si>
  <si>
    <t>DESENHISTA COPISTA COM ENCARGOS COMPLEMENTARES</t>
  </si>
  <si>
    <t>90775</t>
  </si>
  <si>
    <t>DESENHISTA PROJETISTA COM ENCARGOS COMPLEMENTARES</t>
  </si>
  <si>
    <t>37,00</t>
  </si>
  <si>
    <t>90776</t>
  </si>
  <si>
    <t>ENCARREGADO GERAL COM ENCARGOS COMPLEMENTARES</t>
  </si>
  <si>
    <t>33,40</t>
  </si>
  <si>
    <t>ENGENHEIRO CIVIL DE OBRA JUNIOR COM ENCARGOS COMPLEMENTARES</t>
  </si>
  <si>
    <t>69,48</t>
  </si>
  <si>
    <t>90778</t>
  </si>
  <si>
    <t>ENGENHEIRO CIVIL DE OBRA PLENO COM ENCARGOS COMPLEMENTARES</t>
  </si>
  <si>
    <t>87,39</t>
  </si>
  <si>
    <t>90779</t>
  </si>
  <si>
    <t>ENGENHEIRO CIVIL DE OBRA SENIOR COM ENCARGOS COMPLEMENTARES</t>
  </si>
  <si>
    <t>90780</t>
  </si>
  <si>
    <t>MESTRE DE OBRAS COM ENCARGOS COMPLEMENTARES</t>
  </si>
  <si>
    <t>50,33</t>
  </si>
  <si>
    <t>90781</t>
  </si>
  <si>
    <t>TOPOGRAFO COM ENCARGOS COMPLEMENTARES</t>
  </si>
  <si>
    <t>91677</t>
  </si>
  <si>
    <t>ENGENHEIRO ELETRICISTA COM ENCARGOS COMPLEMENTARES</t>
  </si>
  <si>
    <t>81,39</t>
  </si>
  <si>
    <t>91678</t>
  </si>
  <si>
    <t>ENGENHEIRO SANITARISTA COM ENCARGOS COMPLEMENTARES</t>
  </si>
  <si>
    <t>68,65</t>
  </si>
  <si>
    <t>93556</t>
  </si>
  <si>
    <t>FERRAMENTAS (ENCARGOS COMPLEMENTARES) - MENSALISTA</t>
  </si>
  <si>
    <t>94,62</t>
  </si>
  <si>
    <t>93557</t>
  </si>
  <si>
    <t>EPI (ENCARGOS COMPLEMENTARES) - MENSALISTA</t>
  </si>
  <si>
    <t>190,68</t>
  </si>
  <si>
    <t>93558</t>
  </si>
  <si>
    <t>MOTORISTA DE CAMINHAO COM ENCARGOS COMPLEMENTARES</t>
  </si>
  <si>
    <t>4.321,55</t>
  </si>
  <si>
    <t>93559</t>
  </si>
  <si>
    <t>4.936,88</t>
  </si>
  <si>
    <t>93560</t>
  </si>
  <si>
    <t>4.173,88</t>
  </si>
  <si>
    <t>93561</t>
  </si>
  <si>
    <t>6.956,59</t>
  </si>
  <si>
    <t>93562</t>
  </si>
  <si>
    <t>4.130,19</t>
  </si>
  <si>
    <t>93563</t>
  </si>
  <si>
    <t>4.011,86</t>
  </si>
  <si>
    <t>93564</t>
  </si>
  <si>
    <t>3.857,69</t>
  </si>
  <si>
    <t>93565</t>
  </si>
  <si>
    <t>12.151,07</t>
  </si>
  <si>
    <t>93566</t>
  </si>
  <si>
    <t>2.775,65</t>
  </si>
  <si>
    <t>93567</t>
  </si>
  <si>
    <t>15.282,24</t>
  </si>
  <si>
    <t>93568</t>
  </si>
  <si>
    <t>20.049,29</t>
  </si>
  <si>
    <t>93569</t>
  </si>
  <si>
    <t>ARQUITETO JUNIOR COM ENCARGOS COMPLEMENTARES</t>
  </si>
  <si>
    <t>11.443,76</t>
  </si>
  <si>
    <t>93570</t>
  </si>
  <si>
    <t>ARQUITETO PLENO COM ENCARGOS COMPLEMENTARES</t>
  </si>
  <si>
    <t>13.119,82</t>
  </si>
  <si>
    <t>93571</t>
  </si>
  <si>
    <t>ARQUITETO SENIOR COM ENCARGOS COMPLEMENTARES</t>
  </si>
  <si>
    <t>15.528,39</t>
  </si>
  <si>
    <t>93572</t>
  </si>
  <si>
    <t>ENCARREGADO GERAL DE OBRAS COM ENCARGOS COMPLEMENTARES</t>
  </si>
  <si>
    <t>5.882,33</t>
  </si>
  <si>
    <t>8.795,24</t>
  </si>
  <si>
    <t>94296</t>
  </si>
  <si>
    <t>3.254,82</t>
  </si>
  <si>
    <t>UNID</t>
  </si>
  <si>
    <t xml:space="preserve">CODIGO </t>
  </si>
  <si>
    <t>INSTALAÇÕES  DE CANTEIRO  DE OBRAS</t>
  </si>
  <si>
    <t>COBERTURA  DE  MADEIRA</t>
  </si>
  <si>
    <t>MURO  DE ARRIMO E  CONTENÇÕES</t>
  </si>
  <si>
    <t>PORTAS EM MADEIRA</t>
  </si>
  <si>
    <t>JANELAS DE MADEIRA</t>
  </si>
  <si>
    <t>PORTAS  DE FERRO</t>
  </si>
  <si>
    <t>JANELAS DE  FERRO</t>
  </si>
  <si>
    <t>ELEMENTOS METÁLICOS  GUARDA CORPO E  CORRIMÃO  E OUTROS</t>
  </si>
  <si>
    <t>PORTAS  DE ALUMINIO</t>
  </si>
  <si>
    <t>PORTAS  EM AÇO</t>
  </si>
  <si>
    <t>GRADIL DE  ALUMINIO</t>
  </si>
  <si>
    <t xml:space="preserve">FERRAGENS  PARA PORTAS  DE VIDRO </t>
  </si>
  <si>
    <t>VIDROS</t>
  </si>
  <si>
    <t xml:space="preserve">PORTAS  DE FERRO </t>
  </si>
  <si>
    <t>CAIXILHOS  DE ALUMINIO</t>
  </si>
  <si>
    <t xml:space="preserve">FUNDAÇÕES  </t>
  </si>
  <si>
    <t>FUNDAÇÕES  LASTROS</t>
  </si>
  <si>
    <t>FORMAS DE MADEIRA FUNDAÇÃO</t>
  </si>
  <si>
    <t>FORMAS PARA  ESTRUTURA</t>
  </si>
  <si>
    <t>FORMAS DE MADEIRA FUNDAÇÃO SAPATA  BLOCOS E BALDRAMES</t>
  </si>
  <si>
    <t>ARMAÇÃO DE BLOCOS SAPATAS E BALDRAMES</t>
  </si>
  <si>
    <t xml:space="preserve">PROTENSAO DE TIRANTES </t>
  </si>
  <si>
    <t>ARMAÇÃO DE TELA E ALVENARIA ESTRUTURAL</t>
  </si>
  <si>
    <t xml:space="preserve">ARMAÇÃO  DE PAREDES </t>
  </si>
  <si>
    <t>ARMAÇÃO  DE PILAR VIGA E LAJE</t>
  </si>
  <si>
    <t>ARAMADURA DE LAJES</t>
  </si>
  <si>
    <t>ARMAÇÃO  DE  ESCADAS</t>
  </si>
  <si>
    <t xml:space="preserve">ARMAÇÃO  DE BLOCOS BALDRAMES E SAPATAS  </t>
  </si>
  <si>
    <t>GRAUTE</t>
  </si>
  <si>
    <t>CONCRETO PREPARO MECÂNICO</t>
  </si>
  <si>
    <t>CONCRETO PREPARO MANUAL</t>
  </si>
  <si>
    <t>CONCRETO  EM FUNDAÇÕES</t>
  </si>
  <si>
    <t>LAJE PRE MOLDADA</t>
  </si>
  <si>
    <t>EMBASAMENTO</t>
  </si>
  <si>
    <t>JUNTAS  DE DILATAÇÃO</t>
  </si>
  <si>
    <t>VERGA E CONTRA VERGA</t>
  </si>
  <si>
    <t>IMPERMEABILIZAÇÃO</t>
  </si>
  <si>
    <t>DEMOLIÇÃO E RETIRADAS</t>
  </si>
  <si>
    <t>LOCAÇÃO E ISOLAM,ENTO DE OBRA</t>
  </si>
  <si>
    <t>PAISAGISMO</t>
  </si>
  <si>
    <t>TRANSPORTE DE SOLO</t>
  </si>
  <si>
    <t xml:space="preserve">LIMPEZA DESMATAMENTO  TAPUMES E OUTROS </t>
  </si>
  <si>
    <t>LIMPEZA EM GERAL</t>
  </si>
  <si>
    <t>ARGAMASSA</t>
  </si>
  <si>
    <t>LOCAÇÃO DE ANDAIMES  E BANDEJA</t>
  </si>
  <si>
    <t>FORRO PVC</t>
  </si>
  <si>
    <t>ISOLAMENTO TERMICO</t>
  </si>
  <si>
    <t>REPAROS EM ESTRUTURA</t>
  </si>
  <si>
    <t>FORRO DE  GESSO</t>
  </si>
  <si>
    <t>REVCESTIMENTO CERÂMICO EM PAREDES</t>
  </si>
  <si>
    <t>EMBOÇO E MASSA ÚNICA</t>
  </si>
  <si>
    <t>REVESTIIMENTO DECORATIVO EM PAREDES</t>
  </si>
  <si>
    <t>GESSO  EM PAREDES</t>
  </si>
  <si>
    <t xml:space="preserve">CHAPISCO   </t>
  </si>
  <si>
    <t>RODAPE</t>
  </si>
  <si>
    <t>CONTRA PISO</t>
  </si>
  <si>
    <t>PISO EM CONCRETO E PASSEIO</t>
  </si>
  <si>
    <t>SOLEIRAS E RODAPES</t>
  </si>
  <si>
    <t>PINTURA E EMASSAMENTO</t>
  </si>
  <si>
    <t>PAREDES DE GESSO</t>
  </si>
  <si>
    <t>DIVISORIAS</t>
  </si>
  <si>
    <t>ALVERIA DE TIJOLO</t>
  </si>
  <si>
    <t>LASTRO DE AREIA E BRITA</t>
  </si>
  <si>
    <t>PREPARO DE FUND DE VALA</t>
  </si>
  <si>
    <t>TRANSPORTEE CARGA DE  MATERIAIS PARA PAVIMENTAÇÃO</t>
  </si>
  <si>
    <t>REATERRO</t>
  </si>
  <si>
    <t xml:space="preserve">ESCAVAÇÃO </t>
  </si>
  <si>
    <t>QUANT.</t>
  </si>
  <si>
    <t xml:space="preserve">DESCRICAO </t>
  </si>
  <si>
    <t>FONTE</t>
  </si>
  <si>
    <t>CUSTO UNIT.(R$)</t>
  </si>
  <si>
    <t>CUSTO UNIT (R$)</t>
  </si>
  <si>
    <t>CUSTO TOTAL (R$)</t>
  </si>
  <si>
    <t xml:space="preserve">  </t>
  </si>
  <si>
    <t xml:space="preserve"> </t>
  </si>
  <si>
    <t>PERIMETRO(M)</t>
  </si>
  <si>
    <t>PÉ DIREITO (M)</t>
  </si>
  <si>
    <t>OBS</t>
  </si>
  <si>
    <t>AREA DE PISO      (M2)</t>
  </si>
  <si>
    <t>AREÁ PAREDE (M2)</t>
  </si>
  <si>
    <t>LARG. PORTA(M)</t>
  </si>
  <si>
    <t>LARGURA JANELA (M)</t>
  </si>
  <si>
    <t>ALTURA JANELA (M)</t>
  </si>
  <si>
    <t>ALTURA PORTA (M)</t>
  </si>
  <si>
    <t>AREA  PINTURA PORTA     (M2)</t>
  </si>
  <si>
    <t>AREA JANELA (M2)</t>
  </si>
  <si>
    <t>DIMENSÃO 1  (M)</t>
  </si>
  <si>
    <t>DIMENSÃO 2  (M)</t>
  </si>
  <si>
    <t>AMBIENTE</t>
  </si>
  <si>
    <t>W.C FEM</t>
  </si>
  <si>
    <t>WC MASC</t>
  </si>
  <si>
    <t>WC POLICIA</t>
  </si>
  <si>
    <t>SALA POLICIA</t>
  </si>
  <si>
    <t>RECEPÇÃO/ESPERA</t>
  </si>
  <si>
    <t>D.M.L</t>
  </si>
  <si>
    <t>P.N.E</t>
  </si>
  <si>
    <t>ASSIST.SOCIAL 1</t>
  </si>
  <si>
    <t>FARMACIA</t>
  </si>
  <si>
    <t>OBSERV.INFANTIL</t>
  </si>
  <si>
    <t>BANHO OBSERV. INFANTIL</t>
  </si>
  <si>
    <t>MORQUE</t>
  </si>
  <si>
    <t>OBSERV.ADULTO</t>
  </si>
  <si>
    <t>BANHO OBSERV. ADULTO</t>
  </si>
  <si>
    <t>SUTURA</t>
  </si>
  <si>
    <t>E.C.G</t>
  </si>
  <si>
    <t>CIRCULAÇÃO GERAL</t>
  </si>
  <si>
    <t>CIRCULAÇÃO RESTRITA</t>
  </si>
  <si>
    <t>ADM RADIOLOGIA</t>
  </si>
  <si>
    <t>W.C RADIOLOGIA</t>
  </si>
  <si>
    <t>CONSULTORIO</t>
  </si>
  <si>
    <t>CONSULTORIO PEDIATRICO</t>
  </si>
  <si>
    <t>W.C FUNCIONARIO</t>
  </si>
  <si>
    <t>TERREO</t>
  </si>
  <si>
    <t xml:space="preserve">EMERGÊNCIA </t>
  </si>
  <si>
    <t xml:space="preserve"> RADIOLOGIA</t>
  </si>
  <si>
    <t>CAMARA VERMELHA</t>
  </si>
  <si>
    <t>SUPERIOR</t>
  </si>
  <si>
    <t>CLASSIFICAÇÃO</t>
  </si>
  <si>
    <t>MEDICAÇÃO  ADULTO</t>
  </si>
  <si>
    <t>SOROTERAPIA</t>
  </si>
  <si>
    <t>WC SOROTERAPIA</t>
  </si>
  <si>
    <t>INALAÇÃO ADULTO</t>
  </si>
  <si>
    <t>CURATIVO</t>
  </si>
  <si>
    <t>ISOLAMENTO 2</t>
  </si>
  <si>
    <t>UTILIZADES</t>
  </si>
  <si>
    <t>ISOLAMENTO 1</t>
  </si>
  <si>
    <t>WC ISOLAMENTO 1</t>
  </si>
  <si>
    <t>WC ISOLAMENTO 2</t>
  </si>
  <si>
    <t>ESPERA INFANTIL</t>
  </si>
  <si>
    <t>CONSULTORIO INFANTIL</t>
  </si>
  <si>
    <t>MEDICAÇÃO INFANTIL</t>
  </si>
  <si>
    <t>ATENDIMENTO RADIOLOGIA</t>
  </si>
  <si>
    <t>Nº PORTAS</t>
  </si>
  <si>
    <t>ARQ.MEDICO</t>
  </si>
  <si>
    <t xml:space="preserve">ROUPA SUJA </t>
  </si>
  <si>
    <t xml:space="preserve">ROUPA LIMPA </t>
  </si>
  <si>
    <t>SANNITARIO MASC</t>
  </si>
  <si>
    <t>SANITARIO FEM.</t>
  </si>
  <si>
    <t>ESTERELIZAÇÃO</t>
  </si>
  <si>
    <t>DESCONTAMINAÇÃO</t>
  </si>
  <si>
    <t>CIRCULAÇÃO 6</t>
  </si>
  <si>
    <t xml:space="preserve">ALMOXARIFADO </t>
  </si>
  <si>
    <t>CIRCULAÇÃO 5 RESTRITA</t>
  </si>
  <si>
    <t>SALA DE REUNIÃO</t>
  </si>
  <si>
    <t>GERÊNCIA</t>
  </si>
  <si>
    <t>ADMINISTRAÇÃO</t>
  </si>
  <si>
    <t xml:space="preserve">COPA </t>
  </si>
  <si>
    <t xml:space="preserve"> REFEITORIO </t>
  </si>
  <si>
    <t>HALL</t>
  </si>
  <si>
    <t>DORMITORIO PLANTÃO SAMU</t>
  </si>
  <si>
    <t>DORMITORIO PLANTÃO MASC.</t>
  </si>
  <si>
    <t>DORMITORIO PLANTÃO FEM</t>
  </si>
  <si>
    <t>CIRCULAÇÃO 6 RESTRITA</t>
  </si>
  <si>
    <t>VESTIARIO MASC.</t>
  </si>
  <si>
    <t>VESTIARIO FEM</t>
  </si>
  <si>
    <t>PERIMETRO EXTERNO TERREO</t>
  </si>
  <si>
    <t>PERIMETRO EXTERNO SUPERIOR</t>
  </si>
  <si>
    <t>TOTAL PAV TERREO</t>
  </si>
  <si>
    <t>TOTAL PAV SUPERIOR</t>
  </si>
  <si>
    <t>Nº JANELAS</t>
  </si>
  <si>
    <t>TOTAL AREA EXTERNA</t>
  </si>
  <si>
    <t>RETIRADAS  E DEMOLIÇÕES</t>
  </si>
  <si>
    <t>TOTAL</t>
  </si>
  <si>
    <t>PINTURA</t>
  </si>
  <si>
    <t xml:space="preserve">ACABAMENTO </t>
  </si>
  <si>
    <t>FECHAMENTOS E ALVENARIAS</t>
  </si>
  <si>
    <t>INSTALÇÕES ELÉTRICAS</t>
  </si>
  <si>
    <t xml:space="preserve"> INSTALÇÕES HIDRÁULICAS</t>
  </si>
  <si>
    <t xml:space="preserve"> INSTALÇÕES DE  AR CONDICIONADO</t>
  </si>
  <si>
    <t>93207</t>
  </si>
  <si>
    <t>CANTEIRO DE OBRAS E DESPESAS LOCAIS</t>
  </si>
  <si>
    <t>COBERTURA</t>
  </si>
  <si>
    <t>PORTAS E  JANELAS  E GRADES</t>
  </si>
  <si>
    <t xml:space="preserve">MOLA HIDRAULICA PARA PORTA </t>
  </si>
  <si>
    <t>VIDROS  E ACESSÓRIOS</t>
  </si>
  <si>
    <t>ESCADA</t>
  </si>
  <si>
    <t>CONSTRUÇÃO  DE ABRIGO DE GASES</t>
  </si>
  <si>
    <t xml:space="preserve">CONSTRUÇÃO  DE ESCADA </t>
  </si>
  <si>
    <t>FUNDAÇÃO</t>
  </si>
  <si>
    <t>ESTRUTURA</t>
  </si>
  <si>
    <t>PORTÃO</t>
  </si>
  <si>
    <t>PISOS E IMPERMEABILIZAÇÃO</t>
  </si>
  <si>
    <t>DESCARGAS ATMOSFERICAS</t>
  </si>
  <si>
    <t>TUBO EM COBRE RÍGIDO, DN 28 CLASSE A, SEM ISOLAMENTO, INSTALADO EM PRUMADA - FORNECIMENTO E INSTALAÇÃO. AF_12/2015</t>
  </si>
  <si>
    <t>TUBO EM COBRE RÍGIDO, DN 28 CLASSE A, SEM ISOLAMENTO, INSTALADO EM RAMAL E SUB-RAMAL - FORNECIMENTO E INSTALAÇÃO. AF_12/2015</t>
  </si>
  <si>
    <t>TUBO EM COBRE RÍGIDO, DN 15 CLASSE A, SEM ISOLAMENTO, INSTALADO EM RAMAL E SUB-RAMAL - FORNECIMENTO E INSTALAÇÃO. AF_12/2015</t>
  </si>
  <si>
    <t>TUBULAÇÕES DE GASES</t>
  </si>
  <si>
    <t>CAIXA DE GORDURA SIMPLES EM CONCRETO PRE-MOLDADO DN 40MM COM TAMPA - FORNECIME0NTO E INSTALACAO</t>
  </si>
  <si>
    <t>PAREDES INTERNA</t>
  </si>
  <si>
    <t>PAREDES EXTERNA</t>
  </si>
  <si>
    <t>PORTAS  DE MADEIRA</t>
  </si>
  <si>
    <t>ELEMENTOS  METALICOS</t>
  </si>
  <si>
    <t>SERVIÇOS  COMPLEMENTARES</t>
  </si>
  <si>
    <t>PILAR E VIGA E LAJE</t>
  </si>
  <si>
    <t>PILARES</t>
  </si>
  <si>
    <t>KIT DE PORTA DE  MADEIRA DE CORRER PARA PINTURA ,SEMI-OCO (LEVE OU MÉDIA) PADRÃO POPULAR 90X210CM ,ESPESSURA DE 3,5CM INTENS INCLUSOS:DOBRADIÇAS,MONTAGEM E INSTALAÇÃO  DO BATENTE SEM FECHADURA -FORNECIMENTO E INSTALAÇÃO</t>
  </si>
  <si>
    <t>COMPOSIÇÃO E COTAÇÃO</t>
  </si>
  <si>
    <t>BLOCO</t>
  </si>
  <si>
    <t>ALVENARIA  DE BLOCO DE CONCRETO  ESTRUTURAL E VEDAÇÃO</t>
  </si>
  <si>
    <t>ALVENARIA DE VEDAÇÃO DE BLOCOS VAZADOS DE CONCRETO DE 14X19X39CM (ESPESSURA 14CM) DE PAREDES COM ÁREA LÍQUIDA MAIOR OU IGUAL A 6M² SEM VÃOS E ARGAMASSA DE ASSENTAMENTO COM PREPARO EM BETONEIRA. AF_06/2014</t>
  </si>
  <si>
    <t>COTAÇÃO</t>
  </si>
  <si>
    <t xml:space="preserve">FORNECIMENTO APLICAÇÃO DE ARGAMASSA BARITADA COM CONSUMO  DE 25 KG/M2 PARA CADA CM DE  ESPESSURA ,ESP. 35MM </t>
  </si>
  <si>
    <t>COTAÇÃO + SINAPI 87399</t>
  </si>
  <si>
    <t>FORNECIMENTO E INSTALAÇÃO DE BANCADA DE GRANITO ESP.25MM</t>
  </si>
  <si>
    <t>ESTACIONAMENTO AMBULANCIA</t>
  </si>
  <si>
    <t>FORNECIMENTO E INSTALAÇÃO DE GABINETES EM BANCADA DE GRANITO ESP.25MM</t>
  </si>
  <si>
    <t>TORNEIRA CROMADA TUBO MÓVEL, DE MESA, COM ALAVANCA 1/2" OU 3/4", PARA PIA DE COZINHA, PADRÃO ALTO - FORNECIMENTO E INSTALAÇÃO. AF_12/2013</t>
  </si>
  <si>
    <t xml:space="preserve">PLACA DE AÇO INOX PROTEÇÃO  DE PORTA </t>
  </si>
  <si>
    <t>FORNECIMENTO E INSTALAÇÃO DE ALAVANCA PARA  DESCARGA  DEFICIENTE</t>
  </si>
  <si>
    <t>ELEMENTOS METÁLICOS</t>
  </si>
  <si>
    <t xml:space="preserve">PINTURA  DE CORRIMÃO COM GUARDA CORPO METÁLICO </t>
  </si>
  <si>
    <t>FORNECIMENTO E INSTALAÇÃO  DE ALAVANCA PARA JANELA MAXIM-AR</t>
  </si>
  <si>
    <t>UM</t>
  </si>
  <si>
    <t>FORNECIMENTO E INSTALAÇÃO  DE PRATELEIRA REVESTIDA EM FORMICA 78cm x 32 cm</t>
  </si>
  <si>
    <t>ACABAMENTO DE REGISTRO</t>
  </si>
  <si>
    <t>RALO  INOX  DIAM.100mm COM DISPOSITIVO ABRE E FECHA</t>
  </si>
  <si>
    <t>CADEIRA COM ENCOSTO E ASSENTO  REVESTIDO  DE COURO SEM APOIO DE BRAÇOS</t>
  </si>
  <si>
    <t>FORNECIMENTO E INSTALAÇÃO  DE GANCHOS  METÁLICOS PARA  PENDURAR MANGUEIRAS</t>
  </si>
  <si>
    <t>REVISÃO E RECARGA DE EXTINTORES DE CO2 6KG</t>
  </si>
  <si>
    <t>REVISÃO E RECAR5GA  DE EXTINTORES DE PÓ QUIMICO 4 KG</t>
  </si>
  <si>
    <t>REVISÃO E RECARGA  DE EXTINTOR  DE AGUA 10 L</t>
  </si>
  <si>
    <t>REVESTIMENTO CERÂMICO PARA PAREDES INTERNAS COM PLACAS TIPO ESMALTADA10X10 CM APLICADAS EM AMBIENTES DE ÁREA MAIOR QUE 5 M² A MEIA ALTURA DAS PAREDES.INCLUI REJUNTE</t>
  </si>
  <si>
    <t>PTO</t>
  </si>
  <si>
    <t>TUBO EM COBRE RÍGIDO, DN 35 CLASSE A,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</si>
  <si>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</si>
  <si>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</si>
  <si>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SIURB-EDIF</t>
  </si>
  <si>
    <t>BARRA DE APOIO PARA DEFICIENTES L=80 CM (BARRAS COM DIÂMETRO ENTRE 3,0 E 4,5CM)</t>
  </si>
  <si>
    <t>FERRO TRABALHADO - CAIXILHOS E PEQUENAS PEÇAS DE SERRALHERIA</t>
  </si>
  <si>
    <t>ALUMÍNIO EXTRUDADO TRABALHADO - CAIXILHOS E PEQUENAS PEÇAS DE SERRALHERIA</t>
  </si>
  <si>
    <t>SINAPI</t>
  </si>
  <si>
    <t>REMOÇÃO  DE BANCADA  DE INOX</t>
  </si>
  <si>
    <t>REMOÇÃO  DE PISO  DE BORRACHA  E RODAPÉ</t>
  </si>
  <si>
    <t>ESTAÇÃO DE CHAMADA DE ENFERMEIRA</t>
  </si>
  <si>
    <t>PAINEL DE ALARME PARA O2 OU AR OU VÁCUO OU N2O, INSTALADO</t>
  </si>
  <si>
    <t>MANGUEIRA DE INCÊNDIO COM UNIÃO DE ENGATE RÁPIDO, 30M - 2 1/2"</t>
  </si>
  <si>
    <t>ESGUICHO DE INCÊNDIO COM ENGATE RÁPIDO - 1 1/2"X1/2"</t>
  </si>
  <si>
    <t xml:space="preserve">DETETIZAÇÃO  </t>
  </si>
  <si>
    <t>CJ</t>
  </si>
  <si>
    <t>PONTO SECO PARA TELEFONE E LOGICA EM CONDULETE</t>
  </si>
  <si>
    <t>TOMADA RJ 45 PARA INFORMÁTICA COM PLACA</t>
  </si>
  <si>
    <t>TOMADA PARA TELEFONE PADRÃO RJ11 COM PLACA/ ESPELHO</t>
  </si>
  <si>
    <t>RETIRADA  DE PORTICO METÁLICO</t>
  </si>
  <si>
    <t>REMOÇÃO  DE PORTAS  DE MADEIRA E BATENTE</t>
  </si>
  <si>
    <t>SERVIÇO DE DESCARGA EM BOTA-FORA</t>
  </si>
  <si>
    <t>FORNECIMENTO E INSTALAÇÃO  DE VENTOKIT 80</t>
  </si>
  <si>
    <t>OBRA   :</t>
  </si>
  <si>
    <t>PREFEITURA DO MUNICÍPIO DE MAUÁ</t>
  </si>
  <si>
    <t xml:space="preserve">FITA  DE ALUMINIO 7/8"  X 1/8" PARA  UTILIZAÇÃO EM PROTEÇÃO ATMOSFERICAS INCLUSIVE  FIXADORES </t>
  </si>
  <si>
    <t xml:space="preserve">FORNECIMENTO E INSTALAÇÃO DE PERSINA  DE ALUMINIO 25 mm </t>
  </si>
  <si>
    <t xml:space="preserve">FORNECIMENTO INSTALAÇÃO  DE BANCADA DE INOX COM CUBA E ACESSORIOS  </t>
  </si>
  <si>
    <t>DEMOLIÇÃO DE PISO  REVESTIMENTO CERÂMICO OU SIMILAR</t>
  </si>
  <si>
    <t>PINTURA DE PISO</t>
  </si>
  <si>
    <t xml:space="preserve">FORNECIMENTOI E INSTALAÇÃO  DE PLACA DE  COMUNICAÇÃO  VISUAL  20  X 10 CM EM PORTAS E DIVERSOS  </t>
  </si>
  <si>
    <t>FORNECIMENTO  E INSTALAÇÃO  DE TOTEM METÁLICO  COM BANNER 3,50 M E 65 CM</t>
  </si>
  <si>
    <t xml:space="preserve"> PORTA  PARA  RADIOLOGIA 140CM X 210 CM ,INCL. INSTALAÇÃO DE SENSOR LAMPADA VERMELHA  PARA  SINALIZAÇÃO    INTERLIGADO  A APARELHOS ELETRICO</t>
  </si>
  <si>
    <t>FORNECIMENTO E INSTALAÇÃO  DE  ADESIVO  1,50 M X  1,17 M</t>
  </si>
  <si>
    <t>MURO DE  DIVISA</t>
  </si>
  <si>
    <t>TINTA ESMALTE SINTÉTICO - CONCRETO OU REBOCO SEM MASSA CORRIDA</t>
  </si>
  <si>
    <t>INSTALAÇÕES  ELETRICAS</t>
  </si>
  <si>
    <t>DISPENSER DE SABÃO, DE PAREDE, MANUAL, PARA SANITÁRIOS, ABS, ALTO IMPACTO, COM RESERVATÓRIO DE 800/ 900ML</t>
  </si>
  <si>
    <t>DISPENSER PARA  ALCOOL GEL , DE PAREDE, MANUAL, PARA SANITÁRIOS, ABS, ALTO IMPACTO, COM RESERVATÓRIO DE 800/ 900ML</t>
  </si>
  <si>
    <t>43.07.350</t>
  </si>
  <si>
    <t>CPOS</t>
  </si>
  <si>
    <t>74131/001</t>
  </si>
  <si>
    <t xml:space="preserve">FORNECIMENTO E INSTALAÇÃO DE QUADRO  PARA  03 DISJUNTORES COM BARRAMENTO   </t>
  </si>
  <si>
    <t>FORNECIMENTO E INSTALAÇÃO DE REGUA COM UMA TOMADA DE 220V E DUAS TOMADAS DE 110V E PONTOS DE VACUO E  OXIGÊNIO E GASES MEDICINAIS</t>
  </si>
  <si>
    <t>LIMPEZA E MANUTENÇÃO  DE SUPERFÍCIES DE TELHADO COM HIDROJATEAMENTO</t>
  </si>
  <si>
    <t>FORNECIMENTO E INSTALAÇÃO  DE AR CONDICIONADO SPLIT  24000 BTUs</t>
  </si>
  <si>
    <t>39.15.070</t>
  </si>
  <si>
    <t>CORTINA  PLASTICA PARA  LEITO HOSPITALAR</t>
  </si>
  <si>
    <t>FORNECIMENTO E INSTALAÇÃO DE PORTA VAI E VEM HOSPITALAR  140cm x 210 conforme memorial de  ezpecificações</t>
  </si>
  <si>
    <t>FORNECIMENTO E INSTALAÇÃO  DE INSUFILM  BLACK OUT</t>
  </si>
  <si>
    <t>FORNECIMENTO E INSTALAÇÃO  DE INSUFILM  BRANCO LEITOSO</t>
  </si>
  <si>
    <t>ITEM</t>
  </si>
  <si>
    <t>1.1</t>
  </si>
  <si>
    <t>1.2</t>
  </si>
  <si>
    <t>1.3</t>
  </si>
  <si>
    <t>1.4</t>
  </si>
  <si>
    <t>1.5</t>
  </si>
  <si>
    <t>2.1</t>
  </si>
  <si>
    <t>2.2</t>
  </si>
  <si>
    <t>2.3</t>
  </si>
  <si>
    <t>2.4</t>
  </si>
  <si>
    <t>2.5</t>
  </si>
  <si>
    <t>2.6</t>
  </si>
  <si>
    <t>2.7</t>
  </si>
  <si>
    <t>2.8</t>
  </si>
  <si>
    <t>2.9</t>
  </si>
  <si>
    <t>2.10</t>
  </si>
  <si>
    <t>2.11</t>
  </si>
  <si>
    <t>2.13</t>
  </si>
  <si>
    <t>2.14</t>
  </si>
  <si>
    <t>2.15</t>
  </si>
  <si>
    <t>3.1</t>
  </si>
  <si>
    <t>3.1.1</t>
  </si>
  <si>
    <t>3.1.2</t>
  </si>
  <si>
    <t>3.1.3</t>
  </si>
  <si>
    <t>3.1.4</t>
  </si>
  <si>
    <t>3.1.5</t>
  </si>
  <si>
    <t>3.1.6</t>
  </si>
  <si>
    <t>3.1.7</t>
  </si>
  <si>
    <t>3.1.8</t>
  </si>
  <si>
    <t>3.1.9</t>
  </si>
  <si>
    <t>3.1.10</t>
  </si>
  <si>
    <t>3.2</t>
  </si>
  <si>
    <t>3.2.1</t>
  </si>
  <si>
    <t>3.2.1.1</t>
  </si>
  <si>
    <t>3.2.2</t>
  </si>
  <si>
    <t>3.2.2.1</t>
  </si>
  <si>
    <t>3.2.3</t>
  </si>
  <si>
    <t>3.2.3.1</t>
  </si>
  <si>
    <t>3.2.3.2</t>
  </si>
  <si>
    <t>4.1</t>
  </si>
  <si>
    <t>4.1.1</t>
  </si>
  <si>
    <t>4.2</t>
  </si>
  <si>
    <t>4.2.1</t>
  </si>
  <si>
    <t>4.2.2</t>
  </si>
  <si>
    <t>4.2.3</t>
  </si>
  <si>
    <t>4.2.4</t>
  </si>
  <si>
    <t>4.2.5</t>
  </si>
  <si>
    <t>4.2.6</t>
  </si>
  <si>
    <t>4.2.7</t>
  </si>
  <si>
    <t>4.2.8</t>
  </si>
  <si>
    <t>4.2.9</t>
  </si>
  <si>
    <t>4.2.10</t>
  </si>
  <si>
    <t>4.3</t>
  </si>
  <si>
    <t>4.3.1</t>
  </si>
  <si>
    <t>4.3.1.1</t>
  </si>
  <si>
    <t>4.3.1.2</t>
  </si>
  <si>
    <t>4.3.1.3</t>
  </si>
  <si>
    <t>4.3.1.4</t>
  </si>
  <si>
    <t>4.3.1.5</t>
  </si>
  <si>
    <t>4.4</t>
  </si>
  <si>
    <t>4.4.1</t>
  </si>
  <si>
    <t>4.4.2</t>
  </si>
  <si>
    <t>4.4.3</t>
  </si>
  <si>
    <t>4.4.4</t>
  </si>
  <si>
    <t>4.4.5</t>
  </si>
  <si>
    <t>4.5</t>
  </si>
  <si>
    <t>4.5.1</t>
  </si>
  <si>
    <t>4.5.2</t>
  </si>
  <si>
    <t>4.5.3</t>
  </si>
  <si>
    <t>4.5.4</t>
  </si>
  <si>
    <t>4.5.5</t>
  </si>
  <si>
    <t>5.1</t>
  </si>
  <si>
    <t>5.2</t>
  </si>
  <si>
    <t>5.3</t>
  </si>
  <si>
    <t>5.4</t>
  </si>
  <si>
    <t>5.5</t>
  </si>
  <si>
    <t>6.1</t>
  </si>
  <si>
    <t>6.2</t>
  </si>
  <si>
    <t>6.3</t>
  </si>
  <si>
    <t>7.1</t>
  </si>
  <si>
    <t>7.2</t>
  </si>
  <si>
    <t>7.3</t>
  </si>
  <si>
    <t>7.4</t>
  </si>
  <si>
    <t>7.5</t>
  </si>
  <si>
    <t>7.6</t>
  </si>
  <si>
    <t>9.1</t>
  </si>
  <si>
    <t>9.1.1</t>
  </si>
  <si>
    <t>9.2</t>
  </si>
  <si>
    <t>9.2.1</t>
  </si>
  <si>
    <t>9.2.2</t>
  </si>
  <si>
    <t>9.3</t>
  </si>
  <si>
    <t>9.3.1</t>
  </si>
  <si>
    <t>9.3.2</t>
  </si>
  <si>
    <t>9.4</t>
  </si>
  <si>
    <t>9.4.1</t>
  </si>
  <si>
    <t>9.4.2</t>
  </si>
  <si>
    <t>9.4.3</t>
  </si>
  <si>
    <t>9.4.4</t>
  </si>
  <si>
    <t>9.5</t>
  </si>
  <si>
    <t>9.5.1</t>
  </si>
  <si>
    <t>10.1</t>
  </si>
  <si>
    <t>10.2</t>
  </si>
  <si>
    <t>10.3</t>
  </si>
  <si>
    <t>10.4</t>
  </si>
  <si>
    <t>10.5</t>
  </si>
  <si>
    <t>10.6</t>
  </si>
  <si>
    <t>10.7</t>
  </si>
  <si>
    <t>10.8</t>
  </si>
  <si>
    <t>10.9</t>
  </si>
  <si>
    <t>10.10</t>
  </si>
  <si>
    <t>10.11</t>
  </si>
  <si>
    <t>10.12</t>
  </si>
  <si>
    <t>10.13</t>
  </si>
  <si>
    <t>10.14</t>
  </si>
  <si>
    <t>10.15</t>
  </si>
  <si>
    <t>10.16</t>
  </si>
  <si>
    <t>10.17</t>
  </si>
  <si>
    <t>10.18</t>
  </si>
  <si>
    <t>11.1</t>
  </si>
  <si>
    <t>12.1</t>
  </si>
  <si>
    <t>12.2</t>
  </si>
  <si>
    <t>12.3</t>
  </si>
  <si>
    <t>12.4</t>
  </si>
  <si>
    <t>12.5</t>
  </si>
  <si>
    <t>12.6</t>
  </si>
  <si>
    <t>12.7</t>
  </si>
  <si>
    <t>12.8</t>
  </si>
  <si>
    <t>12.9</t>
  </si>
  <si>
    <t>12.10</t>
  </si>
  <si>
    <t>12.11</t>
  </si>
  <si>
    <t>12.12</t>
  </si>
  <si>
    <t>12.13</t>
  </si>
  <si>
    <t>12.14</t>
  </si>
  <si>
    <t>12.15</t>
  </si>
  <si>
    <t>12.16</t>
  </si>
  <si>
    <t>12.17</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</si>
  <si>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</si>
  <si>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</si>
  <si>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</si>
  <si>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</si>
  <si>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</si>
  <si>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</si>
  <si>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</si>
  <si>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</si>
  <si>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</si>
  <si>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</si>
  <si>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</si>
  <si>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</si>
  <si>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</si>
  <si>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</si>
  <si>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</si>
  <si>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</si>
  <si>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</si>
  <si>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</si>
  <si>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</si>
  <si>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</si>
  <si>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</si>
  <si>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</si>
  <si>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</si>
  <si>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</si>
  <si>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14.1</t>
  </si>
  <si>
    <t>14.2</t>
  </si>
  <si>
    <t>15.1</t>
  </si>
  <si>
    <t>15.2</t>
  </si>
  <si>
    <t>15.3</t>
  </si>
  <si>
    <t>15.4</t>
  </si>
  <si>
    <t>15.5</t>
  </si>
  <si>
    <t>15.6</t>
  </si>
  <si>
    <t>15.8</t>
  </si>
  <si>
    <t>16.1</t>
  </si>
  <si>
    <t>17.1</t>
  </si>
  <si>
    <t>17.2</t>
  </si>
  <si>
    <t>17.4</t>
  </si>
  <si>
    <t>17.6</t>
  </si>
  <si>
    <t>17.7</t>
  </si>
  <si>
    <t>L</t>
  </si>
  <si>
    <t>AC</t>
  </si>
  <si>
    <t>R</t>
  </si>
  <si>
    <t>DF</t>
  </si>
  <si>
    <t>I</t>
  </si>
  <si>
    <t>PLANILHA ORÇAMENTÁRIA</t>
  </si>
  <si>
    <t>04.02.140</t>
  </si>
  <si>
    <t>03.03.060</t>
  </si>
  <si>
    <t>REMOÇÃO DE REVESTIMENTO CERÂMICO EM MASSA DE  PAREDES</t>
  </si>
  <si>
    <t>10.60.70</t>
  </si>
  <si>
    <t>05.02.030</t>
  </si>
  <si>
    <t>REMOÇÃO DE PEÇAS DE MADEIRA (Gabinetes em madeira)</t>
  </si>
  <si>
    <t>04.08.020</t>
  </si>
  <si>
    <t>46.10.030</t>
  </si>
  <si>
    <t>46.10.040</t>
  </si>
  <si>
    <t>73970/001</t>
  </si>
  <si>
    <t>ESTRUTURA  METALICA  DE REFORÇO  EM PAREDES DE DRYWALL(STELL FRAME)</t>
  </si>
  <si>
    <t>18.11.090</t>
  </si>
  <si>
    <t>23.08.080</t>
  </si>
  <si>
    <t>30.06.080</t>
  </si>
  <si>
    <t>FDE</t>
  </si>
  <si>
    <t>06.80.044</t>
  </si>
  <si>
    <t>28.O1.040</t>
  </si>
  <si>
    <t xml:space="preserve">FORNECIMENTO INSTALAÇÃO DE MAÇANETA DE PORTAS REFORÇADA DE  1ª QUALIDADE </t>
  </si>
  <si>
    <t>ABRAÇADEIRA  PARA  FIXAÇÃO DE  LUMINARIAS</t>
  </si>
  <si>
    <t>09.84.037</t>
  </si>
  <si>
    <t>FORNECIMENTO E INSTALAÇÃO  DE CALHA METALICA PARA  LUMINARIA FLUORESCENTE  PARA  DUIAS  LAMPADAS COMPRIMENTO 60 CM</t>
  </si>
  <si>
    <t>44.03.720</t>
  </si>
  <si>
    <t>44.20.150</t>
  </si>
  <si>
    <t>10.14.86</t>
  </si>
  <si>
    <t>20.08.040</t>
  </si>
  <si>
    <t>49.06.10</t>
  </si>
  <si>
    <t>61.12.120</t>
  </si>
  <si>
    <t>50.20.120</t>
  </si>
  <si>
    <t>50.20.130</t>
  </si>
  <si>
    <t>50.20.110</t>
  </si>
  <si>
    <t>RETIRADA DE ESTRUTURA METÁLICA INCLUSIVE PERFIS DE FIXAÇÃO</t>
  </si>
  <si>
    <t>REVESTIMENTO CERÂMICO ESMALTADO, JUNTAS AMARRAÇÃO OU PRUMO - ASSENTADOS COM ARGAMASSA COLANTE</t>
  </si>
  <si>
    <t>ALAVANCA EM METAL CROMADO, PARA CAIXILHOS BASCULANTES</t>
  </si>
  <si>
    <t>TAMPO PARA BANCADA ÚMIDA - AÇO INOX N.18 (18:8)</t>
  </si>
  <si>
    <t>DEMOLIÇÃO DE REVESTIMENTO CERÂMICO DE PAREDE OU SIMILAR</t>
  </si>
  <si>
    <t>DEMOLIÇÃO DE REVESTIMENTO CERÂMICO DE PISO OU SIMILAR</t>
  </si>
  <si>
    <t>PRATELEIRA PARA ARMÁRIO, REVESTIDA EM 2 FACES, EM LAMINADO MELAMÍNICO</t>
  </si>
  <si>
    <t>PLACA PARA PORTA WC C/ DESENHO UNIVERSAL ACESSIBILIDADE</t>
  </si>
  <si>
    <t>GRELHA HEMISFÉRICA DE FERRO FUNDIDO - 100MM</t>
  </si>
  <si>
    <t>TAMPO PARA BANCADA ÚMIDA - GRANITO CINZA ANDORINHA - ESPESSURA 2CM</t>
  </si>
  <si>
    <t>RETIRADA DE FOLHAS DE PORTA DE PASSAGEM OU JANELA</t>
  </si>
  <si>
    <t>EXAUSTOR EÓLICO VAZÃO DE AR 4.000 M3/H E VENTOS A 10KM/H</t>
  </si>
  <si>
    <t>RECARGA DE EXTINTOR DE GÁS CARBÔNICO</t>
  </si>
  <si>
    <t>RECARGA DE EXTINTORE DE PÓ QUIMICO SECO</t>
  </si>
  <si>
    <t>RECARGA DE EXTINTOR DE AGUA PRESSURIZADA</t>
  </si>
  <si>
    <t/>
  </si>
  <si>
    <t xml:space="preserve">EXTENSÃO DE TAPUME = 64 M </t>
  </si>
  <si>
    <t xml:space="preserve">ALTURA  = 2,0 M </t>
  </si>
  <si>
    <t xml:space="preserve">DIMENSÕES  D=  3,00m x 2 m </t>
  </si>
  <si>
    <t>m2</t>
  </si>
  <si>
    <t>AREA  DA  ESCADA =</t>
  </si>
  <si>
    <t>AREA  ABRIGO DO COMPRESSOR</t>
  </si>
  <si>
    <t>ESP</t>
  </si>
  <si>
    <t>VOLUME</t>
  </si>
  <si>
    <t>ACESSO  AO PUBLICO</t>
  </si>
  <si>
    <t>BALCÃO DA  RECEÇÃO</t>
  </si>
  <si>
    <t>EMERGÊNCIA</t>
  </si>
  <si>
    <t>RETIRADA ESTRUTURA METALICA           ( PAREDES  STEEL FRAME )</t>
  </si>
  <si>
    <t>KG/M2</t>
  </si>
  <si>
    <t>L(m)</t>
  </si>
  <si>
    <t>PESO TOTAL (KG)</t>
  </si>
  <si>
    <t>RECEPÇÃO</t>
  </si>
  <si>
    <t>ASSISTENCIA SOCIAL E DML</t>
  </si>
  <si>
    <t>INALAÇÃO</t>
  </si>
  <si>
    <t>RADIOLOGIA</t>
  </si>
  <si>
    <t>EXPURGO</t>
  </si>
  <si>
    <t>MORGUE</t>
  </si>
  <si>
    <t>HIGIENIZAÇÃO</t>
  </si>
  <si>
    <t>CORREDOR  SUPERIOR</t>
  </si>
  <si>
    <t>CORREDOR  TERREO</t>
  </si>
  <si>
    <t>DML........... ........TANQUE</t>
  </si>
  <si>
    <t>CLASSIFICAÇÃO....LAVATORIO</t>
  </si>
  <si>
    <t>CONSULTORIO.......LAVATORIO</t>
  </si>
  <si>
    <t>EXPURGO............  TANQUE</t>
  </si>
  <si>
    <t>RES.TEM ............   LAVATORIO</t>
  </si>
  <si>
    <t>HIGIENIZAÇÃO.....CHUVEIRO ACESSORIOS</t>
  </si>
  <si>
    <t xml:space="preserve">ESTRUTURA DAQ COBERTURA EXISTENTE </t>
  </si>
  <si>
    <t>RODAPÉ DIVERSAS  SALAS  CONFORME  ANOTAÇÃO  NO PROJETO</t>
  </si>
  <si>
    <t>DML</t>
  </si>
  <si>
    <t>RES TEM</t>
  </si>
  <si>
    <t>WC ESPERA FEM</t>
  </si>
  <si>
    <t>WC ESPERA MASC</t>
  </si>
  <si>
    <t xml:space="preserve">PESO  ESTIMADO DA  ESTRUTURA </t>
  </si>
  <si>
    <t>DEMOLIÇÃO DE  ALVENARIA</t>
  </si>
  <si>
    <t>RETIRADA ESTRUTURA METALICA  PAREDES  STEEL FRAME )</t>
  </si>
  <si>
    <t>REMOÇÃO  DE  RODAPE CERAMICO</t>
  </si>
  <si>
    <t xml:space="preserve">KM IDA E VOLTA  = 40 KM </t>
  </si>
  <si>
    <t>DENSIDADE = 1,60T/M3</t>
  </si>
  <si>
    <t>ADOTADO  5 BROCAS</t>
  </si>
  <si>
    <t>PERIMETRO(m)</t>
  </si>
  <si>
    <t>H(m)</t>
  </si>
  <si>
    <t>VOLUME(m3)</t>
  </si>
  <si>
    <t>ESCAVAÇÃO</t>
  </si>
  <si>
    <t>VOL ESCAVAÇÃO -VOL  CONCRETO</t>
  </si>
  <si>
    <t>LASTRO</t>
  </si>
  <si>
    <t>VOL CONCRETO</t>
  </si>
  <si>
    <t>TAXA</t>
  </si>
  <si>
    <t>AREA(m2)</t>
  </si>
  <si>
    <t>TAXA DE FORMA 12 M2/M3</t>
  </si>
  <si>
    <t>PESO(KG)</t>
  </si>
  <si>
    <t>TAXA DE AÇO  20KG/M3</t>
  </si>
  <si>
    <t>TAXA DE AÇO  30KG/M3</t>
  </si>
  <si>
    <t>TAXA DE AÇO  50KG/M3</t>
  </si>
  <si>
    <t>CONCRETO</t>
  </si>
  <si>
    <t>LAJE DA  ESCADA</t>
  </si>
  <si>
    <t>DEGRAU</t>
  </si>
  <si>
    <t>PATAMAR</t>
  </si>
  <si>
    <t>AREA(M2)</t>
  </si>
  <si>
    <t>AREA  DE LAJE</t>
  </si>
  <si>
    <t xml:space="preserve">EXTENSÃO     </t>
  </si>
  <si>
    <t>DIMENSÕES</t>
  </si>
  <si>
    <t>L(m2)</t>
  </si>
  <si>
    <t>CONCRETO PILAR  4 PILARES</t>
  </si>
  <si>
    <t>AREA   DO ABRIGO</t>
  </si>
  <si>
    <t>DISTANCIA ESTIMADA =20 M</t>
  </si>
  <si>
    <t>15  ESTAÇÕES</t>
  </si>
  <si>
    <t>15  ESTAÇÕES COMF. PROJETO</t>
  </si>
  <si>
    <t>SIUR-EDIF</t>
  </si>
  <si>
    <t>37 PONTOS  DE GASES CONF.PROJETO</t>
  </si>
  <si>
    <t xml:space="preserve"> 01  QUADRO PARA  COMPRESSOR</t>
  </si>
  <si>
    <t xml:space="preserve"> 2  DISJUNTORES  DE 20</t>
  </si>
  <si>
    <t>1 DISJUN TOR  DE 50</t>
  </si>
  <si>
    <t>COPS</t>
  </si>
  <si>
    <t>01  LUMINARIA</t>
  </si>
  <si>
    <t>ADOTADO   50 M</t>
  </si>
  <si>
    <t>ADOTADO   100 M</t>
  </si>
  <si>
    <t>AREA  ESTACIONAMENTO AMBULANCIA</t>
  </si>
  <si>
    <t xml:space="preserve">ENTORNO  DO  TELHADO </t>
  </si>
  <si>
    <t>TAXA  DE  12KG/M2</t>
  </si>
  <si>
    <t>DUAS  DESCIDAS  DE  3,00 M</t>
  </si>
  <si>
    <t>INALAÇÃO E SUTURA</t>
  </si>
  <si>
    <t>CLASSIFICAÇÃO E  E.C.G</t>
  </si>
  <si>
    <t>MEDICAÇÃO IN FANTIL</t>
  </si>
  <si>
    <t>ESCADA SAMU</t>
  </si>
  <si>
    <t>TAXA  DE  AÇO  DE  REFORÇO</t>
  </si>
  <si>
    <t>BALCÃO DE  RECEPÇÃO INT</t>
  </si>
  <si>
    <t xml:space="preserve">ABRIGO COMPRESSOR </t>
  </si>
  <si>
    <t>BALCÃO DE  RECEPÇÃO EXT</t>
  </si>
  <si>
    <t>2 X  AREA DE  ALVENARIA</t>
  </si>
  <si>
    <t>SOBRE LAVATORIOS DE 0,60 MX 0,40M</t>
  </si>
  <si>
    <t>SOBRE  PIA  1,50 X 0,60</t>
  </si>
  <si>
    <t>MANUTENÇÃO.......</t>
  </si>
  <si>
    <t xml:space="preserve">CIRCULAÇÃO </t>
  </si>
  <si>
    <t>ABRIGO COMPRESSOR</t>
  </si>
  <si>
    <t>BALCÃO FARMACIA</t>
  </si>
  <si>
    <t>BALCÃO RECEPÇÃO</t>
  </si>
  <si>
    <t>COMPOSIÇÃO DO CUSTO APLICAÇÃO  DE ARGAMASSA BARITADA</t>
  </si>
  <si>
    <t xml:space="preserve">BARITA  SACO  COM 25 KG :R$ 38,41 </t>
  </si>
  <si>
    <t>CUSTO  POR KG = 1,54</t>
  </si>
  <si>
    <t>ESPESSURA 3 CM  TAXA= 66,83KG/M2 com  possiveis  perdas de  3%</t>
  </si>
  <si>
    <t>MÃO DE OBRA  PEDREIRO</t>
  </si>
  <si>
    <t>MÃO DE OBRA AJUDANTE</t>
  </si>
  <si>
    <t>AREA  DO  RX  MEMORIA DE CALCULO PISOS  E REVESTIMENTOS</t>
  </si>
  <si>
    <t xml:space="preserve">BANHO ISOLAMENTO  1 </t>
  </si>
  <si>
    <t>BANHO ISOLAMENTO  2</t>
  </si>
  <si>
    <t>BANHO OBS. PEDIATICA</t>
  </si>
  <si>
    <t xml:space="preserve">BANHO ADULTO 1 </t>
  </si>
  <si>
    <t>BANHO ADULTO 2</t>
  </si>
  <si>
    <t>VESTIARIO MASC</t>
  </si>
  <si>
    <t>CONFORME  MEMORIA  DE PISOS  ED REVESTIMENTOS</t>
  </si>
  <si>
    <t>PATAMARES  DA  ESCADA E DEGRAUS</t>
  </si>
  <si>
    <t>CONFORME  MEMORIA  DE PISOS  E REVESTIMENTOS AREA  WCs</t>
  </si>
  <si>
    <t>CONFORME  MEMORIA  DE PISOS  E REVESTIMENTOs</t>
  </si>
  <si>
    <t>CONFORME  MEMORIA  DE PISOS  E REVESTIMENTOS</t>
  </si>
  <si>
    <t xml:space="preserve">CONFORME  MEMORIA  DE PISOS  E REVESTIMENTOS </t>
  </si>
  <si>
    <t>AREA  ESTACIOAMENTO AMBULANCIA</t>
  </si>
  <si>
    <t xml:space="preserve">CONFORME  MEMORIA DE CALCULO   DE PISOS  E REVESTIMENTOS E PINTURA </t>
  </si>
  <si>
    <t xml:space="preserve">73924/1 </t>
  </si>
  <si>
    <t xml:space="preserve">QUANTIDADE ESTIMADA  EM LEITOS  </t>
  </si>
  <si>
    <t xml:space="preserve">CUSTO PORTA COTAÇÃO..R$ 951,24/M2 </t>
  </si>
  <si>
    <t>UNIID</t>
  </si>
  <si>
    <t>CARPINTEIRO............................................</t>
  </si>
  <si>
    <t>AJUDANTE.................................................</t>
  </si>
  <si>
    <t>UINID</t>
  </si>
  <si>
    <t>TOTAL PORTA  INSTALADA.........</t>
  </si>
  <si>
    <t>3  UNID  DE  0,78cm  x  0,32 cm</t>
  </si>
  <si>
    <t>CONFORME  RELAÇÃO  PORTAS  PROJETO</t>
  </si>
  <si>
    <t>CONFORME VISTORIA  E RELAÇÃO    PROJETO</t>
  </si>
  <si>
    <t>CONFORME VISTORIA  E RELAÇÃO   PROJETO</t>
  </si>
  <si>
    <t>CONFORME  AREA MEMORIA PISO E REVESTIMENTOS</t>
  </si>
  <si>
    <t>ADOTADO PARA  MAUTENÇÃO</t>
  </si>
  <si>
    <t>CONFORME  PROJETO</t>
  </si>
  <si>
    <t>CONFORME DIVERSOS  LOCAIS  EM  PROJETO</t>
  </si>
  <si>
    <t>ADOTADO NOS  WC. E VESTIARIOS</t>
  </si>
  <si>
    <t>ADOTADO  WC. PNE</t>
  </si>
  <si>
    <t xml:space="preserve">LOCAIS  A REPOR  </t>
  </si>
  <si>
    <t>AREA  TOTAL  DA  UPA</t>
  </si>
  <si>
    <t xml:space="preserve">LOCAIS A   REPARAR </t>
  </si>
  <si>
    <t>AREA  TOTAL  DA  UPA A  SER SINALIZADA</t>
  </si>
  <si>
    <t>SUBSTITUIÇÃO  DO EXISTENTE</t>
  </si>
  <si>
    <t>AREA  DA COBERTURA</t>
  </si>
  <si>
    <t xml:space="preserve">SIURB-EDIF </t>
  </si>
  <si>
    <t xml:space="preserve">AREA  INTERNA  TERREO  E SUPERIOR </t>
  </si>
  <si>
    <t>DESCRIÇÃO</t>
  </si>
  <si>
    <t>UNIDADE</t>
  </si>
  <si>
    <t>CONTATO</t>
  </si>
  <si>
    <t>TELEFONE</t>
  </si>
  <si>
    <t>(11) 2569-4230</t>
  </si>
  <si>
    <t>ABSOLUTEC METAIS E PLÁSTICOS</t>
  </si>
  <si>
    <t>LEROY MERLIN</t>
  </si>
  <si>
    <t>LUCIANA</t>
  </si>
  <si>
    <t>COTAÇÕES</t>
  </si>
  <si>
    <t xml:space="preserve">BASE: </t>
  </si>
  <si>
    <t>EDIF: JULHO/2017</t>
  </si>
  <si>
    <t>SINAPI: DEZEMBRO/2017</t>
  </si>
  <si>
    <t>EDIF</t>
  </si>
  <si>
    <t>DP.04 - CORRIMÃO EM TUBO GALVANIZADO INCLUSIVE PINTURA</t>
  </si>
  <si>
    <t>GUARDA CORPO E CORRIMÃO EXISTENTE</t>
  </si>
  <si>
    <t>PERÍMETRO</t>
  </si>
  <si>
    <t>TAM</t>
  </si>
  <si>
    <t xml:space="preserve">PINTURA  ESMALTE SINTÉTICO DO CORRIMÃO EXISTENTE COM GUARDA CORPO METÁLICO </t>
  </si>
  <si>
    <t>GUARDA-CORPO EM TUBO DE ACO GALVANIZADO</t>
  </si>
  <si>
    <t>73924/003</t>
  </si>
  <si>
    <t>PESO</t>
  </si>
  <si>
    <t>INSTALAÇÕES DE COMBATE A INCÊNDIO</t>
  </si>
  <si>
    <t xml:space="preserve">FORNECIMENTO INSTALAÇÃO DE FERRAGEM COMPLETA COM MAÇANETA DE PORTAS REFORÇADA DE  1ª QUALIDADE </t>
  </si>
  <si>
    <t>41.13.050</t>
  </si>
  <si>
    <t>LUMINÁRIA BLINDADA DE SOBREPOR OU PENDENTE EM CALHA FECHADA PARA DUAS LAMPADAS FLUORESCENTES DE 32/36/40W</t>
  </si>
  <si>
    <t xml:space="preserve">TORNEIRA CROMADA DE MESA, COM ACIONAMENTO HIDROMECÂNICO COM ALAVANCA 1/2" OU 3/4", PARA LAVATÓRIO, PADRÃO ALTO - FORNECIMENTO E INSTALAÇÃO. </t>
  </si>
  <si>
    <t>ACABAMENTO CROMADO PARA REGISTRO</t>
  </si>
  <si>
    <t>CPOS: NOVEMBRO/2017</t>
  </si>
  <si>
    <t>SINAPI nov/2017</t>
  </si>
  <si>
    <t xml:space="preserve"> INSTALAÇÕES DE  AR CONDICIONADO</t>
  </si>
  <si>
    <t xml:space="preserve"> INSTALAÇÕES HIDRÁULICAS</t>
  </si>
  <si>
    <t>INSTALAÇÕES ELÉTRICAS</t>
  </si>
  <si>
    <t>INTALAÇÃO DE SENSOR PARA SINALIZAÇÃO, INTERLIGADO A APARELHOS ELÉTRICOS</t>
  </si>
  <si>
    <t>COMPOSIÇÃO ANALÍTICA ESTIMATIVA DO BDI</t>
  </si>
  <si>
    <t xml:space="preserve">TIPOLOGIA: </t>
  </si>
  <si>
    <t>Construção de Edifícios</t>
  </si>
  <si>
    <t xml:space="preserve">Desoneração: </t>
  </si>
  <si>
    <t>COM desoneração (CPRB 4,5%)</t>
  </si>
  <si>
    <t>COMPOSIÇÃO DO BDI</t>
  </si>
  <si>
    <t>1º quartil</t>
  </si>
  <si>
    <t>3º quartil</t>
  </si>
  <si>
    <t>ADOTADO</t>
  </si>
  <si>
    <t>Taxa de Administração Central</t>
  </si>
  <si>
    <t>S</t>
  </si>
  <si>
    <t>Taxa de Seguros e Garantias</t>
  </si>
  <si>
    <t>Taxa de Risco</t>
  </si>
  <si>
    <t>Taxa de Despesas Financeiras</t>
  </si>
  <si>
    <t>Taxa de Lucro/ Remuneração</t>
  </si>
  <si>
    <t>Taxa de Incidência de Impostos</t>
  </si>
  <si>
    <t>ISS</t>
  </si>
  <si>
    <t>PIS/ COFINS</t>
  </si>
  <si>
    <t>CPRB</t>
  </si>
  <si>
    <t xml:space="preserve">Total </t>
  </si>
  <si>
    <t>Fórmula de cálculo do BDI adotada:</t>
  </si>
  <si>
    <r>
      <t xml:space="preserve">BDI = </t>
    </r>
    <r>
      <rPr>
        <u/>
        <sz val="10"/>
        <rFont val="Arial"/>
        <family val="2"/>
      </rPr>
      <t>(1 + AC + S + R + G)(1 + DF)(1+L)</t>
    </r>
    <r>
      <rPr>
        <sz val="10"/>
        <rFont val="Arial"/>
        <family val="2"/>
      </rPr>
      <t xml:space="preserve"> - 1</t>
    </r>
  </si>
  <si>
    <t>(1 - I)</t>
  </si>
  <si>
    <t xml:space="preserve">LIMITE DO BDI DE ACORDO COM O ACÓRDÃO </t>
  </si>
  <si>
    <t xml:space="preserve">1º quartil </t>
  </si>
  <si>
    <t xml:space="preserve">Média </t>
  </si>
  <si>
    <t xml:space="preserve">CONSTRUÇÃO DE EDIFICIOS </t>
  </si>
  <si>
    <t xml:space="preserve">SECRETARIA DE OBRAS </t>
  </si>
  <si>
    <t>RECARGA  DE  EXISTENTE</t>
  </si>
  <si>
    <t>HIDROSHOP</t>
  </si>
  <si>
    <t>(11) 4965.4453</t>
  </si>
  <si>
    <t>CÓDIGO</t>
  </si>
  <si>
    <t>MEDIANA</t>
  </si>
  <si>
    <t>EMPRESA</t>
  </si>
  <si>
    <t>NOME DA EMPRESA</t>
  </si>
  <si>
    <t>DATA COTAÇÃO</t>
  </si>
  <si>
    <t>RWR EQUIPAMENTOS HOSPITALARES</t>
  </si>
  <si>
    <t>16/01/2018</t>
  </si>
  <si>
    <t>FEMTEC EQUIP HOSPITALARES</t>
  </si>
  <si>
    <t>OWS PERK</t>
  </si>
  <si>
    <t>17/01/2018</t>
  </si>
  <si>
    <t>OBSERVAÇÕES:</t>
  </si>
  <si>
    <t>REFORMA E ADEQUAÇÃO DA UPA SÃO JOÃO</t>
  </si>
  <si>
    <t>FORNECIMENTO E INSTALAÇÃO DE REGUA COM TOMADA DE 220V E TOMADAS DE 127V E PONTOS DE VACUO E  OXIGÊNIO E GASES MEDICINAIS, E PONTO PARA CHAMADA DE ENFERMAGEM</t>
  </si>
  <si>
    <t>2.12</t>
  </si>
  <si>
    <t>8.1</t>
  </si>
  <si>
    <t>8.2</t>
  </si>
  <si>
    <t>8.3</t>
  </si>
  <si>
    <t>8.4</t>
  </si>
  <si>
    <t>8.5</t>
  </si>
  <si>
    <t>8.6</t>
  </si>
  <si>
    <t>15.7</t>
  </si>
  <si>
    <t>15.9</t>
  </si>
  <si>
    <t>17.3</t>
  </si>
  <si>
    <t>17.5</t>
  </si>
  <si>
    <t>REFORMA DA UNIDADE DE PRONTO ATENDIMENTO UPA VILA SÃO JOÃO</t>
  </si>
  <si>
    <t>OBRA  :</t>
  </si>
  <si>
    <t xml:space="preserve"> conforme informado pela C.E.F</t>
  </si>
  <si>
    <t>Os itens que foram utilizados SINAPI Novembro/2017, não estão na SINAPI Dezembro/2017, porque estão com suas composições sendo validadas,</t>
  </si>
  <si>
    <t>MEMÓRIA DE CÁLCULO</t>
  </si>
  <si>
    <t xml:space="preserve">MEMÓRIA DE CÁLCULO POR AMBIENTES </t>
  </si>
  <si>
    <t>CUSTOS COM DESONERAÇÃO</t>
  </si>
  <si>
    <t>P.S:</t>
  </si>
  <si>
    <t>BDI : 25%</t>
  </si>
  <si>
    <t>CUSTO UNIT COM B.D.I (R$)</t>
  </si>
  <si>
    <t xml:space="preserve">COTAÇÕES </t>
  </si>
  <si>
    <t>FORNECIMENTO E INSTALAÇÃO DE PORTA VAI E VEM HOSPITALAR  140cm x 210 conforme memorial descritivo</t>
  </si>
  <si>
    <t>UND</t>
  </si>
  <si>
    <t>LEONI</t>
  </si>
  <si>
    <t>ERIVELTO</t>
  </si>
  <si>
    <t>CLAUDIO</t>
  </si>
  <si>
    <t xml:space="preserve">INDICE FIPE </t>
  </si>
  <si>
    <t>VARIAÇÃO</t>
  </si>
  <si>
    <t>I0</t>
  </si>
  <si>
    <t>= (I-I0)/I0 X 100</t>
  </si>
  <si>
    <t>%</t>
  </si>
  <si>
    <t xml:space="preserve">Não há outros meses de referência na FIPE, tendo sido o último publicado, Novembro/2017. </t>
  </si>
  <si>
    <t xml:space="preserve">PREÇO PORTA VAI E VEM </t>
  </si>
  <si>
    <t>PREÇO ATUALIZADO</t>
  </si>
  <si>
    <t>1</t>
  </si>
  <si>
    <t>2</t>
  </si>
  <si>
    <t>3</t>
  </si>
  <si>
    <t>SETE COMÉRCIO DE PLÁSTICOS E METAIS LTDA</t>
  </si>
  <si>
    <t>30/11/2017</t>
  </si>
  <si>
    <t>ADRIANA</t>
  </si>
  <si>
    <t>LOCAL:  PREFEITURA DO MUNICÍPIO DE MAUÁ</t>
  </si>
  <si>
    <t>OBRA: REFORMA E ADEQUAÇÃO DA UPA SÃO JOÃO</t>
  </si>
  <si>
    <t>COMPOSIÇÕES</t>
  </si>
  <si>
    <t>CUSTO UNIT.</t>
  </si>
  <si>
    <t>COEF</t>
  </si>
  <si>
    <t>VALOR (R$)</t>
  </si>
  <si>
    <t>SINAPI  E COTAÇÃO</t>
  </si>
  <si>
    <t xml:space="preserve"> PORTA  PARA  RADIOLOGIA 140CM X 210 CM COM BATENTE  EM AÇO E REVESTIDADA EM LAMINADO MELAMINCO COM 1mm DE  PROTEÇÃO  CONTRA  RADIAÇÃO</t>
  </si>
  <si>
    <t>88309.</t>
  </si>
  <si>
    <t>PEDREIRO</t>
  </si>
  <si>
    <t>88316.</t>
  </si>
  <si>
    <t>AJUDANTE</t>
  </si>
  <si>
    <t>88629.</t>
  </si>
  <si>
    <t xml:space="preserve">FORNECIMENTO APLICAÇÃO DE ARGAMASSA BARITADA   ESPESSURA ,ESP. 35MM </t>
  </si>
  <si>
    <t xml:space="preserve">ARGAMASSA BARITADA </t>
  </si>
  <si>
    <t>10511.</t>
  </si>
  <si>
    <t>CIMENTO</t>
  </si>
  <si>
    <t>SERVENTE</t>
  </si>
  <si>
    <t>SINAPI                          E                      COTAÇÃO</t>
  </si>
  <si>
    <t>PORTA VAI E VEM</t>
  </si>
  <si>
    <t>ENCANADOR OU BOMBEIRO HIDRAULICO</t>
  </si>
  <si>
    <t>AJUDANTE DE ENCANADOR</t>
  </si>
  <si>
    <t xml:space="preserve"> PORTA  PARA  RADIOLOGIA 140CM X 210 CM, EM MADEIRA COM ACABAMENTO EM LAMINADO MELAMINICO, COM REVESTIMENTO EM CHUMBO DE 1MMPB E BATENTE EM AÇO, INCLUSIVE FERRAGENS. </t>
  </si>
  <si>
    <t xml:space="preserve">FORNECIMENTO E APLICAÇÃO DE ARGAMASSA BARITADA PARA PROTEÇÃO RADIOLÓGICA COM DENSIDADE DE 3,2 G/CM3 </t>
  </si>
  <si>
    <t>VILSON PROTEÇÃO RADIOLOGICA</t>
  </si>
  <si>
    <t>OSMED PRODUTOS  RADIOLOGICOS  LTDA</t>
  </si>
  <si>
    <t>MAUTEC BLINDAGEM RADIOLOGICA LTDA</t>
  </si>
  <si>
    <t>GISLAINE</t>
  </si>
  <si>
    <t>SANDRA</t>
  </si>
  <si>
    <t>11 -3465-5400</t>
  </si>
  <si>
    <t>11-3932-4615</t>
  </si>
  <si>
    <t>11-2606-5710</t>
  </si>
  <si>
    <t>(11)  4484-4362</t>
  </si>
  <si>
    <t>(11)22561063</t>
  </si>
  <si>
    <t>(11)4139-8529</t>
  </si>
  <si>
    <t>(11)2569-4230</t>
  </si>
  <si>
    <t>(11) 3908-7160</t>
  </si>
  <si>
    <t>IMPERIAL  PORTAS  E COTINAS  FLEXIVEIS</t>
  </si>
  <si>
    <t>DOUGLAS</t>
  </si>
  <si>
    <t>(11)  22561063</t>
  </si>
  <si>
    <t>(11)  4139-8529</t>
  </si>
  <si>
    <t>09/02/2018</t>
  </si>
  <si>
    <t>08/02/2018</t>
  </si>
  <si>
    <t xml:space="preserve">VILSON PROTEÇÃO  RADIOLÓGICA </t>
  </si>
  <si>
    <t>CASA DAS TORNEIRAS</t>
  </si>
  <si>
    <t>(11) 2274-3583</t>
  </si>
  <si>
    <t>SITE</t>
  </si>
  <si>
    <t>R$/kg</t>
  </si>
  <si>
    <t>SINAPI E COTAÇÃO</t>
  </si>
  <si>
    <t>4</t>
  </si>
  <si>
    <t>5</t>
  </si>
  <si>
    <t>COTAÇÃO + COMPOSIÇÃO</t>
  </si>
  <si>
    <t>FORRO EM RÉGUAS DE PVC, FRISADO, PARA AMBIENTES COMERCIAIS, INCLUSIVE</t>
  </si>
  <si>
    <t>FORRO EM RÉGUAS DE PVC, FRISADO, INCLUSIVE ESTRUTURA DE FIXAÇÃO</t>
  </si>
  <si>
    <t>5.6</t>
  </si>
  <si>
    <t xml:space="preserve">REPOSIÇÃO DE FORRO </t>
  </si>
  <si>
    <t>ÍNDICE DE REAJUSTE PARA COTAÇÃO DE PREÇO PORTA VAI E VEM</t>
  </si>
  <si>
    <t>REFORMA E AMPLIAÇÃO DA UNIDADE DE PRONTO ATENDIMENTO UPA VILA SÃO JOÃO</t>
  </si>
  <si>
    <t>OBRA:  REFORMA  E AMPLIAÇÃO DA UNIDADE DE PRONTO ATENDIMENTO UPA VILA SÃO JOÃO</t>
  </si>
  <si>
    <t>OBRA:  REFORMA E AMPLIAÇÃO DA UNIDADE DE PRONTO ATENDIMENTO UPA VILA SÃO JOÃO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</si>
</sst>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R$&quot;\ #,##0.00;[Red]\-&quot;R$&quot;\ #,##0.00"/>
    <numFmt numFmtId="43" formatCode="_-* #,##0.00_-;\-* #,##0.00_-;_-* &quot;-&quot;??_-;_-@_-"/>
    <numFmt numFmtId="164" formatCode="&quot;R$&quot;#,##0.00;\-&quot;R$&quot;#,##0.00"/>
    <numFmt numFmtId="165" formatCode="0.0"/>
    <numFmt numFmtId="166" formatCode="0.000"/>
    <numFmt numFmtId="167" formatCode="#,##0.00_ ;\-#,##0.00\ "/>
    <numFmt numFmtId="168" formatCode="00\-00\-00"/>
    <numFmt numFmtId="169" formatCode="_(* #,##0.00_);_(* \(#,##0.00\);_(* &quot;-&quot;??_);_(@_)"/>
    <numFmt numFmtId="170" formatCode="_(\ #,##0.00_);_(\ \(#,##0.00\);_(\ &quot;-&quot;??_);_(@_)"/>
  </numFmts>
  <fonts count="32" x14ac:knownFonts="1">
    <font>
      <sz val="10"/>
      <name val="Arial"/>
    </font>
    <font>
      <sz val="10"/>
      <name val="Arial"/>
      <family val="2"/>
    </font>
    <font>
      <sz val="10"/>
      <name val="Arial"/>
      <family val="2"/>
    </font>
    <font>
      <b/>
      <sz val="8"/>
      <name val="Arial"/>
      <family val="2"/>
    </font>
    <font>
      <sz val="8"/>
      <name val="Arial"/>
      <family val="2"/>
    </font>
    <font>
      <sz val="10"/>
      <name val="Arial"/>
      <family val="2"/>
    </font>
    <font>
      <b/>
      <sz val="11"/>
      <name val="Arial"/>
      <family val="2"/>
    </font>
    <font>
      <b/>
      <sz val="8"/>
      <name val="Perpetua"/>
      <family val="1"/>
    </font>
    <font>
      <sz val="9"/>
      <name val="Arial"/>
      <family val="2"/>
    </font>
    <font>
      <b/>
      <sz val="9"/>
      <name val="Arial"/>
      <family val="2"/>
    </font>
    <font>
      <b/>
      <sz val="10"/>
      <name val="Arial"/>
      <family val="2"/>
    </font>
    <font>
      <b/>
      <sz val="10"/>
      <name val="Perpetua"/>
      <family val="1"/>
    </font>
    <font>
      <b/>
      <sz val="9"/>
      <name val="Perpetua"/>
      <family val="1"/>
    </font>
    <font>
      <b/>
      <sz val="12"/>
      <name val="Arial"/>
      <family val="2"/>
    </font>
    <font>
      <sz val="8"/>
      <name val="Calibri"/>
      <family val="2"/>
    </font>
    <font>
      <sz val="11"/>
      <color indexed="8"/>
      <name val="Calibri"/>
      <family val="2"/>
    </font>
    <font>
      <sz val="10"/>
      <color indexed="8"/>
      <name val="Arial"/>
      <family val="2"/>
    </font>
    <font>
      <sz val="8"/>
      <color indexed="8"/>
      <name val="Arial"/>
      <family val="2"/>
    </font>
    <font>
      <sz val="8"/>
      <color indexed="8"/>
      <name val="Times New Roman"/>
      <family val="1"/>
    </font>
    <font>
      <sz val="8"/>
      <name val="MS Sans Serif"/>
      <family val="2"/>
    </font>
    <font>
      <sz val="8"/>
      <color theme="1"/>
      <name val="Arial"/>
      <family val="2"/>
    </font>
    <font>
      <b/>
      <sz val="8"/>
      <color theme="0" tint="-0.499984740745262"/>
      <name val="Arial"/>
      <family val="2"/>
    </font>
    <font>
      <b/>
      <sz val="11"/>
      <name val="Cambria"/>
      <family val="1"/>
      <scheme val="major"/>
    </font>
    <font>
      <b/>
      <sz val="9"/>
      <color theme="0" tint="-0.499984740745262"/>
      <name val="Arial"/>
      <family val="2"/>
    </font>
    <font>
      <sz val="10"/>
      <name val="Arial"/>
      <family val="2"/>
    </font>
    <font>
      <sz val="8"/>
      <color rgb="FFFF0000"/>
      <name val="Arial"/>
      <family val="2"/>
    </font>
    <font>
      <sz val="10"/>
      <color rgb="FFFF0000"/>
      <name val="Arial"/>
      <family val="2"/>
    </font>
    <font>
      <sz val="11"/>
      <color indexed="8"/>
      <name val="Arial"/>
      <family val="2"/>
    </font>
    <font>
      <u/>
      <sz val="10"/>
      <name val="Arial"/>
      <family val="2"/>
    </font>
    <font>
      <b/>
      <sz val="8"/>
      <name val="Calibri"/>
      <family val="2"/>
    </font>
    <font>
      <sz val="8"/>
      <color rgb="FFFF0000"/>
      <name val="Times New Roman"/>
      <family val="1"/>
    </font>
    <font>
      <sz val="11"/>
      <name val="Arial"/>
      <family val="2"/>
    </font>
  </fonts>
  <fills count="15">
    <fill>
      <patternFill patternType="none"/>
    </fill>
    <fill>
      <patternFill patternType="gray125"/>
    </fill>
    <fill>
      <patternFill patternType="solid">
        <fgColor indexed="43"/>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bgColor indexed="64"/>
      </patternFill>
    </fill>
    <fill>
      <patternFill patternType="solid">
        <fgColor theme="0" tint="-0.499984740745262"/>
        <bgColor indexed="64"/>
      </patternFill>
    </fill>
    <fill>
      <patternFill patternType="solid">
        <fgColor indexed="22"/>
        <bgColor indexed="64"/>
      </patternFill>
    </fill>
    <fill>
      <patternFill patternType="solid">
        <fgColor indexed="55"/>
        <bgColor indexed="64"/>
      </patternFill>
    </fill>
    <fill>
      <patternFill patternType="solid">
        <fgColor rgb="FFFFFF99"/>
        <bgColor indexed="64"/>
      </patternFill>
    </fill>
    <fill>
      <patternFill patternType="solid">
        <fgColor theme="3" tint="0.59999389629810485"/>
        <bgColor indexed="64"/>
      </patternFill>
    </fill>
    <fill>
      <patternFill patternType="solid">
        <fgColor rgb="FFFFFF00"/>
        <bgColor indexed="64"/>
      </patternFill>
    </fill>
  </fills>
  <borders count="42">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7">
    <xf numFmtId="0" fontId="0" fillId="0" borderId="0"/>
    <xf numFmtId="0" fontId="15" fillId="0" borderId="0"/>
    <xf numFmtId="0" fontId="16" fillId="0" borderId="0"/>
    <xf numFmtId="9" fontId="1" fillId="0" borderId="0" applyFont="0" applyFill="0" applyBorder="0" applyAlignment="0" applyProtection="0"/>
    <xf numFmtId="43" fontId="24" fillId="0" borderId="0" applyFont="0" applyFill="0" applyBorder="0" applyAlignment="0" applyProtection="0"/>
    <xf numFmtId="0" fontId="1" fillId="0" borderId="0"/>
    <xf numFmtId="169" fontId="1" fillId="0" borderId="0" applyFont="0" applyFill="0" applyBorder="0" applyAlignment="0" applyProtection="0"/>
  </cellStyleXfs>
  <cellXfs count="472">
    <xf numFmtId="0" fontId="0" fillId="0" borderId="0" xfId="0"/>
    <xf numFmtId="0" fontId="3" fillId="0" borderId="1" xfId="0" applyFont="1" applyBorder="1"/>
    <xf numFmtId="0" fontId="3" fillId="0" borderId="0" xfId="0" applyFont="1" applyBorder="1"/>
    <xf numFmtId="0" fontId="3" fillId="0" borderId="2" xfId="0" applyFont="1" applyBorder="1"/>
    <xf numFmtId="0" fontId="4" fillId="0" borderId="3" xfId="0" applyFont="1" applyBorder="1" applyAlignment="1">
      <alignment horizontal="center" vertical="center" wrapText="1"/>
    </xf>
    <xf numFmtId="0" fontId="4" fillId="0" borderId="3" xfId="0" applyFont="1" applyBorder="1" applyAlignment="1">
      <alignment horizontal="left" vertical="center" wrapText="1" indent="1"/>
    </xf>
    <xf numFmtId="0" fontId="3" fillId="3" borderId="3" xfId="0" applyFont="1" applyFill="1" applyBorder="1" applyAlignment="1">
      <alignment horizontal="left" vertical="center" wrapText="1" indent="1"/>
    </xf>
    <xf numFmtId="0" fontId="3" fillId="3"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indent="1"/>
    </xf>
    <xf numFmtId="0" fontId="4" fillId="0" borderId="5" xfId="0" applyFont="1" applyBorder="1" applyAlignment="1">
      <alignment horizontal="center" vertical="center" wrapText="1"/>
    </xf>
    <xf numFmtId="0" fontId="4" fillId="0" borderId="5" xfId="0" applyFont="1" applyBorder="1" applyAlignment="1">
      <alignment horizontal="left" vertical="center" wrapText="1" indent="1"/>
    </xf>
    <xf numFmtId="0" fontId="3" fillId="3" borderId="6" xfId="0" applyFont="1" applyFill="1" applyBorder="1" applyAlignment="1">
      <alignment horizontal="center" vertical="center" wrapText="1"/>
    </xf>
    <xf numFmtId="0" fontId="3" fillId="3" borderId="7" xfId="0" applyFont="1" applyFill="1" applyBorder="1" applyAlignment="1">
      <alignment horizontal="left" vertical="center" wrapText="1" inden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0" xfId="0" applyFont="1"/>
    <xf numFmtId="0" fontId="0" fillId="0" borderId="3" xfId="0" applyBorder="1"/>
    <xf numFmtId="0" fontId="4" fillId="4" borderId="3" xfId="0" applyFont="1" applyFill="1" applyBorder="1" applyAlignment="1">
      <alignment horizontal="center" vertical="center" wrapText="1"/>
    </xf>
    <xf numFmtId="2" fontId="4" fillId="0" borderId="3" xfId="0" applyNumberFormat="1" applyFont="1" applyBorder="1" applyAlignment="1">
      <alignment horizontal="center" vertical="center" wrapText="1"/>
    </xf>
    <xf numFmtId="0" fontId="0" fillId="4" borderId="3" xfId="0" applyFill="1" applyBorder="1"/>
    <xf numFmtId="0" fontId="0" fillId="4" borderId="0" xfId="0" applyFill="1"/>
    <xf numFmtId="2" fontId="4" fillId="5" borderId="3" xfId="0" applyNumberFormat="1" applyFont="1" applyFill="1" applyBorder="1" applyAlignment="1">
      <alignment horizontal="center" vertical="center" wrapText="1"/>
    </xf>
    <xf numFmtId="0" fontId="0" fillId="5" borderId="0" xfId="0" applyFill="1"/>
    <xf numFmtId="0" fontId="0" fillId="4" borderId="12" xfId="0" applyFill="1" applyBorder="1"/>
    <xf numFmtId="0" fontId="7" fillId="4" borderId="3" xfId="0" applyFont="1" applyFill="1" applyBorder="1" applyAlignment="1">
      <alignment horizontal="center" vertical="center" wrapText="1"/>
    </xf>
    <xf numFmtId="0" fontId="7" fillId="6" borderId="3" xfId="0" applyFont="1" applyFill="1" applyBorder="1" applyAlignment="1">
      <alignment horizontal="center" vertical="center" wrapText="1"/>
    </xf>
    <xf numFmtId="2" fontId="4" fillId="6" borderId="3" xfId="0" applyNumberFormat="1" applyFont="1" applyFill="1" applyBorder="1" applyAlignment="1">
      <alignment horizontal="center" vertical="center" wrapText="1"/>
    </xf>
    <xf numFmtId="2" fontId="4" fillId="7" borderId="3" xfId="0" applyNumberFormat="1" applyFont="1" applyFill="1" applyBorder="1" applyAlignment="1">
      <alignment horizontal="center" vertical="center" wrapText="1"/>
    </xf>
    <xf numFmtId="2" fontId="4" fillId="3" borderId="3" xfId="0" applyNumberFormat="1" applyFont="1" applyFill="1" applyBorder="1" applyAlignment="1">
      <alignment horizontal="center" vertical="center" wrapText="1"/>
    </xf>
    <xf numFmtId="0" fontId="7" fillId="8" borderId="3" xfId="0" applyFont="1" applyFill="1" applyBorder="1" applyAlignment="1">
      <alignment horizontal="center" vertical="center" wrapText="1"/>
    </xf>
    <xf numFmtId="2" fontId="4" fillId="8" borderId="3" xfId="0" applyNumberFormat="1" applyFont="1" applyFill="1" applyBorder="1" applyAlignment="1">
      <alignment horizontal="center" vertical="center" wrapText="1"/>
    </xf>
    <xf numFmtId="2" fontId="4" fillId="9" borderId="3" xfId="0" applyNumberFormat="1" applyFont="1" applyFill="1" applyBorder="1" applyAlignment="1">
      <alignment horizontal="center" vertical="center" wrapText="1"/>
    </xf>
    <xf numFmtId="2" fontId="8" fillId="9" borderId="3" xfId="0" applyNumberFormat="1" applyFont="1" applyFill="1" applyBorder="1" applyAlignment="1">
      <alignment horizontal="center" vertical="center" wrapText="1"/>
    </xf>
    <xf numFmtId="0" fontId="2" fillId="0" borderId="0" xfId="0" applyFont="1"/>
    <xf numFmtId="0" fontId="3" fillId="3" borderId="3" xfId="0" applyFont="1" applyFill="1" applyBorder="1"/>
    <xf numFmtId="0" fontId="10" fillId="3" borderId="3" xfId="0" applyFont="1" applyFill="1" applyBorder="1"/>
    <xf numFmtId="0" fontId="9" fillId="9" borderId="3"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8" borderId="3" xfId="0" applyFont="1" applyFill="1" applyBorder="1" applyAlignment="1">
      <alignment horizontal="center" vertical="center" wrapText="1"/>
    </xf>
    <xf numFmtId="2" fontId="13" fillId="9" borderId="3"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13" fillId="3" borderId="3" xfId="0" applyNumberFormat="1" applyFont="1" applyFill="1" applyBorder="1" applyAlignment="1">
      <alignment horizontal="center"/>
    </xf>
    <xf numFmtId="2" fontId="4" fillId="4" borderId="3" xfId="0" applyNumberFormat="1" applyFont="1" applyFill="1" applyBorder="1" applyAlignment="1">
      <alignment horizontal="left" vertical="center" wrapText="1" indent="1"/>
    </xf>
    <xf numFmtId="2" fontId="3" fillId="4" borderId="3" xfId="0" applyNumberFormat="1" applyFont="1" applyFill="1" applyBorder="1" applyAlignment="1">
      <alignment horizontal="left" vertical="center" wrapText="1" indent="1"/>
    </xf>
    <xf numFmtId="0" fontId="4" fillId="3" borderId="3" xfId="0" applyFont="1" applyFill="1" applyBorder="1" applyAlignment="1">
      <alignment horizontal="center" vertical="center" wrapText="1"/>
    </xf>
    <xf numFmtId="2" fontId="3" fillId="3" borderId="3" xfId="0" applyNumberFormat="1" applyFont="1" applyFill="1" applyBorder="1" applyAlignment="1">
      <alignment horizontal="left" vertical="center" wrapText="1" indent="1"/>
    </xf>
    <xf numFmtId="2" fontId="4" fillId="3" borderId="3" xfId="0" applyNumberFormat="1" applyFont="1" applyFill="1" applyBorder="1" applyAlignment="1">
      <alignment horizontal="left" vertical="center" wrapText="1" indent="1"/>
    </xf>
    <xf numFmtId="2" fontId="3" fillId="4" borderId="3" xfId="0" applyNumberFormat="1" applyFont="1" applyFill="1" applyBorder="1" applyAlignment="1">
      <alignment horizontal="right" vertical="center" wrapText="1" indent="1"/>
    </xf>
    <xf numFmtId="2" fontId="3" fillId="4" borderId="3" xfId="0" applyNumberFormat="1" applyFont="1" applyFill="1" applyBorder="1" applyAlignment="1">
      <alignment horizontal="center" vertical="center" wrapText="1"/>
    </xf>
    <xf numFmtId="2" fontId="3" fillId="3" borderId="3" xfId="0" applyNumberFormat="1" applyFont="1" applyFill="1" applyBorder="1" applyAlignment="1">
      <alignment horizontal="center" vertical="center" wrapText="1"/>
    </xf>
    <xf numFmtId="0" fontId="14" fillId="0" borderId="3" xfId="0" applyFont="1" applyBorder="1" applyAlignment="1">
      <alignment horizontal="center" vertical="center"/>
    </xf>
    <xf numFmtId="0" fontId="6" fillId="3" borderId="3" xfId="0" applyFont="1" applyFill="1" applyBorder="1" applyAlignment="1">
      <alignment horizontal="center"/>
    </xf>
    <xf numFmtId="167" fontId="4" fillId="4" borderId="3" xfId="0" applyNumberFormat="1" applyFont="1" applyFill="1" applyBorder="1" applyAlignment="1">
      <alignment horizontal="center" vertical="center" wrapText="1"/>
    </xf>
    <xf numFmtId="0" fontId="3" fillId="3" borderId="15"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4" borderId="15" xfId="0" applyFont="1" applyFill="1" applyBorder="1" applyAlignment="1">
      <alignment horizontal="center" vertical="center" wrapText="1"/>
    </xf>
    <xf numFmtId="167" fontId="4" fillId="4" borderId="11" xfId="0" applyNumberFormat="1" applyFont="1" applyFill="1" applyBorder="1" applyAlignment="1">
      <alignment horizontal="center" vertical="center" wrapText="1"/>
    </xf>
    <xf numFmtId="0" fontId="3" fillId="4" borderId="15" xfId="0" applyFont="1" applyFill="1" applyBorder="1" applyAlignment="1">
      <alignment horizontal="center" vertical="center" wrapText="1"/>
    </xf>
    <xf numFmtId="167" fontId="3" fillId="4" borderId="11" xfId="0" applyNumberFormat="1" applyFont="1" applyFill="1" applyBorder="1" applyAlignment="1">
      <alignment horizontal="center" vertical="center" wrapText="1"/>
    </xf>
    <xf numFmtId="165" fontId="4" fillId="4" borderId="3" xfId="0" applyNumberFormat="1" applyFont="1" applyFill="1" applyBorder="1" applyAlignment="1">
      <alignment horizontal="center" vertical="center" wrapText="1"/>
    </xf>
    <xf numFmtId="167" fontId="3" fillId="3" borderId="11" xfId="0" applyNumberFormat="1" applyFont="1" applyFill="1" applyBorder="1" applyAlignment="1">
      <alignment horizontal="center" vertical="center" wrapText="1"/>
    </xf>
    <xf numFmtId="167" fontId="4" fillId="3" borderId="11" xfId="0" applyNumberFormat="1" applyFont="1" applyFill="1" applyBorder="1" applyAlignment="1">
      <alignment horizontal="center" vertical="center" wrapText="1"/>
    </xf>
    <xf numFmtId="168" fontId="20" fillId="4" borderId="3" xfId="2" applyNumberFormat="1" applyFont="1" applyFill="1" applyBorder="1" applyAlignment="1">
      <alignment horizontal="center" vertical="center" wrapText="1"/>
    </xf>
    <xf numFmtId="0" fontId="17" fillId="4" borderId="3" xfId="2" applyFont="1" applyFill="1" applyBorder="1" applyAlignment="1">
      <alignment horizontal="left" vertical="center" wrapText="1" indent="1"/>
    </xf>
    <xf numFmtId="0" fontId="17" fillId="4" borderId="3" xfId="2" applyFont="1" applyFill="1" applyBorder="1" applyAlignment="1">
      <alignment horizontal="center" vertical="center" wrapText="1"/>
    </xf>
    <xf numFmtId="0" fontId="17" fillId="4" borderId="3" xfId="2" applyFont="1" applyFill="1" applyBorder="1" applyAlignment="1">
      <alignment horizontal="center" wrapText="1"/>
    </xf>
    <xf numFmtId="0" fontId="17" fillId="0" borderId="3" xfId="2" applyFont="1" applyFill="1" applyBorder="1" applyAlignment="1">
      <alignment horizontal="left" vertical="center" wrapText="1" indent="1"/>
    </xf>
    <xf numFmtId="0" fontId="17" fillId="0" borderId="3" xfId="2" applyFont="1" applyFill="1" applyBorder="1" applyAlignment="1">
      <alignment horizontal="center" wrapText="1"/>
    </xf>
    <xf numFmtId="4" fontId="17" fillId="4" borderId="3" xfId="2" applyNumberFormat="1" applyFont="1" applyFill="1" applyBorder="1" applyAlignment="1">
      <alignment horizontal="center" vertical="center" wrapText="1"/>
    </xf>
    <xf numFmtId="2" fontId="4" fillId="4" borderId="11" xfId="0" applyNumberFormat="1" applyFont="1" applyFill="1" applyBorder="1" applyAlignment="1">
      <alignment horizontal="center" vertical="center" wrapText="1"/>
    </xf>
    <xf numFmtId="0" fontId="4" fillId="4" borderId="3" xfId="0" applyFont="1" applyFill="1" applyBorder="1" applyAlignment="1">
      <alignment horizontal="center"/>
    </xf>
    <xf numFmtId="2" fontId="4" fillId="5" borderId="4" xfId="0" applyNumberFormat="1" applyFont="1" applyFill="1" applyBorder="1" applyAlignment="1">
      <alignment horizontal="center" vertical="center" wrapText="1"/>
    </xf>
    <xf numFmtId="0" fontId="10" fillId="3" borderId="5" xfId="0" applyFont="1" applyFill="1" applyBorder="1"/>
    <xf numFmtId="2" fontId="4" fillId="5" borderId="16" xfId="0" applyNumberFormat="1" applyFont="1" applyFill="1" applyBorder="1" applyAlignment="1">
      <alignment horizontal="center"/>
    </xf>
    <xf numFmtId="2" fontId="4" fillId="4" borderId="17" xfId="0" applyNumberFormat="1" applyFont="1" applyFill="1" applyBorder="1" applyAlignment="1">
      <alignment horizontal="center"/>
    </xf>
    <xf numFmtId="0" fontId="17" fillId="0" borderId="3" xfId="0" applyFont="1" applyFill="1" applyBorder="1" applyAlignment="1">
      <alignment horizontal="left" vertical="center" wrapText="1" indent="1"/>
    </xf>
    <xf numFmtId="2" fontId="17" fillId="0" borderId="3" xfId="0" applyNumberFormat="1" applyFont="1" applyFill="1" applyBorder="1" applyAlignment="1">
      <alignment horizontal="left" vertical="center" wrapText="1" indent="1"/>
    </xf>
    <xf numFmtId="168" fontId="20" fillId="0" borderId="3" xfId="2" applyNumberFormat="1" applyFont="1" applyFill="1" applyBorder="1" applyAlignment="1">
      <alignment horizontal="center" vertical="center" wrapText="1"/>
    </xf>
    <xf numFmtId="168" fontId="18" fillId="0" borderId="3" xfId="0" applyNumberFormat="1" applyFont="1" applyFill="1" applyBorder="1" applyAlignment="1">
      <alignment horizontal="center" vertical="center"/>
    </xf>
    <xf numFmtId="4" fontId="17" fillId="0" borderId="3" xfId="0" applyNumberFormat="1" applyFont="1" applyFill="1" applyBorder="1" applyAlignment="1">
      <alignment horizontal="center" vertical="center"/>
    </xf>
    <xf numFmtId="0" fontId="3" fillId="4" borderId="3"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2" fontId="10" fillId="3" borderId="19" xfId="0" applyNumberFormat="1" applyFont="1" applyFill="1" applyBorder="1" applyAlignment="1">
      <alignment horizontal="left" vertical="center" wrapText="1" indent="1"/>
    </xf>
    <xf numFmtId="2" fontId="4" fillId="3" borderId="19" xfId="0" applyNumberFormat="1" applyFont="1" applyFill="1" applyBorder="1" applyAlignment="1">
      <alignment horizontal="center" vertical="center" wrapText="1"/>
    </xf>
    <xf numFmtId="2" fontId="4" fillId="3" borderId="19" xfId="0" applyNumberFormat="1" applyFont="1" applyFill="1" applyBorder="1" applyAlignment="1">
      <alignment horizontal="left" vertical="center" wrapText="1" indent="1"/>
    </xf>
    <xf numFmtId="164" fontId="6" fillId="3" borderId="20" xfId="0" applyNumberFormat="1" applyFont="1" applyFill="1" applyBorder="1" applyAlignment="1">
      <alignment horizontal="center" vertical="center" wrapText="1"/>
    </xf>
    <xf numFmtId="0" fontId="5" fillId="4" borderId="0" xfId="0" applyFont="1" applyFill="1"/>
    <xf numFmtId="167" fontId="0" fillId="4" borderId="0" xfId="0" applyNumberFormat="1" applyFill="1"/>
    <xf numFmtId="0" fontId="2" fillId="4" borderId="0" xfId="0" applyFont="1" applyFill="1"/>
    <xf numFmtId="0" fontId="0" fillId="4" borderId="0" xfId="0" applyFill="1" applyAlignment="1">
      <alignment vertical="center"/>
    </xf>
    <xf numFmtId="0" fontId="9" fillId="4" borderId="0" xfId="0" applyFont="1" applyFill="1" applyBorder="1"/>
    <xf numFmtId="39" fontId="3" fillId="4" borderId="0" xfId="0" applyNumberFormat="1" applyFont="1" applyFill="1" applyBorder="1" applyAlignment="1">
      <alignment horizontal="right"/>
    </xf>
    <xf numFmtId="39" fontId="3" fillId="4" borderId="0" xfId="0" applyNumberFormat="1" applyFont="1" applyFill="1" applyBorder="1" applyAlignment="1"/>
    <xf numFmtId="0" fontId="4" fillId="4" borderId="0" xfId="0" applyFont="1" applyFill="1" applyBorder="1" applyAlignment="1">
      <alignment horizontal="right"/>
    </xf>
    <xf numFmtId="0" fontId="9" fillId="4" borderId="1" xfId="0" applyFont="1" applyFill="1" applyBorder="1"/>
    <xf numFmtId="10" fontId="0" fillId="4" borderId="0" xfId="0" applyNumberFormat="1" applyFill="1"/>
    <xf numFmtId="0" fontId="0" fillId="4" borderId="0" xfId="0" applyFill="1" applyAlignment="1">
      <alignment horizontal="right"/>
    </xf>
    <xf numFmtId="167" fontId="0" fillId="4" borderId="0" xfId="0" applyNumberFormat="1" applyFill="1" applyAlignment="1">
      <alignment horizontal="right"/>
    </xf>
    <xf numFmtId="0" fontId="9" fillId="4" borderId="0" xfId="0" applyFont="1" applyFill="1" applyBorder="1" applyAlignment="1">
      <alignment horizontal="left"/>
    </xf>
    <xf numFmtId="0" fontId="0" fillId="4" borderId="0" xfId="0" applyFill="1" applyAlignment="1">
      <alignment horizontal="left"/>
    </xf>
    <xf numFmtId="0" fontId="9" fillId="3" borderId="3" xfId="0" applyFont="1" applyFill="1" applyBorder="1"/>
    <xf numFmtId="0" fontId="3" fillId="3" borderId="3" xfId="0" applyFont="1" applyFill="1" applyBorder="1" applyAlignment="1">
      <alignment horizontal="center"/>
    </xf>
    <xf numFmtId="39" fontId="3" fillId="3" borderId="3" xfId="0" applyNumberFormat="1" applyFont="1" applyFill="1" applyBorder="1" applyAlignment="1">
      <alignment horizontal="right"/>
    </xf>
    <xf numFmtId="0" fontId="23" fillId="3" borderId="3" xfId="0" applyFont="1" applyFill="1" applyBorder="1"/>
    <xf numFmtId="39" fontId="21" fillId="3" borderId="3" xfId="0" applyNumberFormat="1" applyFont="1" applyFill="1" applyBorder="1" applyAlignment="1">
      <alignment horizontal="right"/>
    </xf>
    <xf numFmtId="14" fontId="3" fillId="3" borderId="3" xfId="0" applyNumberFormat="1" applyFont="1" applyFill="1" applyBorder="1" applyAlignment="1">
      <alignment horizontal="right"/>
    </xf>
    <xf numFmtId="0" fontId="0" fillId="3" borderId="3" xfId="0" applyFill="1" applyBorder="1" applyAlignment="1"/>
    <xf numFmtId="0" fontId="19" fillId="3" borderId="3" xfId="0" applyFont="1" applyFill="1" applyBorder="1" applyAlignment="1">
      <alignment horizontal="center"/>
    </xf>
    <xf numFmtId="0" fontId="4" fillId="3" borderId="3" xfId="0" applyFont="1" applyFill="1" applyBorder="1" applyAlignment="1">
      <alignment horizontal="right"/>
    </xf>
    <xf numFmtId="167" fontId="3" fillId="3" borderId="3" xfId="0" applyNumberFormat="1" applyFont="1" applyFill="1" applyBorder="1" applyAlignment="1">
      <alignment horizontal="center" vertical="center" wrapText="1"/>
    </xf>
    <xf numFmtId="0" fontId="3" fillId="0" borderId="30" xfId="0" applyFont="1" applyBorder="1"/>
    <xf numFmtId="0" fontId="3" fillId="0" borderId="13" xfId="0" applyFont="1" applyBorder="1"/>
    <xf numFmtId="0" fontId="3" fillId="0" borderId="4" xfId="0" applyFont="1" applyBorder="1"/>
    <xf numFmtId="0" fontId="3" fillId="0" borderId="28" xfId="0" applyFont="1" applyBorder="1" applyAlignment="1">
      <alignment horizontal="center"/>
    </xf>
    <xf numFmtId="167" fontId="3" fillId="0" borderId="14" xfId="0" applyNumberFormat="1" applyFont="1" applyBorder="1"/>
    <xf numFmtId="0" fontId="4" fillId="3" borderId="31" xfId="0" applyFont="1" applyFill="1" applyBorder="1" applyAlignment="1">
      <alignment horizontal="center" vertical="center" wrapText="1"/>
    </xf>
    <xf numFmtId="0" fontId="10" fillId="3" borderId="9" xfId="0" applyFont="1" applyFill="1" applyBorder="1" applyAlignment="1">
      <alignment horizontal="center" vertical="center" wrapText="1"/>
    </xf>
    <xf numFmtId="2" fontId="3" fillId="3" borderId="9" xfId="0" applyNumberFormat="1" applyFont="1" applyFill="1" applyBorder="1" applyAlignment="1">
      <alignment horizontal="left" vertical="center" wrapText="1" indent="1"/>
    </xf>
    <xf numFmtId="2" fontId="4" fillId="3" borderId="9" xfId="0" applyNumberFormat="1" applyFont="1" applyFill="1" applyBorder="1" applyAlignment="1">
      <alignment horizontal="center" vertical="center" wrapText="1"/>
    </xf>
    <xf numFmtId="2" fontId="4" fillId="3" borderId="9" xfId="0" applyNumberFormat="1" applyFont="1" applyFill="1" applyBorder="1" applyAlignment="1">
      <alignment horizontal="left" vertical="center" wrapText="1" indent="1"/>
    </xf>
    <xf numFmtId="0" fontId="4" fillId="3" borderId="9" xfId="0" applyFont="1" applyFill="1" applyBorder="1" applyAlignment="1">
      <alignment horizontal="center" vertical="center" wrapText="1"/>
    </xf>
    <xf numFmtId="167" fontId="4" fillId="3" borderId="10" xfId="0" applyNumberFormat="1"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3" xfId="0" applyFont="1" applyFill="1" applyBorder="1" applyAlignment="1">
      <alignment horizontal="center" vertical="center" wrapText="1"/>
    </xf>
    <xf numFmtId="2" fontId="3" fillId="7" borderId="3" xfId="0" applyNumberFormat="1" applyFont="1" applyFill="1" applyBorder="1" applyAlignment="1">
      <alignment horizontal="left" vertical="center" wrapText="1" indent="1"/>
    </xf>
    <xf numFmtId="2" fontId="4" fillId="7" borderId="3" xfId="0" applyNumberFormat="1" applyFont="1" applyFill="1" applyBorder="1" applyAlignment="1">
      <alignment horizontal="left" vertical="center" wrapText="1" indent="1"/>
    </xf>
    <xf numFmtId="167" fontId="4" fillId="7" borderId="3" xfId="0" applyNumberFormat="1" applyFont="1" applyFill="1" applyBorder="1" applyAlignment="1">
      <alignment horizontal="center" vertical="center" wrapText="1"/>
    </xf>
    <xf numFmtId="167" fontId="4" fillId="7" borderId="11" xfId="0" applyNumberFormat="1" applyFont="1" applyFill="1" applyBorder="1" applyAlignment="1">
      <alignment horizontal="center" vertical="center" wrapText="1"/>
    </xf>
    <xf numFmtId="167" fontId="0" fillId="0" borderId="0" xfId="0" applyNumberFormat="1"/>
    <xf numFmtId="0" fontId="10" fillId="3" borderId="3" xfId="0" applyFont="1" applyFill="1" applyBorder="1" applyAlignment="1">
      <alignment horizontal="center" vertical="center" wrapText="1"/>
    </xf>
    <xf numFmtId="2" fontId="3" fillId="3" borderId="3" xfId="0" applyNumberFormat="1" applyFont="1" applyFill="1" applyBorder="1" applyAlignment="1">
      <alignment horizontal="right" vertical="center" wrapText="1" indent="1"/>
    </xf>
    <xf numFmtId="2" fontId="4" fillId="3" borderId="3" xfId="0" applyNumberFormat="1" applyFont="1" applyFill="1" applyBorder="1" applyAlignment="1">
      <alignment vertical="center" wrapText="1"/>
    </xf>
    <xf numFmtId="0" fontId="0" fillId="4" borderId="15" xfId="0" applyFill="1" applyBorder="1"/>
    <xf numFmtId="0" fontId="4" fillId="4" borderId="32" xfId="0" applyFont="1" applyFill="1" applyBorder="1" applyAlignment="1">
      <alignment horizontal="center" vertical="center" wrapText="1"/>
    </xf>
    <xf numFmtId="2" fontId="4" fillId="4" borderId="17" xfId="0" applyNumberFormat="1" applyFont="1" applyFill="1" applyBorder="1" applyAlignment="1">
      <alignment horizontal="center" vertical="center" wrapText="1"/>
    </xf>
    <xf numFmtId="2" fontId="4" fillId="3" borderId="3" xfId="0" applyNumberFormat="1" applyFont="1" applyFill="1" applyBorder="1" applyAlignment="1">
      <alignment horizontal="left" vertical="center" wrapText="1"/>
    </xf>
    <xf numFmtId="0" fontId="17" fillId="3" borderId="3" xfId="2" applyFont="1" applyFill="1" applyBorder="1" applyAlignment="1">
      <alignment horizontal="left" vertical="center" wrapText="1"/>
    </xf>
    <xf numFmtId="0" fontId="17" fillId="3" borderId="3" xfId="2" applyFont="1" applyFill="1" applyBorder="1" applyAlignment="1">
      <alignment horizontal="center" vertical="center" wrapText="1"/>
    </xf>
    <xf numFmtId="0" fontId="4" fillId="4" borderId="3" xfId="1" applyFont="1" applyFill="1" applyBorder="1" applyAlignment="1">
      <alignment horizontal="left" vertical="center" wrapText="1" indent="1"/>
    </xf>
    <xf numFmtId="0" fontId="4" fillId="3" borderId="3" xfId="1" applyFont="1" applyFill="1" applyBorder="1" applyAlignment="1">
      <alignment horizontal="left" vertical="center" wrapText="1" indent="1"/>
    </xf>
    <xf numFmtId="0" fontId="10" fillId="4" borderId="3" xfId="0" applyFont="1" applyFill="1" applyBorder="1" applyAlignment="1">
      <alignment horizontal="center" vertical="center" wrapText="1"/>
    </xf>
    <xf numFmtId="2" fontId="4" fillId="3" borderId="11" xfId="0" applyNumberFormat="1" applyFont="1" applyFill="1" applyBorder="1" applyAlignment="1">
      <alignment horizontal="center" vertical="center" wrapText="1"/>
    </xf>
    <xf numFmtId="166" fontId="4" fillId="3" borderId="3" xfId="0" applyNumberFormat="1" applyFont="1" applyFill="1" applyBorder="1" applyAlignment="1">
      <alignment horizontal="center" vertical="center" wrapText="1"/>
    </xf>
    <xf numFmtId="167" fontId="4" fillId="3" borderId="3" xfId="0" applyNumberFormat="1" applyFont="1" applyFill="1" applyBorder="1" applyAlignment="1">
      <alignment horizontal="center" vertical="center" wrapText="1"/>
    </xf>
    <xf numFmtId="168" fontId="20" fillId="3" borderId="3" xfId="2" applyNumberFormat="1" applyFont="1" applyFill="1" applyBorder="1" applyAlignment="1">
      <alignment horizontal="center" vertical="center" wrapText="1"/>
    </xf>
    <xf numFmtId="0" fontId="17" fillId="3" borderId="3" xfId="2" applyFont="1" applyFill="1" applyBorder="1" applyAlignment="1">
      <alignment horizontal="left" vertical="center" wrapText="1" indent="1"/>
    </xf>
    <xf numFmtId="4" fontId="17" fillId="3" borderId="3" xfId="2" applyNumberFormat="1" applyFont="1" applyFill="1" applyBorder="1" applyAlignment="1">
      <alignment horizontal="center" vertical="center" wrapText="1"/>
    </xf>
    <xf numFmtId="0" fontId="2" fillId="4" borderId="3" xfId="0" applyFont="1" applyFill="1" applyBorder="1" applyAlignment="1">
      <alignment horizontal="center" vertical="center" wrapText="1"/>
    </xf>
    <xf numFmtId="0" fontId="3" fillId="7" borderId="15" xfId="0" applyFont="1" applyFill="1" applyBorder="1" applyAlignment="1">
      <alignment horizontal="center" vertical="center" wrapText="1"/>
    </xf>
    <xf numFmtId="167" fontId="0" fillId="3" borderId="11" xfId="0" applyNumberFormat="1" applyFill="1" applyBorder="1"/>
    <xf numFmtId="164" fontId="3" fillId="3" borderId="11" xfId="0" applyNumberFormat="1" applyFont="1" applyFill="1" applyBorder="1" applyAlignment="1">
      <alignment horizontal="center" vertical="center" wrapText="1"/>
    </xf>
    <xf numFmtId="168" fontId="17" fillId="4" borderId="3" xfId="0" applyNumberFormat="1" applyFont="1" applyFill="1" applyBorder="1" applyAlignment="1">
      <alignment horizontal="center" vertical="center"/>
    </xf>
    <xf numFmtId="0" fontId="17" fillId="4" borderId="3" xfId="0" applyFont="1" applyFill="1" applyBorder="1" applyAlignment="1">
      <alignment horizontal="left" vertical="center" wrapText="1" indent="1"/>
    </xf>
    <xf numFmtId="0" fontId="17" fillId="4" borderId="3" xfId="0" applyFont="1" applyFill="1" applyBorder="1" applyAlignment="1">
      <alignment horizontal="center" vertical="center" wrapText="1"/>
    </xf>
    <xf numFmtId="2" fontId="17" fillId="4" borderId="3" xfId="0" applyNumberFormat="1" applyFont="1" applyFill="1" applyBorder="1" applyAlignment="1">
      <alignment horizontal="left" vertical="center" wrapText="1" indent="1"/>
    </xf>
    <xf numFmtId="4" fontId="18" fillId="4" borderId="3" xfId="0" applyNumberFormat="1" applyFont="1" applyFill="1" applyBorder="1" applyAlignment="1">
      <alignment horizontal="center" vertical="center" wrapText="1"/>
    </xf>
    <xf numFmtId="168" fontId="17" fillId="4" borderId="15" xfId="0" applyNumberFormat="1" applyFont="1" applyFill="1" applyBorder="1" applyAlignment="1">
      <alignment horizontal="center" vertical="center"/>
    </xf>
    <xf numFmtId="0" fontId="4" fillId="4" borderId="0" xfId="0" applyFont="1" applyFill="1" applyBorder="1" applyAlignment="1">
      <alignment horizontal="center" vertical="center" wrapText="1"/>
    </xf>
    <xf numFmtId="2" fontId="17" fillId="4" borderId="3" xfId="0" applyNumberFormat="1" applyFont="1" applyFill="1" applyBorder="1" applyAlignment="1">
      <alignment horizontal="center" vertical="center" wrapText="1"/>
    </xf>
    <xf numFmtId="168" fontId="4" fillId="4" borderId="3"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7" fillId="3" borderId="3" xfId="2" applyFont="1" applyFill="1" applyBorder="1" applyAlignment="1">
      <alignment horizontal="center" wrapText="1"/>
    </xf>
    <xf numFmtId="0" fontId="20" fillId="4" borderId="15" xfId="0" applyFont="1" applyFill="1" applyBorder="1" applyAlignment="1">
      <alignment horizontal="center" vertical="center" wrapText="1"/>
    </xf>
    <xf numFmtId="0" fontId="20" fillId="3" borderId="15" xfId="0" applyFont="1" applyFill="1" applyBorder="1" applyAlignment="1">
      <alignment horizontal="center" vertical="center" wrapText="1"/>
    </xf>
    <xf numFmtId="168" fontId="18" fillId="3" borderId="3" xfId="0" applyNumberFormat="1" applyFont="1" applyFill="1" applyBorder="1" applyAlignment="1">
      <alignment horizontal="center" vertical="center"/>
    </xf>
    <xf numFmtId="0" fontId="17" fillId="3" borderId="3" xfId="0" applyFont="1" applyFill="1" applyBorder="1" applyAlignment="1">
      <alignment horizontal="left" vertical="center" wrapText="1" indent="1"/>
    </xf>
    <xf numFmtId="2" fontId="17" fillId="3" borderId="3" xfId="0" applyNumberFormat="1" applyFont="1" applyFill="1" applyBorder="1" applyAlignment="1">
      <alignment horizontal="left" vertical="center" wrapText="1" indent="1"/>
    </xf>
    <xf numFmtId="4" fontId="17" fillId="3" borderId="3" xfId="0" applyNumberFormat="1" applyFont="1" applyFill="1" applyBorder="1" applyAlignment="1">
      <alignment horizontal="center" vertical="center"/>
    </xf>
    <xf numFmtId="0" fontId="0" fillId="0" borderId="0" xfId="0" applyBorder="1"/>
    <xf numFmtId="0" fontId="0" fillId="0" borderId="0" xfId="0" applyBorder="1" applyAlignment="1">
      <alignment horizontal="center"/>
    </xf>
    <xf numFmtId="167" fontId="0" fillId="0" borderId="0" xfId="0" applyNumberFormat="1" applyBorder="1"/>
    <xf numFmtId="0" fontId="0" fillId="0" borderId="0" xfId="0" applyAlignment="1">
      <alignment horizontal="center"/>
    </xf>
    <xf numFmtId="0" fontId="3" fillId="4" borderId="0" xfId="0" applyFont="1" applyFill="1" applyBorder="1" applyAlignment="1">
      <alignment horizontal="center" vertical="center"/>
    </xf>
    <xf numFmtId="0" fontId="0" fillId="4" borderId="0" xfId="0" applyFill="1" applyAlignment="1">
      <alignment horizontal="center" vertical="center"/>
    </xf>
    <xf numFmtId="0" fontId="9" fillId="4" borderId="0" xfId="0" applyFont="1" applyFill="1" applyAlignment="1"/>
    <xf numFmtId="0" fontId="9" fillId="4" borderId="0" xfId="0" applyFont="1" applyFill="1"/>
    <xf numFmtId="0" fontId="1" fillId="4" borderId="0" xfId="0" applyFont="1" applyFill="1" applyBorder="1"/>
    <xf numFmtId="0" fontId="1" fillId="4" borderId="0" xfId="0" applyFont="1" applyFill="1" applyBorder="1" applyAlignment="1"/>
    <xf numFmtId="0" fontId="1" fillId="4" borderId="0" xfId="0" applyFont="1" applyFill="1" applyAlignment="1">
      <alignment horizontal="left"/>
    </xf>
    <xf numFmtId="0" fontId="4" fillId="4" borderId="0" xfId="0" applyFont="1" applyFill="1" applyBorder="1" applyAlignment="1">
      <alignment horizontal="center" vertical="center"/>
    </xf>
    <xf numFmtId="0" fontId="1" fillId="4" borderId="0" xfId="0" applyFont="1" applyFill="1" applyBorder="1" applyAlignment="1">
      <alignment horizontal="left"/>
    </xf>
    <xf numFmtId="0" fontId="3" fillId="3" borderId="15"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2" fontId="3" fillId="3" borderId="3" xfId="0" applyNumberFormat="1" applyFont="1" applyFill="1" applyBorder="1" applyAlignment="1" applyProtection="1">
      <alignment horizontal="left" vertical="center" wrapText="1" indent="1"/>
    </xf>
    <xf numFmtId="2" fontId="4" fillId="3" borderId="3" xfId="0" applyNumberFormat="1"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0" borderId="3" xfId="0" applyFont="1" applyBorder="1" applyAlignment="1" applyProtection="1">
      <alignment horizontal="center" vertical="center" wrapText="1"/>
    </xf>
    <xf numFmtId="2" fontId="4" fillId="4" borderId="3" xfId="0" applyNumberFormat="1" applyFont="1" applyFill="1" applyBorder="1" applyAlignment="1" applyProtection="1">
      <alignment horizontal="left" vertical="center" wrapText="1" indent="1"/>
    </xf>
    <xf numFmtId="2" fontId="4" fillId="4" borderId="3" xfId="0" applyNumberFormat="1" applyFont="1" applyFill="1" applyBorder="1" applyAlignment="1" applyProtection="1">
      <alignment horizontal="center" vertical="center" wrapText="1"/>
    </xf>
    <xf numFmtId="2" fontId="3" fillId="4" borderId="3" xfId="0" applyNumberFormat="1" applyFont="1" applyFill="1" applyBorder="1" applyAlignment="1" applyProtection="1">
      <alignment horizontal="left" vertical="center" wrapText="1" indent="1"/>
    </xf>
    <xf numFmtId="0" fontId="4" fillId="3" borderId="15"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2" fontId="3" fillId="3" borderId="3" xfId="0" applyNumberFormat="1" applyFont="1" applyFill="1" applyBorder="1" applyAlignment="1" applyProtection="1">
      <alignment horizontal="center" vertical="center" wrapText="1"/>
    </xf>
    <xf numFmtId="168" fontId="4" fillId="0" borderId="3" xfId="2" applyNumberFormat="1" applyFont="1" applyFill="1" applyBorder="1" applyAlignment="1" applyProtection="1">
      <alignment horizontal="center" vertical="center" wrapText="1"/>
    </xf>
    <xf numFmtId="0" fontId="4" fillId="0" borderId="3" xfId="2" applyFont="1" applyFill="1" applyBorder="1" applyAlignment="1" applyProtection="1">
      <alignment horizontal="left" vertical="center" wrapText="1" indent="1"/>
    </xf>
    <xf numFmtId="0" fontId="17" fillId="0" borderId="3" xfId="2" applyFont="1" applyFill="1" applyBorder="1" applyAlignment="1" applyProtection="1">
      <alignment horizontal="center" vertical="center" wrapText="1"/>
    </xf>
    <xf numFmtId="4" fontId="17" fillId="0" borderId="3" xfId="2" applyNumberFormat="1"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3" fillId="4" borderId="3" xfId="0" applyFont="1" applyFill="1" applyBorder="1" applyAlignment="1" applyProtection="1">
      <alignment horizontal="center" vertical="center" wrapText="1"/>
    </xf>
    <xf numFmtId="168" fontId="17" fillId="0" borderId="15" xfId="0" applyNumberFormat="1" applyFont="1" applyFill="1" applyBorder="1" applyAlignment="1" applyProtection="1">
      <alignment horizontal="center" vertical="center"/>
    </xf>
    <xf numFmtId="168" fontId="17" fillId="0" borderId="3" xfId="0" applyNumberFormat="1" applyFont="1" applyFill="1" applyBorder="1" applyAlignment="1" applyProtection="1">
      <alignment horizontal="center" vertical="center"/>
    </xf>
    <xf numFmtId="0" fontId="17" fillId="0" borderId="3" xfId="0" applyFont="1" applyFill="1" applyBorder="1" applyAlignment="1" applyProtection="1">
      <alignment horizontal="left" vertical="center" wrapText="1" indent="1"/>
    </xf>
    <xf numFmtId="0" fontId="17" fillId="0" borderId="3" xfId="0" applyFont="1" applyFill="1" applyBorder="1" applyAlignment="1" applyProtection="1">
      <alignment horizontal="center" vertical="center" wrapText="1"/>
    </xf>
    <xf numFmtId="2" fontId="17" fillId="0" borderId="3" xfId="0" applyNumberFormat="1" applyFont="1" applyFill="1" applyBorder="1" applyAlignment="1" applyProtection="1">
      <alignment horizontal="left" vertical="center" wrapText="1" indent="1"/>
    </xf>
    <xf numFmtId="168" fontId="20" fillId="0" borderId="3" xfId="2" applyNumberFormat="1" applyFont="1" applyFill="1" applyBorder="1" applyAlignment="1" applyProtection="1">
      <alignment horizontal="center" vertical="center" wrapText="1"/>
    </xf>
    <xf numFmtId="0" fontId="17" fillId="0" borderId="3" xfId="2" applyFont="1" applyFill="1" applyBorder="1" applyAlignment="1" applyProtection="1">
      <alignment horizontal="left" vertical="center" wrapText="1" indent="1"/>
    </xf>
    <xf numFmtId="2" fontId="3" fillId="3" borderId="3" xfId="0" applyNumberFormat="1" applyFont="1" applyFill="1" applyBorder="1" applyAlignment="1" applyProtection="1">
      <alignment horizontal="left" vertical="center" wrapText="1"/>
    </xf>
    <xf numFmtId="2" fontId="17" fillId="0" borderId="3" xfId="0" applyNumberFormat="1" applyFont="1" applyFill="1" applyBorder="1" applyAlignment="1" applyProtection="1">
      <alignment horizontal="center" vertical="center" wrapText="1"/>
    </xf>
    <xf numFmtId="168" fontId="4" fillId="0" borderId="3" xfId="0" applyNumberFormat="1" applyFont="1" applyBorder="1" applyAlignment="1" applyProtection="1">
      <alignment horizontal="center" vertical="center" wrapText="1"/>
    </xf>
    <xf numFmtId="0" fontId="20" fillId="4" borderId="3" xfId="0" applyFont="1" applyFill="1" applyBorder="1" applyAlignment="1" applyProtection="1">
      <alignment horizontal="center" vertical="center" wrapText="1"/>
    </xf>
    <xf numFmtId="168" fontId="20" fillId="4" borderId="3" xfId="2" applyNumberFormat="1" applyFont="1" applyFill="1" applyBorder="1" applyAlignment="1" applyProtection="1">
      <alignment horizontal="center" vertical="center" wrapText="1"/>
    </xf>
    <xf numFmtId="0" fontId="17" fillId="4" borderId="3" xfId="2" applyFont="1" applyFill="1" applyBorder="1" applyAlignment="1" applyProtection="1">
      <alignment horizontal="center" vertical="center" wrapText="1"/>
    </xf>
    <xf numFmtId="0" fontId="17" fillId="4" borderId="3" xfId="2" applyFont="1" applyFill="1" applyBorder="1" applyAlignment="1" applyProtection="1">
      <alignment horizontal="left" vertical="center" wrapText="1" indent="1"/>
    </xf>
    <xf numFmtId="4" fontId="17" fillId="4" borderId="3" xfId="2" applyNumberFormat="1" applyFont="1" applyFill="1" applyBorder="1" applyAlignment="1" applyProtection="1">
      <alignment horizontal="center" vertical="center" wrapText="1"/>
    </xf>
    <xf numFmtId="0" fontId="4" fillId="3" borderId="18" xfId="0" applyFont="1" applyFill="1" applyBorder="1" applyAlignment="1" applyProtection="1">
      <alignment horizontal="center" vertical="center" wrapText="1"/>
    </xf>
    <xf numFmtId="0" fontId="4" fillId="3" borderId="19" xfId="0" applyFont="1" applyFill="1" applyBorder="1" applyAlignment="1" applyProtection="1">
      <alignment horizontal="center" vertical="center" wrapText="1"/>
    </xf>
    <xf numFmtId="2" fontId="10" fillId="3" borderId="19" xfId="0" applyNumberFormat="1" applyFont="1" applyFill="1" applyBorder="1" applyAlignment="1" applyProtection="1">
      <alignment horizontal="left" vertical="center" wrapText="1" indent="1"/>
    </xf>
    <xf numFmtId="2" fontId="4" fillId="3" borderId="19" xfId="0" applyNumberFormat="1" applyFont="1" applyFill="1" applyBorder="1" applyAlignment="1" applyProtection="1">
      <alignment horizontal="center" vertical="center" wrapText="1"/>
    </xf>
    <xf numFmtId="2" fontId="4" fillId="4" borderId="3" xfId="0" applyNumberFormat="1" applyFont="1" applyFill="1" applyBorder="1" applyAlignment="1" applyProtection="1">
      <alignment horizontal="left" vertical="center" wrapText="1" indent="1"/>
      <protection locked="0"/>
    </xf>
    <xf numFmtId="167" fontId="4" fillId="4" borderId="3" xfId="0" applyNumberFormat="1"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2" fontId="4" fillId="3" borderId="3" xfId="0" applyNumberFormat="1" applyFont="1" applyFill="1" applyBorder="1" applyAlignment="1" applyProtection="1">
      <alignment horizontal="left" vertical="center" wrapText="1" indent="1"/>
      <protection locked="0"/>
    </xf>
    <xf numFmtId="0" fontId="4" fillId="3" borderId="3" xfId="0" applyFont="1" applyFill="1" applyBorder="1" applyAlignment="1" applyProtection="1">
      <alignment horizontal="center" vertical="center" wrapText="1"/>
      <protection locked="0"/>
    </xf>
    <xf numFmtId="2" fontId="3" fillId="3" borderId="3" xfId="0" applyNumberFormat="1"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center" vertical="center" wrapText="1"/>
      <protection locked="0"/>
    </xf>
    <xf numFmtId="4" fontId="17" fillId="0" borderId="3" xfId="2" applyNumberFormat="1" applyFont="1" applyFill="1" applyBorder="1" applyAlignment="1" applyProtection="1">
      <alignment horizontal="center" vertical="center" wrapText="1"/>
      <protection locked="0"/>
    </xf>
    <xf numFmtId="2" fontId="4" fillId="4" borderId="3" xfId="0" applyNumberFormat="1" applyFont="1" applyFill="1" applyBorder="1" applyAlignment="1" applyProtection="1">
      <alignment horizontal="center" vertical="center" wrapText="1"/>
      <protection locked="0"/>
    </xf>
    <xf numFmtId="4" fontId="18" fillId="0" borderId="3" xfId="0" applyNumberFormat="1" applyFont="1" applyFill="1" applyBorder="1" applyAlignment="1" applyProtection="1">
      <alignment horizontal="center" vertical="center" wrapText="1"/>
      <protection locked="0"/>
    </xf>
    <xf numFmtId="2" fontId="3" fillId="4" borderId="3" xfId="0" applyNumberFormat="1" applyFont="1" applyFill="1" applyBorder="1" applyAlignment="1" applyProtection="1">
      <alignment horizontal="center" vertical="center" wrapText="1"/>
      <protection locked="0"/>
    </xf>
    <xf numFmtId="2" fontId="3" fillId="3" borderId="3" xfId="0" applyNumberFormat="1"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165" fontId="4" fillId="4" borderId="3" xfId="0" applyNumberFormat="1" applyFont="1" applyFill="1" applyBorder="1" applyAlignment="1" applyProtection="1">
      <alignment horizontal="center" vertical="center" wrapText="1"/>
      <protection locked="0"/>
    </xf>
    <xf numFmtId="4" fontId="17" fillId="4" borderId="3" xfId="2" applyNumberFormat="1" applyFont="1" applyFill="1" applyBorder="1" applyAlignment="1" applyProtection="1">
      <alignment horizontal="center" vertical="center" wrapText="1"/>
      <protection locked="0"/>
    </xf>
    <xf numFmtId="0" fontId="3" fillId="4" borderId="0" xfId="0" applyFont="1" applyFill="1" applyBorder="1" applyAlignment="1">
      <alignment horizontal="right"/>
    </xf>
    <xf numFmtId="0" fontId="3" fillId="4" borderId="0" xfId="0" applyFont="1" applyFill="1" applyBorder="1" applyAlignment="1">
      <alignment horizontal="left"/>
    </xf>
    <xf numFmtId="2" fontId="4" fillId="0" borderId="3" xfId="0" applyNumberFormat="1" applyFont="1" applyFill="1" applyBorder="1" applyAlignment="1" applyProtection="1">
      <alignment horizontal="left" vertical="center" wrapText="1" indent="1"/>
      <protection locked="0"/>
    </xf>
    <xf numFmtId="2" fontId="4" fillId="0" borderId="3" xfId="0" applyNumberFormat="1" applyFont="1" applyFill="1" applyBorder="1" applyAlignment="1" applyProtection="1">
      <alignment horizontal="left" vertical="center" wrapText="1" indent="1"/>
    </xf>
    <xf numFmtId="0" fontId="25" fillId="4" borderId="15" xfId="0" applyFont="1" applyFill="1" applyBorder="1" applyAlignment="1" applyProtection="1">
      <alignment horizontal="center" vertical="center" wrapText="1"/>
    </xf>
    <xf numFmtId="0" fontId="25" fillId="4" borderId="3" xfId="0" applyFont="1" applyFill="1" applyBorder="1" applyAlignment="1" applyProtection="1">
      <alignment horizontal="center" vertical="center" wrapText="1"/>
    </xf>
    <xf numFmtId="0" fontId="25" fillId="0" borderId="3" xfId="0" applyFont="1" applyBorder="1" applyAlignment="1" applyProtection="1">
      <alignment horizontal="center" vertical="center" wrapText="1"/>
    </xf>
    <xf numFmtId="2" fontId="25" fillId="4" borderId="3" xfId="0" applyNumberFormat="1" applyFont="1" applyFill="1" applyBorder="1" applyAlignment="1" applyProtection="1">
      <alignment horizontal="left" vertical="center" wrapText="1" indent="1"/>
    </xf>
    <xf numFmtId="2" fontId="25" fillId="4" borderId="3" xfId="0" applyNumberFormat="1" applyFont="1" applyFill="1" applyBorder="1" applyAlignment="1" applyProtection="1">
      <alignment horizontal="center" vertical="center" wrapText="1"/>
    </xf>
    <xf numFmtId="2" fontId="25" fillId="4" borderId="3" xfId="0" applyNumberFormat="1" applyFont="1" applyFill="1" applyBorder="1" applyAlignment="1" applyProtection="1">
      <alignment horizontal="left" vertical="center" wrapText="1" indent="1"/>
      <protection locked="0"/>
    </xf>
    <xf numFmtId="167" fontId="25" fillId="4" borderId="11" xfId="0" applyNumberFormat="1" applyFont="1" applyFill="1" applyBorder="1" applyAlignment="1">
      <alignment horizontal="center" vertical="center" wrapText="1"/>
    </xf>
    <xf numFmtId="0" fontId="26" fillId="4" borderId="0" xfId="0" applyFont="1" applyFill="1"/>
    <xf numFmtId="0" fontId="1" fillId="4" borderId="0" xfId="0" applyFont="1" applyFill="1" applyAlignment="1">
      <alignment horizontal="right"/>
    </xf>
    <xf numFmtId="10" fontId="0" fillId="4" borderId="0" xfId="0" applyNumberFormat="1" applyFill="1" applyAlignment="1">
      <alignment horizontal="right"/>
    </xf>
    <xf numFmtId="10" fontId="26" fillId="4" borderId="0" xfId="0" applyNumberFormat="1" applyFont="1" applyFill="1" applyAlignment="1">
      <alignment horizontal="right"/>
    </xf>
    <xf numFmtId="0" fontId="4" fillId="0" borderId="15"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2" fontId="4" fillId="0" borderId="3" xfId="0" applyNumberFormat="1" applyFont="1" applyFill="1" applyBorder="1" applyAlignment="1" applyProtection="1">
      <alignment horizontal="center" vertical="center" wrapText="1"/>
    </xf>
    <xf numFmtId="167" fontId="4" fillId="0" borderId="3" xfId="0" applyNumberFormat="1" applyFont="1" applyFill="1" applyBorder="1" applyAlignment="1" applyProtection="1">
      <alignment horizontal="center" vertical="center" wrapText="1"/>
      <protection locked="0"/>
    </xf>
    <xf numFmtId="167" fontId="4" fillId="0" borderId="11" xfId="0" applyNumberFormat="1" applyFont="1" applyFill="1" applyBorder="1" applyAlignment="1">
      <alignment horizontal="center" vertical="center" wrapText="1"/>
    </xf>
    <xf numFmtId="10" fontId="0" fillId="0" borderId="0" xfId="0" applyNumberFormat="1" applyFill="1" applyAlignment="1">
      <alignment horizontal="right"/>
    </xf>
    <xf numFmtId="0" fontId="0" fillId="0" borderId="0" xfId="0" applyFill="1"/>
    <xf numFmtId="0" fontId="4" fillId="0" borderId="3" xfId="0" applyFont="1" applyFill="1" applyBorder="1" applyAlignment="1" applyProtection="1">
      <alignment horizontal="center" vertical="center" wrapText="1"/>
      <protection locked="0"/>
    </xf>
    <xf numFmtId="0" fontId="2" fillId="0" borderId="0" xfId="0" applyFont="1" applyFill="1"/>
    <xf numFmtId="2" fontId="4" fillId="0" borderId="3" xfId="0" applyNumberFormat="1" applyFont="1" applyFill="1" applyBorder="1" applyAlignment="1" applyProtection="1">
      <alignment horizontal="center" vertical="center" wrapText="1"/>
      <protection locked="0"/>
    </xf>
    <xf numFmtId="0" fontId="0" fillId="4" borderId="0" xfId="0" applyFill="1" applyBorder="1"/>
    <xf numFmtId="0" fontId="10" fillId="4" borderId="0" xfId="0" applyFont="1" applyFill="1" applyBorder="1" applyAlignment="1">
      <alignment horizontal="left"/>
    </xf>
    <xf numFmtId="0" fontId="0" fillId="4" borderId="0" xfId="0" applyFill="1" applyBorder="1" applyAlignment="1">
      <alignment horizontal="left"/>
    </xf>
    <xf numFmtId="0" fontId="0" fillId="4" borderId="0" xfId="0" applyFill="1" applyBorder="1" applyAlignment="1">
      <alignment horizontal="center" vertical="center"/>
    </xf>
    <xf numFmtId="167" fontId="0" fillId="4" borderId="0" xfId="0" applyNumberFormat="1" applyFill="1" applyBorder="1"/>
    <xf numFmtId="0" fontId="3" fillId="0" borderId="0" xfId="5" applyFont="1" applyBorder="1" applyAlignment="1">
      <alignment horizontal="left" vertical="center"/>
    </xf>
    <xf numFmtId="49" fontId="8" fillId="0" borderId="0" xfId="5" applyNumberFormat="1" applyFont="1" applyBorder="1" applyAlignment="1">
      <alignment vertical="center"/>
    </xf>
    <xf numFmtId="0" fontId="8" fillId="0" borderId="0" xfId="5" applyFont="1" applyFill="1" applyBorder="1" applyAlignment="1">
      <alignment vertical="center"/>
    </xf>
    <xf numFmtId="0" fontId="9" fillId="0" borderId="0" xfId="5" quotePrefix="1" applyFont="1" applyFill="1" applyBorder="1" applyAlignment="1">
      <alignment horizontal="right" vertical="center"/>
    </xf>
    <xf numFmtId="0" fontId="8" fillId="0" borderId="0" xfId="5" applyFont="1" applyFill="1" applyBorder="1" applyAlignment="1">
      <alignment horizontal="center" vertical="center"/>
    </xf>
    <xf numFmtId="0" fontId="1" fillId="0" borderId="0" xfId="5"/>
    <xf numFmtId="0" fontId="27" fillId="0" borderId="0" xfId="5" applyFont="1"/>
    <xf numFmtId="0" fontId="27" fillId="0" borderId="0" xfId="5" applyFont="1" applyAlignment="1">
      <alignment horizontal="center"/>
    </xf>
    <xf numFmtId="0" fontId="1" fillId="0" borderId="25" xfId="5" applyFont="1" applyBorder="1" applyAlignment="1">
      <alignment horizontal="center" vertical="center"/>
    </xf>
    <xf numFmtId="0" fontId="1" fillId="0" borderId="0" xfId="5" applyFont="1" applyBorder="1" applyAlignment="1">
      <alignment vertical="center"/>
    </xf>
    <xf numFmtId="10" fontId="1" fillId="0" borderId="0" xfId="3" applyNumberFormat="1" applyFont="1" applyBorder="1" applyAlignment="1">
      <alignment vertical="center"/>
    </xf>
    <xf numFmtId="10" fontId="1" fillId="0" borderId="29" xfId="3" applyNumberFormat="1" applyFont="1" applyBorder="1" applyAlignment="1">
      <alignment horizontal="center" vertical="center"/>
    </xf>
    <xf numFmtId="0" fontId="26" fillId="0" borderId="0" xfId="5" applyFont="1" applyAlignment="1">
      <alignment horizontal="center"/>
    </xf>
    <xf numFmtId="10" fontId="26" fillId="0" borderId="0" xfId="5" applyNumberFormat="1" applyFont="1" applyAlignment="1">
      <alignment horizontal="center"/>
    </xf>
    <xf numFmtId="10" fontId="1" fillId="0" borderId="29" xfId="3" applyNumberFormat="1" applyFont="1" applyBorder="1" applyAlignment="1">
      <alignment horizontal="center"/>
    </xf>
    <xf numFmtId="10" fontId="1" fillId="0" borderId="0" xfId="3" applyNumberFormat="1" applyFont="1" applyBorder="1" applyAlignment="1">
      <alignment horizontal="center" vertical="center"/>
    </xf>
    <xf numFmtId="169" fontId="1" fillId="0" borderId="29" xfId="6" applyNumberFormat="1" applyFont="1" applyBorder="1" applyAlignment="1">
      <alignment horizontal="center"/>
    </xf>
    <xf numFmtId="0" fontId="1" fillId="0" borderId="25" xfId="5" applyFont="1" applyBorder="1"/>
    <xf numFmtId="0" fontId="1" fillId="0" borderId="0" xfId="5" applyFont="1" applyBorder="1"/>
    <xf numFmtId="0" fontId="1" fillId="0" borderId="29" xfId="5" applyFont="1" applyBorder="1" applyAlignment="1">
      <alignment horizontal="center"/>
    </xf>
    <xf numFmtId="0" fontId="1" fillId="10" borderId="26" xfId="5" applyFont="1" applyFill="1" applyBorder="1" applyAlignment="1"/>
    <xf numFmtId="0" fontId="1" fillId="10" borderId="27" xfId="5" applyFont="1" applyFill="1" applyBorder="1" applyAlignment="1"/>
    <xf numFmtId="10" fontId="10" fillId="10" borderId="27" xfId="3" applyNumberFormat="1" applyFont="1" applyFill="1" applyBorder="1" applyAlignment="1">
      <alignment horizontal="center" vertical="center"/>
    </xf>
    <xf numFmtId="10" fontId="10" fillId="10" borderId="21" xfId="3" applyNumberFormat="1" applyFont="1" applyFill="1" applyBorder="1" applyAlignment="1">
      <alignment horizontal="center" vertical="center"/>
    </xf>
    <xf numFmtId="0" fontId="27" fillId="0" borderId="25" xfId="5" applyFont="1" applyBorder="1"/>
    <xf numFmtId="0" fontId="27" fillId="0" borderId="0" xfId="5" applyFont="1" applyBorder="1"/>
    <xf numFmtId="0" fontId="27" fillId="0" borderId="29" xfId="5" applyFont="1" applyBorder="1" applyAlignment="1">
      <alignment horizontal="center"/>
    </xf>
    <xf numFmtId="0" fontId="1" fillId="11" borderId="12" xfId="5" applyFont="1" applyFill="1" applyBorder="1" applyAlignment="1"/>
    <xf numFmtId="0" fontId="27" fillId="11" borderId="22" xfId="5" applyFont="1" applyFill="1" applyBorder="1" applyAlignment="1"/>
    <xf numFmtId="0" fontId="27" fillId="11" borderId="17" xfId="5" applyFont="1" applyFill="1" applyBorder="1" applyAlignment="1">
      <alignment horizontal="center"/>
    </xf>
    <xf numFmtId="0" fontId="1" fillId="0" borderId="0" xfId="5" applyAlignment="1">
      <alignment horizontal="center"/>
    </xf>
    <xf numFmtId="0" fontId="10" fillId="0" borderId="0" xfId="5" applyFont="1"/>
    <xf numFmtId="0" fontId="10" fillId="0" borderId="0" xfId="5" applyFont="1" applyAlignment="1">
      <alignment horizontal="center"/>
    </xf>
    <xf numFmtId="10" fontId="10" fillId="0" borderId="0" xfId="5" applyNumberFormat="1" applyFont="1"/>
    <xf numFmtId="0" fontId="1" fillId="0" borderId="0" xfId="5" applyAlignment="1">
      <alignment vertical="center"/>
    </xf>
    <xf numFmtId="0" fontId="13" fillId="0" borderId="0" xfId="5" applyFont="1" applyAlignment="1">
      <alignment vertical="center"/>
    </xf>
    <xf numFmtId="0" fontId="1" fillId="0" borderId="0" xfId="5" applyAlignment="1">
      <alignment horizontal="center" vertical="center"/>
    </xf>
    <xf numFmtId="2" fontId="4" fillId="4" borderId="3" xfId="5" applyNumberFormat="1" applyFont="1" applyFill="1" applyBorder="1" applyAlignment="1">
      <alignment horizontal="center" vertical="center" wrapText="1"/>
    </xf>
    <xf numFmtId="0" fontId="4" fillId="4" borderId="3" xfId="5" applyFont="1" applyFill="1" applyBorder="1" applyAlignment="1">
      <alignment vertical="center"/>
    </xf>
    <xf numFmtId="2" fontId="4" fillId="0" borderId="3" xfId="5" applyNumberFormat="1" applyFont="1" applyFill="1" applyBorder="1" applyAlignment="1">
      <alignment horizontal="center" vertical="center" wrapText="1"/>
    </xf>
    <xf numFmtId="0" fontId="10" fillId="0" borderId="0" xfId="5" applyFont="1" applyAlignment="1">
      <alignment vertical="center"/>
    </xf>
    <xf numFmtId="0" fontId="29" fillId="0" borderId="3" xfId="0" applyFont="1" applyBorder="1" applyAlignment="1">
      <alignment horizontal="center"/>
    </xf>
    <xf numFmtId="0" fontId="29" fillId="0" borderId="3" xfId="0" applyFont="1" applyBorder="1"/>
    <xf numFmtId="0" fontId="29" fillId="0" borderId="3" xfId="0" applyFont="1" applyBorder="1" applyAlignment="1">
      <alignment horizontal="center"/>
    </xf>
    <xf numFmtId="49" fontId="29" fillId="2" borderId="3" xfId="0" applyNumberFormat="1" applyFont="1" applyFill="1" applyBorder="1" applyAlignment="1" applyProtection="1">
      <alignment horizontal="center" wrapText="1"/>
      <protection locked="0"/>
    </xf>
    <xf numFmtId="49" fontId="29" fillId="2" borderId="3" xfId="0" applyNumberFormat="1" applyFont="1" applyFill="1" applyBorder="1" applyAlignment="1" applyProtection="1">
      <alignment wrapText="1"/>
      <protection locked="0"/>
    </xf>
    <xf numFmtId="170" fontId="29" fillId="0" borderId="3" xfId="4" applyNumberFormat="1" applyFont="1" applyBorder="1" applyAlignment="1">
      <alignment horizontal="center"/>
    </xf>
    <xf numFmtId="0" fontId="14" fillId="0" borderId="35" xfId="0" applyFont="1" applyBorder="1"/>
    <xf numFmtId="0" fontId="14" fillId="0" borderId="36" xfId="0" applyFont="1" applyBorder="1"/>
    <xf numFmtId="0" fontId="14" fillId="0" borderId="34" xfId="0" applyFont="1" applyBorder="1" applyAlignment="1">
      <alignment horizontal="center"/>
    </xf>
    <xf numFmtId="0" fontId="14" fillId="0" borderId="23" xfId="0" applyFont="1" applyBorder="1" applyAlignment="1">
      <alignment horizontal="left" wrapText="1"/>
    </xf>
    <xf numFmtId="0" fontId="14" fillId="0" borderId="38" xfId="0" applyFont="1" applyBorder="1" applyAlignment="1">
      <alignment horizontal="left" wrapText="1"/>
    </xf>
    <xf numFmtId="170" fontId="14" fillId="2" borderId="37" xfId="4" applyNumberFormat="1" applyFont="1" applyFill="1" applyBorder="1" applyAlignment="1" applyProtection="1">
      <alignment horizontal="center" wrapText="1"/>
      <protection locked="0"/>
    </xf>
    <xf numFmtId="49" fontId="14" fillId="12" borderId="37" xfId="0" applyNumberFormat="1" applyFont="1" applyFill="1" applyBorder="1" applyAlignment="1" applyProtection="1">
      <alignment horizontal="center" wrapText="1"/>
      <protection locked="0"/>
    </xf>
    <xf numFmtId="49" fontId="14" fillId="2" borderId="37" xfId="0" applyNumberFormat="1" applyFont="1" applyFill="1" applyBorder="1" applyAlignment="1" applyProtection="1">
      <alignment horizontal="left" wrapText="1"/>
      <protection locked="0"/>
    </xf>
    <xf numFmtId="0" fontId="14" fillId="0" borderId="23" xfId="0" applyFont="1" applyBorder="1" applyAlignment="1">
      <alignment wrapText="1"/>
    </xf>
    <xf numFmtId="0" fontId="14" fillId="0" borderId="38" xfId="0" applyFont="1" applyBorder="1" applyAlignment="1">
      <alignment wrapText="1"/>
    </xf>
    <xf numFmtId="0" fontId="29" fillId="0" borderId="13" xfId="0" applyFont="1" applyFill="1" applyBorder="1" applyAlignment="1"/>
    <xf numFmtId="0" fontId="29" fillId="0" borderId="28" xfId="0" applyFont="1" applyFill="1" applyBorder="1" applyAlignment="1"/>
    <xf numFmtId="0" fontId="29" fillId="0" borderId="26" xfId="0" applyFont="1" applyFill="1" applyBorder="1" applyAlignment="1"/>
    <xf numFmtId="0" fontId="29" fillId="0" borderId="21" xfId="0" applyFont="1" applyFill="1" applyBorder="1" applyAlignment="1"/>
    <xf numFmtId="10" fontId="26" fillId="0" borderId="0" xfId="0" applyNumberFormat="1" applyFont="1" applyFill="1" applyAlignment="1">
      <alignment horizontal="right"/>
    </xf>
    <xf numFmtId="0" fontId="25" fillId="0" borderId="15"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2" fontId="25" fillId="0" borderId="3" xfId="0" applyNumberFormat="1" applyFont="1" applyFill="1" applyBorder="1" applyAlignment="1" applyProtection="1">
      <alignment horizontal="left" vertical="center" wrapText="1" indent="1"/>
    </xf>
    <xf numFmtId="2" fontId="25" fillId="0" borderId="3" xfId="0" applyNumberFormat="1" applyFont="1" applyFill="1" applyBorder="1" applyAlignment="1" applyProtection="1">
      <alignment horizontal="center" vertical="center" wrapText="1"/>
    </xf>
    <xf numFmtId="2" fontId="25" fillId="0" borderId="3" xfId="0" applyNumberFormat="1" applyFont="1" applyFill="1" applyBorder="1" applyAlignment="1" applyProtection="1">
      <alignment horizontal="left" vertical="center" wrapText="1" indent="1"/>
      <protection locked="0"/>
    </xf>
    <xf numFmtId="167" fontId="25" fillId="0" borderId="3" xfId="0" applyNumberFormat="1" applyFont="1" applyFill="1" applyBorder="1" applyAlignment="1" applyProtection="1">
      <alignment horizontal="center" vertical="center" wrapText="1"/>
      <protection locked="0"/>
    </xf>
    <xf numFmtId="167" fontId="25" fillId="0" borderId="11" xfId="0" applyNumberFormat="1" applyFont="1" applyFill="1" applyBorder="1" applyAlignment="1">
      <alignment horizontal="center" vertical="center" wrapText="1"/>
    </xf>
    <xf numFmtId="0" fontId="26" fillId="0" borderId="0" xfId="0" applyFont="1" applyFill="1"/>
    <xf numFmtId="0" fontId="25" fillId="4" borderId="3" xfId="0" applyFont="1" applyFill="1" applyBorder="1" applyAlignment="1" applyProtection="1">
      <alignment horizontal="center" vertical="center" wrapText="1"/>
      <protection locked="0"/>
    </xf>
    <xf numFmtId="39" fontId="21" fillId="4" borderId="0" xfId="0" applyNumberFormat="1" applyFont="1" applyFill="1" applyBorder="1" applyAlignment="1">
      <alignment horizontal="right"/>
    </xf>
    <xf numFmtId="0" fontId="0" fillId="4" borderId="0" xfId="0" applyFill="1" applyBorder="1" applyAlignment="1">
      <alignment horizontal="right"/>
    </xf>
    <xf numFmtId="0" fontId="10" fillId="4" borderId="0" xfId="0" applyFont="1" applyFill="1" applyBorder="1"/>
    <xf numFmtId="0" fontId="10" fillId="0" borderId="0" xfId="0" applyFont="1" applyBorder="1"/>
    <xf numFmtId="0" fontId="10" fillId="0" borderId="0" xfId="0" applyFont="1"/>
    <xf numFmtId="0" fontId="0" fillId="4" borderId="0" xfId="0" applyFill="1" applyBorder="1" applyAlignment="1"/>
    <xf numFmtId="0" fontId="19" fillId="4" borderId="0" xfId="0" applyFont="1" applyFill="1" applyBorder="1" applyAlignment="1">
      <alignment horizontal="center" vertical="center"/>
    </xf>
    <xf numFmtId="14" fontId="3" fillId="4" borderId="0" xfId="0" applyNumberFormat="1" applyFont="1" applyFill="1" applyBorder="1" applyAlignment="1">
      <alignment horizontal="right"/>
    </xf>
    <xf numFmtId="0" fontId="4" fillId="0" borderId="0" xfId="0" applyFont="1" applyFill="1" applyBorder="1" applyAlignment="1" applyProtection="1">
      <alignment horizontal="center" vertical="center" wrapText="1"/>
    </xf>
    <xf numFmtId="2" fontId="10" fillId="0" borderId="0" xfId="0" applyNumberFormat="1" applyFont="1" applyFill="1" applyBorder="1" applyAlignment="1" applyProtection="1">
      <alignment horizontal="left" vertical="center" wrapText="1" indent="1"/>
    </xf>
    <xf numFmtId="2" fontId="4" fillId="0" borderId="0" xfId="0" applyNumberFormat="1" applyFont="1" applyFill="1" applyBorder="1" applyAlignment="1" applyProtection="1">
      <alignment horizontal="center" vertical="center" wrapText="1"/>
    </xf>
    <xf numFmtId="2"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center" vertical="center" wrapText="1"/>
    </xf>
    <xf numFmtId="164" fontId="6" fillId="0" borderId="0" xfId="0" applyNumberFormat="1" applyFont="1" applyFill="1" applyBorder="1" applyAlignment="1">
      <alignment horizontal="center" vertical="center" wrapText="1"/>
    </xf>
    <xf numFmtId="0" fontId="14" fillId="0" borderId="36" xfId="0" applyFont="1" applyBorder="1" applyAlignment="1">
      <alignment horizontal="center"/>
    </xf>
    <xf numFmtId="49" fontId="14" fillId="2" borderId="38" xfId="0" applyNumberFormat="1" applyFont="1" applyFill="1" applyBorder="1" applyAlignment="1" applyProtection="1">
      <alignment horizontal="center" wrapText="1"/>
      <protection locked="0"/>
    </xf>
    <xf numFmtId="0" fontId="29" fillId="0" borderId="38" xfId="0" applyFont="1" applyBorder="1"/>
    <xf numFmtId="17" fontId="0" fillId="0" borderId="0" xfId="0" applyNumberFormat="1"/>
    <xf numFmtId="0" fontId="0" fillId="0" borderId="0" xfId="0" quotePrefix="1"/>
    <xf numFmtId="0" fontId="1" fillId="0" borderId="0" xfId="0" applyFont="1"/>
    <xf numFmtId="8" fontId="0" fillId="0" borderId="0" xfId="0" applyNumberFormat="1"/>
    <xf numFmtId="0" fontId="8" fillId="4" borderId="0" xfId="5" applyFont="1" applyFill="1" applyAlignment="1">
      <alignment vertical="center"/>
    </xf>
    <xf numFmtId="0" fontId="13" fillId="4" borderId="0" xfId="5" applyFont="1" applyFill="1" applyAlignment="1">
      <alignment vertical="center"/>
    </xf>
    <xf numFmtId="0" fontId="8" fillId="4" borderId="0" xfId="5" applyFont="1" applyFill="1" applyAlignment="1">
      <alignment horizontal="left" vertical="center"/>
    </xf>
    <xf numFmtId="0" fontId="8" fillId="4" borderId="0" xfId="5" applyFont="1" applyFill="1" applyAlignment="1">
      <alignment horizontal="center" vertical="center"/>
    </xf>
    <xf numFmtId="0" fontId="9" fillId="3" borderId="18" xfId="5" applyFont="1" applyFill="1" applyBorder="1" applyAlignment="1">
      <alignment horizontal="center" vertical="center" wrapText="1"/>
    </xf>
    <xf numFmtId="0" fontId="9" fillId="3" borderId="19"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3" fillId="4" borderId="24" xfId="5" applyFont="1" applyFill="1" applyBorder="1" applyAlignment="1">
      <alignment horizontal="center" vertical="center" wrapText="1"/>
    </xf>
    <xf numFmtId="0" fontId="4" fillId="4" borderId="3" xfId="5" applyNumberFormat="1" applyFont="1" applyFill="1" applyBorder="1" applyAlignment="1">
      <alignment horizontal="left" vertical="center"/>
    </xf>
    <xf numFmtId="0" fontId="4" fillId="4" borderId="3" xfId="5" applyFont="1" applyFill="1" applyBorder="1" applyAlignment="1">
      <alignment horizontal="center" vertical="center"/>
    </xf>
    <xf numFmtId="0" fontId="4" fillId="4" borderId="3" xfId="5" applyFont="1" applyFill="1" applyBorder="1" applyAlignment="1">
      <alignment horizontal="right" vertical="center"/>
    </xf>
    <xf numFmtId="0" fontId="4" fillId="5" borderId="3" xfId="5" applyFont="1" applyFill="1" applyBorder="1" applyAlignment="1">
      <alignment vertical="center"/>
    </xf>
    <xf numFmtId="0" fontId="4" fillId="5" borderId="3" xfId="5" applyFont="1" applyFill="1" applyBorder="1" applyAlignment="1">
      <alignment horizontal="center" vertical="center"/>
    </xf>
    <xf numFmtId="2" fontId="4" fillId="5" borderId="3" xfId="5" applyNumberFormat="1" applyFont="1" applyFill="1" applyBorder="1" applyAlignment="1">
      <alignment horizontal="right" vertical="center"/>
    </xf>
    <xf numFmtId="0" fontId="4" fillId="0" borderId="3" xfId="5" applyFont="1" applyBorder="1" applyAlignment="1">
      <alignment horizontal="center" vertical="center" wrapText="1"/>
    </xf>
    <xf numFmtId="0" fontId="3" fillId="3" borderId="3" xfId="5" applyFont="1" applyFill="1" applyBorder="1" applyAlignment="1">
      <alignment vertical="center"/>
    </xf>
    <xf numFmtId="0" fontId="3" fillId="3" borderId="3" xfId="5" applyNumberFormat="1" applyFont="1" applyFill="1" applyBorder="1" applyAlignment="1">
      <alignment horizontal="left" vertical="center"/>
    </xf>
    <xf numFmtId="0" fontId="3" fillId="3" borderId="3" xfId="5" applyFont="1" applyFill="1" applyBorder="1" applyAlignment="1">
      <alignment horizontal="center" vertical="center"/>
    </xf>
    <xf numFmtId="0" fontId="3" fillId="3" borderId="3" xfId="5" applyFont="1" applyFill="1" applyBorder="1" applyAlignment="1">
      <alignment horizontal="right" vertical="center"/>
    </xf>
    <xf numFmtId="2" fontId="3" fillId="3" borderId="3" xfId="5" applyNumberFormat="1" applyFont="1" applyFill="1" applyBorder="1" applyAlignment="1">
      <alignment horizontal="right" vertical="center"/>
    </xf>
    <xf numFmtId="0" fontId="3" fillId="4" borderId="4" xfId="5" applyFont="1" applyFill="1" applyBorder="1" applyAlignment="1">
      <alignment horizontal="center" vertical="center" wrapText="1"/>
    </xf>
    <xf numFmtId="0" fontId="3" fillId="4" borderId="4" xfId="5" applyFont="1" applyFill="1" applyBorder="1" applyAlignment="1">
      <alignment horizontal="left" vertical="center" wrapText="1"/>
    </xf>
    <xf numFmtId="0" fontId="3" fillId="4" borderId="4" xfId="5" applyFont="1" applyFill="1" applyBorder="1" applyAlignment="1">
      <alignment horizontal="right" vertical="center" wrapText="1"/>
    </xf>
    <xf numFmtId="0" fontId="4" fillId="7" borderId="3" xfId="5" applyFont="1" applyFill="1" applyBorder="1" applyAlignment="1">
      <alignment horizontal="center" vertical="center" wrapText="1"/>
    </xf>
    <xf numFmtId="2" fontId="4" fillId="7" borderId="3" xfId="5" applyNumberFormat="1" applyFont="1" applyFill="1" applyBorder="1" applyAlignment="1" applyProtection="1">
      <alignment horizontal="left" vertical="center" wrapText="1"/>
    </xf>
    <xf numFmtId="0" fontId="4" fillId="7" borderId="3" xfId="5" applyFont="1" applyFill="1" applyBorder="1" applyAlignment="1">
      <alignment horizontal="center" vertical="center"/>
    </xf>
    <xf numFmtId="0" fontId="4" fillId="7" borderId="3" xfId="5" applyFont="1" applyFill="1" applyBorder="1" applyAlignment="1">
      <alignment horizontal="right" vertical="center"/>
    </xf>
    <xf numFmtId="0" fontId="4" fillId="13" borderId="3" xfId="5" applyFont="1" applyFill="1" applyBorder="1" applyAlignment="1">
      <alignment vertical="center"/>
    </xf>
    <xf numFmtId="0" fontId="4" fillId="13" borderId="3" xfId="5" applyFont="1" applyFill="1" applyBorder="1" applyAlignment="1">
      <alignment horizontal="center" vertical="center"/>
    </xf>
    <xf numFmtId="0" fontId="4" fillId="13" borderId="3" xfId="5" applyNumberFormat="1" applyFont="1" applyFill="1" applyBorder="1" applyAlignment="1">
      <alignment horizontal="left" vertical="center"/>
    </xf>
    <xf numFmtId="2" fontId="4" fillId="13" borderId="3" xfId="5" applyNumberFormat="1" applyFont="1" applyFill="1" applyBorder="1" applyAlignment="1">
      <alignment horizontal="right" vertical="center"/>
    </xf>
    <xf numFmtId="166" fontId="4" fillId="4" borderId="3" xfId="5" applyNumberFormat="1" applyFont="1" applyFill="1" applyBorder="1" applyAlignment="1">
      <alignment horizontal="right" vertical="center"/>
    </xf>
    <xf numFmtId="0" fontId="4" fillId="13" borderId="3" xfId="5" applyFont="1" applyFill="1" applyBorder="1" applyAlignment="1">
      <alignment horizontal="center" vertical="center" wrapText="1"/>
    </xf>
    <xf numFmtId="2" fontId="4" fillId="7" borderId="3" xfId="5" applyNumberFormat="1" applyFont="1" applyFill="1" applyBorder="1" applyAlignment="1">
      <alignment horizontal="center" vertical="center" wrapText="1"/>
    </xf>
    <xf numFmtId="2" fontId="4" fillId="7" borderId="3" xfId="5" applyNumberFormat="1" applyFont="1" applyFill="1" applyBorder="1" applyAlignment="1">
      <alignment horizontal="right" vertical="center" wrapText="1"/>
    </xf>
    <xf numFmtId="0" fontId="4" fillId="7" borderId="3" xfId="5" applyFont="1" applyFill="1" applyBorder="1" applyAlignment="1">
      <alignment horizontal="right" vertical="center" wrapText="1"/>
    </xf>
    <xf numFmtId="0" fontId="4" fillId="4" borderId="3" xfId="5" applyFont="1" applyFill="1" applyBorder="1" applyAlignment="1">
      <alignment horizontal="center" vertical="center" wrapText="1"/>
    </xf>
    <xf numFmtId="0" fontId="4" fillId="4" borderId="3" xfId="5" applyNumberFormat="1" applyFont="1" applyFill="1" applyBorder="1" applyAlignment="1">
      <alignment horizontal="left" vertical="center" wrapText="1"/>
    </xf>
    <xf numFmtId="2" fontId="4" fillId="4" borderId="3" xfId="5" applyNumberFormat="1" applyFont="1" applyFill="1" applyBorder="1" applyAlignment="1">
      <alignment horizontal="right" vertical="center" wrapText="1"/>
    </xf>
    <xf numFmtId="0" fontId="4" fillId="4" borderId="3" xfId="5" applyFont="1" applyFill="1" applyBorder="1" applyAlignment="1">
      <alignment horizontal="right" vertical="center" wrapText="1"/>
    </xf>
    <xf numFmtId="0" fontId="4" fillId="13" borderId="3" xfId="5" applyNumberFormat="1" applyFont="1" applyFill="1" applyBorder="1" applyAlignment="1">
      <alignment horizontal="left" vertical="center" wrapText="1"/>
    </xf>
    <xf numFmtId="2" fontId="4" fillId="13" borderId="3" xfId="5" applyNumberFormat="1" applyFont="1" applyFill="1" applyBorder="1" applyAlignment="1">
      <alignment horizontal="center" vertical="center" wrapText="1"/>
    </xf>
    <xf numFmtId="2" fontId="4" fillId="13" borderId="3" xfId="5" applyNumberFormat="1" applyFont="1" applyFill="1" applyBorder="1" applyAlignment="1">
      <alignment horizontal="right" vertical="center" wrapText="1"/>
    </xf>
    <xf numFmtId="0" fontId="4" fillId="13" borderId="3" xfId="5" applyFont="1" applyFill="1" applyBorder="1" applyAlignment="1">
      <alignment horizontal="right" vertical="center" wrapText="1"/>
    </xf>
    <xf numFmtId="164" fontId="3" fillId="3" borderId="3" xfId="5" applyNumberFormat="1" applyFont="1" applyFill="1" applyBorder="1" applyAlignment="1">
      <alignment horizontal="right" vertical="center"/>
    </xf>
    <xf numFmtId="0" fontId="4" fillId="5" borderId="3" xfId="5" applyNumberFormat="1" applyFont="1" applyFill="1" applyBorder="1" applyAlignment="1">
      <alignment horizontal="left" vertical="center" wrapText="1"/>
    </xf>
    <xf numFmtId="49" fontId="29" fillId="2" borderId="3" xfId="0" applyNumberFormat="1" applyFont="1" applyFill="1" applyBorder="1" applyAlignment="1" applyProtection="1">
      <alignment horizontal="center" vertical="center" wrapText="1"/>
      <protection locked="0"/>
    </xf>
    <xf numFmtId="49" fontId="14" fillId="2" borderId="37" xfId="0" applyNumberFormat="1" applyFont="1" applyFill="1" applyBorder="1" applyAlignment="1" applyProtection="1">
      <alignment horizontal="center" wrapText="1"/>
      <protection locked="0"/>
    </xf>
    <xf numFmtId="170" fontId="29" fillId="0" borderId="3" xfId="4" applyNumberFormat="1" applyFont="1" applyBorder="1" applyAlignment="1">
      <alignment horizontal="center" vertical="center"/>
    </xf>
    <xf numFmtId="0" fontId="1" fillId="0" borderId="0" xfId="5" applyFont="1" applyAlignment="1">
      <alignment horizontal="left" vertical="center"/>
    </xf>
    <xf numFmtId="0" fontId="4" fillId="0" borderId="3" xfId="5" applyFont="1" applyFill="1" applyBorder="1" applyAlignment="1">
      <alignment horizontal="center" vertical="center" wrapText="1"/>
    </xf>
    <xf numFmtId="168" fontId="3" fillId="0" borderId="3" xfId="5" applyNumberFormat="1" applyFont="1" applyFill="1" applyBorder="1" applyAlignment="1">
      <alignment horizontal="center" vertical="center" wrapText="1"/>
    </xf>
    <xf numFmtId="2" fontId="4" fillId="0" borderId="3" xfId="5" applyNumberFormat="1" applyFont="1" applyFill="1" applyBorder="1" applyAlignment="1" applyProtection="1">
      <alignment horizontal="left" vertical="center" wrapText="1"/>
    </xf>
    <xf numFmtId="2" fontId="4" fillId="0" borderId="3" xfId="5" applyNumberFormat="1" applyFont="1" applyFill="1" applyBorder="1" applyAlignment="1">
      <alignment horizontal="right" vertical="center" wrapText="1"/>
    </xf>
    <xf numFmtId="0" fontId="4" fillId="0" borderId="3" xfId="5" applyFont="1" applyFill="1" applyBorder="1" applyAlignment="1">
      <alignment horizontal="right" vertical="center" wrapText="1"/>
    </xf>
    <xf numFmtId="0" fontId="8" fillId="0" borderId="0" xfId="5" applyFont="1" applyFill="1" applyAlignment="1">
      <alignment vertical="center"/>
    </xf>
    <xf numFmtId="0" fontId="4" fillId="0" borderId="15" xfId="0" applyFont="1" applyFill="1" applyBorder="1" applyAlignment="1">
      <alignment horizontal="center" vertical="center" wrapText="1"/>
    </xf>
    <xf numFmtId="0" fontId="4" fillId="0" borderId="3" xfId="0" applyFont="1" applyFill="1" applyBorder="1" applyAlignment="1">
      <alignment horizontal="center" vertical="center" wrapText="1"/>
    </xf>
    <xf numFmtId="2" fontId="4" fillId="0" borderId="3" xfId="0" applyNumberFormat="1" applyFont="1" applyFill="1" applyBorder="1" applyAlignment="1">
      <alignment horizontal="left" vertical="center" wrapText="1" indent="1"/>
    </xf>
    <xf numFmtId="2" fontId="4" fillId="0" borderId="3" xfId="0" applyNumberFormat="1" applyFont="1" applyFill="1" applyBorder="1" applyAlignment="1">
      <alignment horizontal="center" vertical="center" wrapText="1"/>
    </xf>
    <xf numFmtId="168" fontId="25" fillId="0" borderId="15" xfId="0" applyNumberFormat="1" applyFont="1" applyFill="1" applyBorder="1" applyAlignment="1" applyProtection="1">
      <alignment horizontal="center" vertical="center"/>
    </xf>
    <xf numFmtId="168" fontId="25" fillId="0" borderId="3" xfId="0" applyNumberFormat="1" applyFont="1" applyFill="1" applyBorder="1" applyAlignment="1" applyProtection="1">
      <alignment horizontal="center" vertical="center"/>
    </xf>
    <xf numFmtId="0" fontId="25" fillId="0" borderId="3" xfId="0" applyFont="1" applyFill="1" applyBorder="1" applyAlignment="1" applyProtection="1">
      <alignment horizontal="left" vertical="center" wrapText="1" indent="1"/>
    </xf>
    <xf numFmtId="4" fontId="30" fillId="0" borderId="3" xfId="0" applyNumberFormat="1" applyFont="1" applyFill="1" applyBorder="1" applyAlignment="1" applyProtection="1">
      <alignment horizontal="center" vertical="center" wrapText="1"/>
      <protection locked="0"/>
    </xf>
    <xf numFmtId="0" fontId="1" fillId="4" borderId="0" xfId="0" applyFont="1" applyFill="1"/>
    <xf numFmtId="39" fontId="4" fillId="14" borderId="0" xfId="0" applyNumberFormat="1" applyFont="1" applyFill="1" applyBorder="1" applyAlignment="1">
      <alignment horizontal="right"/>
    </xf>
    <xf numFmtId="39" fontId="4" fillId="14" borderId="0" xfId="0" applyNumberFormat="1" applyFont="1" applyFill="1" applyBorder="1" applyAlignment="1"/>
    <xf numFmtId="0" fontId="4" fillId="14" borderId="0" xfId="0" applyFont="1" applyFill="1" applyBorder="1" applyAlignment="1">
      <alignment horizontal="right"/>
    </xf>
    <xf numFmtId="0" fontId="4" fillId="14" borderId="3" xfId="0" applyFont="1" applyFill="1" applyBorder="1" applyAlignment="1">
      <alignment horizontal="center" vertical="center" wrapText="1"/>
    </xf>
    <xf numFmtId="2" fontId="4" fillId="14" borderId="3" xfId="0" applyNumberFormat="1" applyFont="1" applyFill="1" applyBorder="1" applyAlignment="1" applyProtection="1">
      <alignment horizontal="center" vertical="center" wrapText="1"/>
    </xf>
    <xf numFmtId="2" fontId="25" fillId="14" borderId="3" xfId="0" applyNumberFormat="1" applyFont="1" applyFill="1" applyBorder="1" applyAlignment="1" applyProtection="1">
      <alignment horizontal="center" vertical="center" wrapText="1"/>
    </xf>
    <xf numFmtId="2" fontId="25" fillId="14" borderId="3" xfId="0" applyNumberFormat="1" applyFont="1" applyFill="1" applyBorder="1" applyAlignment="1" applyProtection="1">
      <alignment horizontal="left" vertical="center" wrapText="1" indent="1"/>
    </xf>
    <xf numFmtId="0" fontId="1" fillId="14" borderId="0" xfId="0" applyFont="1" applyFill="1"/>
    <xf numFmtId="1" fontId="26" fillId="0" borderId="0" xfId="0" applyNumberFormat="1" applyFont="1" applyFill="1"/>
    <xf numFmtId="0" fontId="6" fillId="4" borderId="0" xfId="0" applyFont="1" applyFill="1" applyBorder="1" applyAlignment="1">
      <alignment horizontal="center"/>
    </xf>
    <xf numFmtId="0" fontId="1" fillId="0" borderId="13" xfId="5" applyFont="1" applyBorder="1" applyAlignment="1">
      <alignment horizontal="center"/>
    </xf>
    <xf numFmtId="0" fontId="1" fillId="0" borderId="33" xfId="5" applyFont="1" applyBorder="1" applyAlignment="1">
      <alignment horizontal="center"/>
    </xf>
    <xf numFmtId="0" fontId="1" fillId="0" borderId="28" xfId="5" applyFont="1" applyBorder="1" applyAlignment="1">
      <alignment horizontal="center"/>
    </xf>
    <xf numFmtId="0" fontId="1" fillId="0" borderId="25" xfId="5" applyFont="1" applyBorder="1" applyAlignment="1">
      <alignment horizontal="center"/>
    </xf>
    <xf numFmtId="0" fontId="1" fillId="0" borderId="0" xfId="5" applyFont="1" applyBorder="1" applyAlignment="1">
      <alignment horizontal="center"/>
    </xf>
    <xf numFmtId="0" fontId="1" fillId="0" borderId="29" xfId="5" applyFont="1" applyBorder="1" applyAlignment="1">
      <alignment horizontal="center"/>
    </xf>
    <xf numFmtId="0" fontId="1" fillId="0" borderId="25" xfId="5" applyFont="1" applyBorder="1" applyAlignment="1">
      <alignment horizontal="center" vertical="top"/>
    </xf>
    <xf numFmtId="0" fontId="1" fillId="0" borderId="0" xfId="5" applyFont="1" applyBorder="1" applyAlignment="1">
      <alignment horizontal="center" vertical="top"/>
    </xf>
    <xf numFmtId="0" fontId="1" fillId="0" borderId="29" xfId="5" applyFont="1" applyBorder="1" applyAlignment="1">
      <alignment horizontal="center" vertical="top"/>
    </xf>
    <xf numFmtId="0" fontId="1" fillId="0" borderId="26" xfId="5" applyFont="1" applyBorder="1" applyAlignment="1">
      <alignment horizontal="center" vertical="top"/>
    </xf>
    <xf numFmtId="0" fontId="1" fillId="0" borderId="27" xfId="5" applyFont="1" applyBorder="1" applyAlignment="1">
      <alignment horizontal="center" vertical="top"/>
    </xf>
    <xf numFmtId="0" fontId="1" fillId="0" borderId="21" xfId="5" applyFont="1" applyBorder="1" applyAlignment="1">
      <alignment horizontal="center" vertical="top"/>
    </xf>
    <xf numFmtId="0" fontId="10" fillId="0" borderId="13" xfId="5" applyFont="1" applyFill="1" applyBorder="1" applyAlignment="1">
      <alignment horizontal="center" vertical="center"/>
    </xf>
    <xf numFmtId="0" fontId="10" fillId="0" borderId="33" xfId="5" applyFont="1" applyFill="1" applyBorder="1" applyAlignment="1">
      <alignment horizontal="center" vertical="center"/>
    </xf>
    <xf numFmtId="0" fontId="10" fillId="0" borderId="28" xfId="5" applyFont="1" applyFill="1" applyBorder="1" applyAlignment="1">
      <alignment horizontal="center" vertical="center"/>
    </xf>
    <xf numFmtId="0" fontId="10" fillId="0" borderId="26" xfId="5" applyFont="1" applyFill="1" applyBorder="1" applyAlignment="1">
      <alignment horizontal="center" vertical="center"/>
    </xf>
    <xf numFmtId="0" fontId="10" fillId="0" borderId="27" xfId="5" applyFont="1" applyFill="1" applyBorder="1" applyAlignment="1">
      <alignment horizontal="center" vertical="center"/>
    </xf>
    <xf numFmtId="0" fontId="10" fillId="0" borderId="21" xfId="5" applyFont="1" applyFill="1" applyBorder="1" applyAlignment="1">
      <alignment horizontal="center" vertical="center"/>
    </xf>
    <xf numFmtId="0" fontId="1" fillId="0" borderId="12" xfId="5" applyFont="1" applyFill="1" applyBorder="1" applyAlignment="1">
      <alignment horizontal="right" vertical="center"/>
    </xf>
    <xf numFmtId="0" fontId="1" fillId="0" borderId="22" xfId="5" applyFont="1" applyFill="1" applyBorder="1" applyAlignment="1">
      <alignment horizontal="right" vertical="center"/>
    </xf>
    <xf numFmtId="0" fontId="10" fillId="0" borderId="22" xfId="5" applyFont="1" applyFill="1" applyBorder="1" applyAlignment="1">
      <alignment horizontal="left" vertical="center"/>
    </xf>
    <xf numFmtId="0" fontId="10" fillId="0" borderId="17" xfId="5" applyFont="1" applyFill="1" applyBorder="1" applyAlignment="1">
      <alignment horizontal="left" vertical="center"/>
    </xf>
    <xf numFmtId="0" fontId="10" fillId="10" borderId="3" xfId="5" applyFont="1" applyFill="1" applyBorder="1" applyAlignment="1">
      <alignment horizontal="center" vertical="center"/>
    </xf>
    <xf numFmtId="0" fontId="22" fillId="3" borderId="3" xfId="0" applyFont="1" applyFill="1" applyBorder="1" applyAlignment="1">
      <alignment horizontal="center"/>
    </xf>
    <xf numFmtId="39" fontId="3" fillId="3" borderId="3" xfId="0" applyNumberFormat="1" applyFont="1" applyFill="1" applyBorder="1" applyAlignment="1">
      <alignment horizontal="right"/>
    </xf>
    <xf numFmtId="0" fontId="11" fillId="9" borderId="4" xfId="0" applyFont="1" applyFill="1" applyBorder="1" applyAlignment="1">
      <alignment horizontal="center" vertical="center" wrapText="1"/>
    </xf>
    <xf numFmtId="0" fontId="0" fillId="0" borderId="5" xfId="0" applyBorder="1" applyAlignment="1">
      <alignment horizontal="center" vertical="center" wrapText="1"/>
    </xf>
    <xf numFmtId="0" fontId="12" fillId="9" borderId="4" xfId="0" applyFont="1" applyFill="1" applyBorder="1" applyAlignment="1">
      <alignment horizontal="center" vertical="center" wrapText="1"/>
    </xf>
    <xf numFmtId="0" fontId="29" fillId="0" borderId="3" xfId="0" applyFont="1" applyBorder="1" applyAlignment="1">
      <alignment horizontal="center"/>
    </xf>
    <xf numFmtId="0" fontId="14" fillId="0" borderId="4" xfId="0" applyFont="1" applyBorder="1" applyAlignment="1">
      <alignment horizontal="center"/>
    </xf>
    <xf numFmtId="0" fontId="14" fillId="0" borderId="24" xfId="0" applyFont="1" applyBorder="1" applyAlignment="1">
      <alignment horizontal="center"/>
    </xf>
    <xf numFmtId="0" fontId="14" fillId="0" borderId="5" xfId="0" applyFont="1" applyBorder="1" applyAlignment="1">
      <alignment horizontal="center"/>
    </xf>
    <xf numFmtId="0" fontId="13" fillId="3" borderId="39" xfId="5" applyFont="1" applyFill="1" applyBorder="1" applyAlignment="1">
      <alignment horizontal="center" vertical="center"/>
    </xf>
    <xf numFmtId="0" fontId="13" fillId="3" borderId="40" xfId="5" applyFont="1" applyFill="1" applyBorder="1" applyAlignment="1">
      <alignment horizontal="center" vertical="center"/>
    </xf>
    <xf numFmtId="0" fontId="13" fillId="3" borderId="41" xfId="5" applyFont="1" applyFill="1" applyBorder="1" applyAlignment="1">
      <alignment horizontal="center" vertical="center"/>
    </xf>
    <xf numFmtId="0" fontId="31" fillId="14" borderId="0" xfId="0" applyFont="1" applyFill="1" applyBorder="1" applyAlignment="1">
      <alignment horizontal="center"/>
    </xf>
  </cellXfs>
  <cellStyles count="7">
    <cellStyle name="Normal" xfId="0" builtinId="0"/>
    <cellStyle name="Normal 3" xfId="5"/>
    <cellStyle name="Normal 8 2" xfId="1"/>
    <cellStyle name="Normal_Plan1" xfId="2"/>
    <cellStyle name="Porcentagem" xfId="3" builtinId="5"/>
    <cellStyle name="Separador de milhares 2 2" xfId="6"/>
    <cellStyle name="Vírgula" xfId="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115033</xdr:colOff>
      <xdr:row>2</xdr:row>
      <xdr:rowOff>21981</xdr:rowOff>
    </xdr:from>
    <xdr:to>
      <xdr:col>1</xdr:col>
      <xdr:colOff>542192</xdr:colOff>
      <xdr:row>4</xdr:row>
      <xdr:rowOff>82061</xdr:rowOff>
    </xdr:to>
    <xdr:pic>
      <xdr:nvPicPr>
        <xdr:cNvPr id="2065" name="Picture 2"/>
        <xdr:cNvPicPr>
          <a:picLocks noChangeAspect="1" noChangeArrowheads="1"/>
        </xdr:cNvPicPr>
      </xdr:nvPicPr>
      <xdr:blipFill>
        <a:blip xmlns:r="http://schemas.openxmlformats.org/officeDocument/2006/relationships" r:embed="rId1"/>
        <a:srcRect/>
        <a:stretch>
          <a:fillRect/>
        </a:stretch>
      </xdr:blipFill>
      <xdr:spPr bwMode="auto">
        <a:xfrm>
          <a:off x="723168" y="373673"/>
          <a:ext cx="427159" cy="38246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44823</xdr:colOff>
      <xdr:row>0</xdr:row>
      <xdr:rowOff>134469</xdr:rowOff>
    </xdr:from>
    <xdr:to>
      <xdr:col>0</xdr:col>
      <xdr:colOff>878349</xdr:colOff>
      <xdr:row>3</xdr:row>
      <xdr:rowOff>67234</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44823" y="134469"/>
          <a:ext cx="833526" cy="87574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115033</xdr:colOff>
      <xdr:row>2</xdr:row>
      <xdr:rowOff>21981</xdr:rowOff>
    </xdr:from>
    <xdr:to>
      <xdr:col>1</xdr:col>
      <xdr:colOff>542192</xdr:colOff>
      <xdr:row>4</xdr:row>
      <xdr:rowOff>82061</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4633" y="374406"/>
          <a:ext cx="427159" cy="38393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123826</xdr:colOff>
      <xdr:row>0</xdr:row>
      <xdr:rowOff>51794</xdr:rowOff>
    </xdr:from>
    <xdr:to>
      <xdr:col>0</xdr:col>
      <xdr:colOff>542926</xdr:colOff>
      <xdr:row>3</xdr:row>
      <xdr:rowOff>5499</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3826" y="51794"/>
          <a:ext cx="419100" cy="4394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123826</xdr:colOff>
      <xdr:row>0</xdr:row>
      <xdr:rowOff>51794</xdr:rowOff>
    </xdr:from>
    <xdr:to>
      <xdr:col>0</xdr:col>
      <xdr:colOff>542926</xdr:colOff>
      <xdr:row>3</xdr:row>
      <xdr:rowOff>5499</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33426" y="51794"/>
          <a:ext cx="419100" cy="43948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115033</xdr:colOff>
      <xdr:row>0</xdr:row>
      <xdr:rowOff>21981</xdr:rowOff>
    </xdr:from>
    <xdr:to>
      <xdr:col>1</xdr:col>
      <xdr:colOff>542192</xdr:colOff>
      <xdr:row>2</xdr:row>
      <xdr:rowOff>82061</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4633" y="374406"/>
          <a:ext cx="427159" cy="38393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115033</xdr:colOff>
      <xdr:row>0</xdr:row>
      <xdr:rowOff>21981</xdr:rowOff>
    </xdr:from>
    <xdr:to>
      <xdr:col>1</xdr:col>
      <xdr:colOff>542192</xdr:colOff>
      <xdr:row>2</xdr:row>
      <xdr:rowOff>82061</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829408" y="21981"/>
          <a:ext cx="427159" cy="38393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11</xdr:row>
      <xdr:rowOff>69850</xdr:rowOff>
    </xdr:from>
    <xdr:to>
      <xdr:col>9</xdr:col>
      <xdr:colOff>492125</xdr:colOff>
      <xdr:row>48</xdr:row>
      <xdr:rowOff>155575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0" y="1203325"/>
          <a:ext cx="5978525" cy="6076950"/>
        </a:xfrm>
        <a:prstGeom prst="rect">
          <a:avLst/>
        </a:prstGeom>
        <a:noFill/>
        <a:ln w="1">
          <a:noFill/>
          <a:miter lim="800000"/>
          <a:headEnd/>
          <a:tailEnd type="none" w="med" len="med"/>
        </a:ln>
        <a:effectLst/>
      </xdr:spPr>
    </xdr:pic>
    <xdr:clientData/>
  </xdr:twoCellAnchor>
  <xdr:twoCellAnchor editAs="oneCell">
    <xdr:from>
      <xdr:col>0</xdr:col>
      <xdr:colOff>0</xdr:colOff>
      <xdr:row>62</xdr:row>
      <xdr:rowOff>19049</xdr:rowOff>
    </xdr:from>
    <xdr:to>
      <xdr:col>9</xdr:col>
      <xdr:colOff>587375</xdr:colOff>
      <xdr:row>91</xdr:row>
      <xdr:rowOff>76199</xdr:rowOff>
    </xdr:to>
    <xdr:pic>
      <xdr:nvPicPr>
        <xdr:cNvPr id="3" name="Picture 4"/>
        <xdr:cNvPicPr>
          <a:picLocks noChangeAspect="1" noChangeArrowheads="1"/>
        </xdr:cNvPicPr>
      </xdr:nvPicPr>
      <xdr:blipFill>
        <a:blip xmlns:r="http://schemas.openxmlformats.org/officeDocument/2006/relationships" r:embed="rId2"/>
        <a:srcRect/>
        <a:stretch>
          <a:fillRect/>
        </a:stretch>
      </xdr:blipFill>
      <xdr:spPr bwMode="auto">
        <a:xfrm>
          <a:off x="0" y="9410699"/>
          <a:ext cx="6073775" cy="4752975"/>
        </a:xfrm>
        <a:prstGeom prst="rect">
          <a:avLst/>
        </a:prstGeom>
        <a:noFill/>
        <a:ln w="1">
          <a:noFill/>
          <a:miter lim="800000"/>
          <a:headEnd/>
          <a:tailEnd type="none" w="med" len="med"/>
        </a:ln>
        <a:effectLst/>
      </xdr:spPr>
    </xdr:pic>
    <xdr:clientData/>
  </xdr:twoCellAnchor>
  <xdr:twoCellAnchor editAs="oneCell">
    <xdr:from>
      <xdr:col>0</xdr:col>
      <xdr:colOff>47625</xdr:colOff>
      <xdr:row>104</xdr:row>
      <xdr:rowOff>76200</xdr:rowOff>
    </xdr:from>
    <xdr:to>
      <xdr:col>9</xdr:col>
      <xdr:colOff>443314</xdr:colOff>
      <xdr:row>144</xdr:row>
      <xdr:rowOff>91113</xdr:rowOff>
    </xdr:to>
    <xdr:pic>
      <xdr:nvPicPr>
        <xdr:cNvPr id="4" name="Picture 5"/>
        <xdr:cNvPicPr>
          <a:picLocks noChangeAspect="1" noChangeArrowheads="1"/>
        </xdr:cNvPicPr>
      </xdr:nvPicPr>
      <xdr:blipFill>
        <a:blip xmlns:r="http://schemas.openxmlformats.org/officeDocument/2006/relationships" r:embed="rId3"/>
        <a:srcRect/>
        <a:stretch>
          <a:fillRect/>
        </a:stretch>
      </xdr:blipFill>
      <xdr:spPr bwMode="auto">
        <a:xfrm>
          <a:off x="47625" y="16268700"/>
          <a:ext cx="5882089" cy="6491913"/>
        </a:xfrm>
        <a:prstGeom prst="rect">
          <a:avLst/>
        </a:prstGeom>
        <a:noFill/>
        <a:ln w="1">
          <a:noFill/>
          <a:miter lim="800000"/>
          <a:headEnd/>
          <a:tailEnd type="none" w="med" len="med"/>
        </a:ln>
        <a:effectLst/>
      </xdr:spPr>
    </xdr:pic>
    <xdr:clientData/>
  </xdr:twoCellAnchor>
  <xdr:twoCellAnchor editAs="oneCell">
    <xdr:from>
      <xdr:col>1</xdr:col>
      <xdr:colOff>115033</xdr:colOff>
      <xdr:row>1</xdr:row>
      <xdr:rowOff>21981</xdr:rowOff>
    </xdr:from>
    <xdr:to>
      <xdr:col>1</xdr:col>
      <xdr:colOff>542192</xdr:colOff>
      <xdr:row>3</xdr:row>
      <xdr:rowOff>101111</xdr:rowOff>
    </xdr:to>
    <xdr:pic>
      <xdr:nvPicPr>
        <xdr:cNvPr id="5" name="Picture 2"/>
        <xdr:cNvPicPr>
          <a:picLocks noChangeAspect="1" noChangeArrowheads="1"/>
        </xdr:cNvPicPr>
      </xdr:nvPicPr>
      <xdr:blipFill>
        <a:blip xmlns:r="http://schemas.openxmlformats.org/officeDocument/2006/relationships" r:embed="rId4"/>
        <a:srcRect/>
        <a:stretch>
          <a:fillRect/>
        </a:stretch>
      </xdr:blipFill>
      <xdr:spPr bwMode="auto">
        <a:xfrm>
          <a:off x="1353283" y="21981"/>
          <a:ext cx="427159" cy="38393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9</xdr:row>
      <xdr:rowOff>113987</xdr:rowOff>
    </xdr:from>
    <xdr:to>
      <xdr:col>8</xdr:col>
      <xdr:colOff>149225</xdr:colOff>
      <xdr:row>48</xdr:row>
      <xdr:rowOff>40406</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42875" y="1542737"/>
          <a:ext cx="5546725" cy="6117669"/>
        </a:xfrm>
        <a:prstGeom prst="rect">
          <a:avLst/>
        </a:prstGeom>
        <a:noFill/>
        <a:ln w="1">
          <a:noFill/>
          <a:miter lim="800000"/>
          <a:headEnd/>
          <a:tailEnd type="none" w="med" len="med"/>
        </a:ln>
        <a:effectLst/>
      </xdr:spPr>
    </xdr:pic>
    <xdr:clientData/>
  </xdr:twoCellAnchor>
  <xdr:twoCellAnchor editAs="oneCell">
    <xdr:from>
      <xdr:col>0</xdr:col>
      <xdr:colOff>15876</xdr:colOff>
      <xdr:row>59</xdr:row>
      <xdr:rowOff>52388</xdr:rowOff>
    </xdr:from>
    <xdr:to>
      <xdr:col>8</xdr:col>
      <xdr:colOff>254000</xdr:colOff>
      <xdr:row>94</xdr:row>
      <xdr:rowOff>3175</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15876" y="9418638"/>
          <a:ext cx="5778499" cy="5507037"/>
        </a:xfrm>
        <a:prstGeom prst="rect">
          <a:avLst/>
        </a:prstGeom>
        <a:noFill/>
        <a:ln w="1">
          <a:noFill/>
          <a:miter lim="800000"/>
          <a:headEnd/>
          <a:tailEnd type="none" w="med" len="med"/>
        </a:ln>
        <a:effectLst/>
      </xdr:spPr>
    </xdr:pic>
    <xdr:clientData/>
  </xdr:twoCellAnchor>
  <xdr:twoCellAnchor editAs="oneCell">
    <xdr:from>
      <xdr:col>0</xdr:col>
      <xdr:colOff>317500</xdr:colOff>
      <xdr:row>118</xdr:row>
      <xdr:rowOff>79375</xdr:rowOff>
    </xdr:from>
    <xdr:to>
      <xdr:col>8</xdr:col>
      <xdr:colOff>95250</xdr:colOff>
      <xdr:row>163</xdr:row>
      <xdr:rowOff>107950</xdr:rowOff>
    </xdr:to>
    <xdr:pic>
      <xdr:nvPicPr>
        <xdr:cNvPr id="5" name="Picture 8"/>
        <xdr:cNvPicPr>
          <a:picLocks noChangeAspect="1" noChangeArrowheads="1"/>
        </xdr:cNvPicPr>
      </xdr:nvPicPr>
      <xdr:blipFill>
        <a:blip xmlns:r="http://schemas.openxmlformats.org/officeDocument/2006/relationships" r:embed="rId3"/>
        <a:srcRect/>
        <a:stretch>
          <a:fillRect/>
        </a:stretch>
      </xdr:blipFill>
      <xdr:spPr bwMode="auto">
        <a:xfrm>
          <a:off x="317500" y="18811875"/>
          <a:ext cx="5318125" cy="7172325"/>
        </a:xfrm>
        <a:prstGeom prst="rect">
          <a:avLst/>
        </a:prstGeom>
        <a:noFill/>
        <a:ln w="1">
          <a:noFill/>
          <a:miter lim="800000"/>
          <a:headEnd/>
          <a:tailEnd type="none" w="med" len="med"/>
        </a:ln>
        <a:effectLst/>
      </xdr:spPr>
    </xdr:pic>
    <xdr:clientData/>
  </xdr:twoCellAnchor>
  <xdr:twoCellAnchor editAs="oneCell">
    <xdr:from>
      <xdr:col>1</xdr:col>
      <xdr:colOff>115033</xdr:colOff>
      <xdr:row>2</xdr:row>
      <xdr:rowOff>21981</xdr:rowOff>
    </xdr:from>
    <xdr:to>
      <xdr:col>1</xdr:col>
      <xdr:colOff>542192</xdr:colOff>
      <xdr:row>4</xdr:row>
      <xdr:rowOff>101111</xdr:rowOff>
    </xdr:to>
    <xdr:pic>
      <xdr:nvPicPr>
        <xdr:cNvPr id="6" name="Picture 2"/>
        <xdr:cNvPicPr>
          <a:picLocks noChangeAspect="1" noChangeArrowheads="1"/>
        </xdr:cNvPicPr>
      </xdr:nvPicPr>
      <xdr:blipFill>
        <a:blip xmlns:r="http://schemas.openxmlformats.org/officeDocument/2006/relationships" r:embed="rId4"/>
        <a:srcRect/>
        <a:stretch>
          <a:fillRect/>
        </a:stretch>
      </xdr:blipFill>
      <xdr:spPr bwMode="auto">
        <a:xfrm>
          <a:off x="724633" y="174381"/>
          <a:ext cx="427159" cy="40298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10</xdr:row>
      <xdr:rowOff>114300</xdr:rowOff>
    </xdr:from>
    <xdr:to>
      <xdr:col>10</xdr:col>
      <xdr:colOff>47625</xdr:colOff>
      <xdr:row>38</xdr:row>
      <xdr:rowOff>141753</xdr:rowOff>
    </xdr:to>
    <xdr:pic>
      <xdr:nvPicPr>
        <xdr:cNvPr id="2" name="Picture 4"/>
        <xdr:cNvPicPr>
          <a:picLocks noChangeAspect="1" noChangeArrowheads="1"/>
        </xdr:cNvPicPr>
      </xdr:nvPicPr>
      <xdr:blipFill>
        <a:blip xmlns:r="http://schemas.openxmlformats.org/officeDocument/2006/relationships" r:embed="rId1"/>
        <a:srcRect/>
        <a:stretch>
          <a:fillRect/>
        </a:stretch>
      </xdr:blipFill>
      <xdr:spPr bwMode="auto">
        <a:xfrm>
          <a:off x="1" y="1701800"/>
          <a:ext cx="6080124" cy="4472453"/>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20688</xdr:rowOff>
    </xdr:from>
    <xdr:to>
      <xdr:col>10</xdr:col>
      <xdr:colOff>15875</xdr:colOff>
      <xdr:row>73</xdr:row>
      <xdr:rowOff>110022</xdr:rowOff>
    </xdr:to>
    <xdr:pic>
      <xdr:nvPicPr>
        <xdr:cNvPr id="3" name="Picture 5"/>
        <xdr:cNvPicPr>
          <a:picLocks noChangeAspect="1" noChangeArrowheads="1"/>
        </xdr:cNvPicPr>
      </xdr:nvPicPr>
      <xdr:blipFill>
        <a:blip xmlns:r="http://schemas.openxmlformats.org/officeDocument/2006/relationships" r:embed="rId2"/>
        <a:srcRect/>
        <a:stretch>
          <a:fillRect/>
        </a:stretch>
      </xdr:blipFill>
      <xdr:spPr bwMode="auto">
        <a:xfrm>
          <a:off x="0" y="6211938"/>
          <a:ext cx="6048375" cy="5486834"/>
        </a:xfrm>
        <a:prstGeom prst="rect">
          <a:avLst/>
        </a:prstGeom>
        <a:noFill/>
        <a:ln w="1">
          <a:noFill/>
          <a:miter lim="800000"/>
          <a:headEnd/>
          <a:tailEnd type="none" w="med" len="med"/>
        </a:ln>
        <a:effectLst/>
      </xdr:spPr>
    </xdr:pic>
    <xdr:clientData/>
  </xdr:twoCellAnchor>
  <xdr:twoCellAnchor editAs="oneCell">
    <xdr:from>
      <xdr:col>1</xdr:col>
      <xdr:colOff>115033</xdr:colOff>
      <xdr:row>3</xdr:row>
      <xdr:rowOff>21981</xdr:rowOff>
    </xdr:from>
    <xdr:to>
      <xdr:col>1</xdr:col>
      <xdr:colOff>542192</xdr:colOff>
      <xdr:row>5</xdr:row>
      <xdr:rowOff>101111</xdr:rowOff>
    </xdr:to>
    <xdr:pic>
      <xdr:nvPicPr>
        <xdr:cNvPr id="4" name="Picture 2"/>
        <xdr:cNvPicPr>
          <a:picLocks noChangeAspect="1" noChangeArrowheads="1"/>
        </xdr:cNvPicPr>
      </xdr:nvPicPr>
      <xdr:blipFill>
        <a:blip xmlns:r="http://schemas.openxmlformats.org/officeDocument/2006/relationships" r:embed="rId3"/>
        <a:srcRect/>
        <a:stretch>
          <a:fillRect/>
        </a:stretch>
      </xdr:blipFill>
      <xdr:spPr bwMode="auto">
        <a:xfrm>
          <a:off x="724633" y="336306"/>
          <a:ext cx="427159" cy="40298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298451</xdr:colOff>
      <xdr:row>0</xdr:row>
      <xdr:rowOff>111125</xdr:rowOff>
    </xdr:from>
    <xdr:to>
      <xdr:col>0</xdr:col>
      <xdr:colOff>781051</xdr:colOff>
      <xdr:row>3</xdr:row>
      <xdr:rowOff>28575</xdr:rowOff>
    </xdr:to>
    <xdr:pic>
      <xdr:nvPicPr>
        <xdr:cNvPr id="3" name="Picture 2"/>
        <xdr:cNvPicPr>
          <a:picLocks noChangeAspect="1" noChangeArrowheads="1"/>
        </xdr:cNvPicPr>
      </xdr:nvPicPr>
      <xdr:blipFill>
        <a:blip xmlns:r="http://schemas.openxmlformats.org/officeDocument/2006/relationships" r:embed="rId1"/>
        <a:srcRect/>
        <a:stretch>
          <a:fillRect/>
        </a:stretch>
      </xdr:blipFill>
      <xdr:spPr bwMode="auto">
        <a:xfrm>
          <a:off x="298451" y="111125"/>
          <a:ext cx="482600" cy="479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rprc10\c$\SUPERVISAO\ORCAMENTO\MED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duardo.antunes/Documents/Planilha%20Multipla/Planilha%20M&#250;ltipla%20V2.5/PLANILHA%20M&#218;LTIPLA%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rprc10\OBRAS%20NOVAS\Documents%20and%20Settings\JCMASI\My%20Documents\TABEL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siurb-jul01"/>
      <sheetName val="TABSVP-jan0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JUL95"/>
      <sheetName val="TABJUL96"/>
      <sheetName val="TABJAN97"/>
      <sheetName val="TABJUL97"/>
      <sheetName val="TABJAN98"/>
      <sheetName val="TABJUL98"/>
      <sheetName val="TABJUL99"/>
      <sheetName val="TABJAN00"/>
      <sheetName val="TABJUL00"/>
      <sheetName val="TABJAN01"/>
      <sheetName val="TABJU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1"/>
  <sheetViews>
    <sheetView tabSelected="1" view="pageBreakPreview" zoomScale="130" zoomScaleNormal="100" zoomScaleSheetLayoutView="130" workbookViewId="0">
      <selection activeCell="I82" sqref="I82"/>
    </sheetView>
  </sheetViews>
  <sheetFormatPr defaultRowHeight="12.75" x14ac:dyDescent="0.2"/>
  <cols>
    <col min="1" max="1" width="9.140625" style="23"/>
    <col min="2" max="2" width="11.140625" style="23" customWidth="1"/>
    <col min="3" max="3" width="9.140625" style="23" customWidth="1"/>
    <col min="4" max="4" width="65.85546875" style="104" customWidth="1"/>
    <col min="5" max="5" width="9.140625" style="178"/>
    <col min="6" max="6" width="9.140625" style="23"/>
    <col min="7" max="7" width="9.7109375" style="23" customWidth="1"/>
    <col min="8" max="8" width="13.7109375" style="23" customWidth="1"/>
    <col min="9" max="9" width="14.140625" style="92" bestFit="1" customWidth="1"/>
    <col min="10" max="10" width="10.7109375" style="101" bestFit="1" customWidth="1"/>
    <col min="11" max="16384" width="9.140625" style="23"/>
  </cols>
  <sheetData>
    <row r="1" spans="1:15" ht="15" x14ac:dyDescent="0.25">
      <c r="A1" s="435"/>
      <c r="B1" s="435"/>
      <c r="C1" s="435"/>
      <c r="D1" s="435"/>
      <c r="E1" s="435"/>
      <c r="F1" s="435"/>
      <c r="G1" s="435"/>
      <c r="H1" s="435"/>
      <c r="I1" s="435"/>
      <c r="J1" s="341"/>
    </row>
    <row r="2" spans="1:15" x14ac:dyDescent="0.2">
      <c r="A2" s="95"/>
      <c r="B2" s="95"/>
      <c r="C2" s="95"/>
      <c r="D2" s="103"/>
      <c r="E2" s="177"/>
      <c r="F2" s="96"/>
      <c r="G2" s="96"/>
      <c r="H2" s="96"/>
      <c r="I2" s="96"/>
      <c r="J2" s="341"/>
    </row>
    <row r="3" spans="1:15" x14ac:dyDescent="0.2">
      <c r="A3" s="95"/>
      <c r="B3" s="181"/>
      <c r="C3" s="103" t="s">
        <v>8722</v>
      </c>
      <c r="D3" s="264"/>
      <c r="E3" s="177"/>
      <c r="F3" s="96"/>
      <c r="G3" s="96"/>
      <c r="H3" s="96"/>
      <c r="I3" s="340"/>
      <c r="J3" s="341"/>
    </row>
    <row r="4" spans="1:15" x14ac:dyDescent="0.2">
      <c r="A4" s="95"/>
      <c r="B4" s="181"/>
      <c r="C4" s="95" t="s">
        <v>9183</v>
      </c>
      <c r="D4" s="103"/>
      <c r="E4" s="177"/>
      <c r="F4" s="96"/>
      <c r="G4" s="96"/>
      <c r="H4" s="96"/>
      <c r="I4" s="340"/>
      <c r="J4" s="341"/>
    </row>
    <row r="5" spans="1:15" x14ac:dyDescent="0.2">
      <c r="A5" s="95"/>
      <c r="B5" s="181"/>
      <c r="C5" s="95" t="s">
        <v>9212</v>
      </c>
      <c r="D5" s="103" t="s">
        <v>9298</v>
      </c>
      <c r="E5" s="177"/>
      <c r="F5" s="97"/>
      <c r="G5" s="96"/>
      <c r="H5" s="96"/>
      <c r="I5" s="347"/>
      <c r="J5" s="341"/>
    </row>
    <row r="6" spans="1:15" x14ac:dyDescent="0.2">
      <c r="A6" s="95"/>
      <c r="B6" s="181"/>
      <c r="C6" s="95"/>
      <c r="D6" s="103"/>
      <c r="E6" s="177"/>
      <c r="F6" s="97"/>
      <c r="G6" s="96"/>
      <c r="H6" s="96"/>
      <c r="I6" s="347"/>
      <c r="J6" s="341"/>
    </row>
    <row r="7" spans="1:15" x14ac:dyDescent="0.2">
      <c r="A7" s="182"/>
      <c r="B7" s="182"/>
      <c r="C7" s="342" t="s">
        <v>8929</v>
      </c>
      <c r="D7" s="185"/>
      <c r="E7" s="184"/>
      <c r="F7" s="98"/>
      <c r="G7" s="98"/>
      <c r="H7" s="98"/>
      <c r="I7" s="98"/>
      <c r="J7" s="341"/>
    </row>
    <row r="8" spans="1:15" x14ac:dyDescent="0.2">
      <c r="A8" s="182"/>
      <c r="B8" s="182"/>
      <c r="C8" s="182"/>
      <c r="D8" s="185"/>
      <c r="E8" s="184"/>
      <c r="F8" s="98"/>
      <c r="G8" s="239" t="s">
        <v>9132</v>
      </c>
      <c r="H8" s="239" t="s">
        <v>9133</v>
      </c>
      <c r="I8" s="98"/>
      <c r="J8" s="341"/>
    </row>
    <row r="9" spans="1:15" x14ac:dyDescent="0.2">
      <c r="A9" s="182"/>
      <c r="B9" s="182"/>
      <c r="C9" s="182"/>
      <c r="D9" s="185"/>
      <c r="E9" s="184"/>
      <c r="F9" s="98"/>
      <c r="G9" s="239"/>
      <c r="H9" s="240" t="s">
        <v>9134</v>
      </c>
      <c r="I9" s="98"/>
      <c r="J9" s="341"/>
    </row>
    <row r="10" spans="1:15" x14ac:dyDescent="0.2">
      <c r="A10" s="182"/>
      <c r="B10" s="182"/>
      <c r="C10" s="182"/>
      <c r="D10" s="185"/>
      <c r="E10" s="184"/>
      <c r="F10" s="98"/>
      <c r="G10" s="239"/>
      <c r="H10" s="240" t="s">
        <v>9150</v>
      </c>
      <c r="I10" s="98"/>
      <c r="J10" s="341"/>
    </row>
    <row r="11" spans="1:15" x14ac:dyDescent="0.2">
      <c r="A11" s="345"/>
      <c r="B11" s="345"/>
      <c r="C11" s="345"/>
      <c r="D11" s="266"/>
      <c r="E11" s="346"/>
      <c r="F11" s="98"/>
      <c r="G11" s="98"/>
      <c r="H11" s="240" t="s">
        <v>9217</v>
      </c>
      <c r="I11" s="264"/>
      <c r="J11" s="341"/>
    </row>
    <row r="12" spans="1:15" x14ac:dyDescent="0.2">
      <c r="A12" s="345"/>
      <c r="B12" s="345"/>
      <c r="C12" s="345"/>
      <c r="D12" s="266"/>
      <c r="E12" s="346"/>
      <c r="F12" s="98"/>
      <c r="G12" s="98"/>
      <c r="H12" s="240" t="s">
        <v>9219</v>
      </c>
      <c r="I12" s="98"/>
    </row>
    <row r="13" spans="1:15" ht="22.5" x14ac:dyDescent="0.2">
      <c r="A13" s="7" t="s">
        <v>8749</v>
      </c>
      <c r="B13" s="7" t="s">
        <v>8544</v>
      </c>
      <c r="C13" s="7" t="s">
        <v>8474</v>
      </c>
      <c r="D13" s="7" t="s">
        <v>8543</v>
      </c>
      <c r="E13" s="7" t="s">
        <v>8473</v>
      </c>
      <c r="F13" s="7" t="s">
        <v>8542</v>
      </c>
      <c r="G13" s="7" t="s">
        <v>8546</v>
      </c>
      <c r="H13" s="7" t="s">
        <v>9220</v>
      </c>
      <c r="I13" s="114" t="s">
        <v>8547</v>
      </c>
      <c r="J13" s="251" t="s">
        <v>9143</v>
      </c>
      <c r="O13" s="91"/>
    </row>
    <row r="14" spans="1:15" x14ac:dyDescent="0.2">
      <c r="A14" s="186">
        <v>1</v>
      </c>
      <c r="B14" s="187"/>
      <c r="C14" s="187"/>
      <c r="D14" s="188" t="s">
        <v>8645</v>
      </c>
      <c r="E14" s="189"/>
      <c r="F14" s="189"/>
      <c r="G14" s="50"/>
      <c r="H14" s="48"/>
      <c r="I14" s="148"/>
    </row>
    <row r="15" spans="1:15" ht="22.5" x14ac:dyDescent="0.2">
      <c r="A15" s="190" t="s">
        <v>8750</v>
      </c>
      <c r="B15" s="191" t="s">
        <v>8705</v>
      </c>
      <c r="C15" s="192">
        <v>92235</v>
      </c>
      <c r="D15" s="193" t="s">
        <v>46</v>
      </c>
      <c r="E15" s="194" t="s">
        <v>47</v>
      </c>
      <c r="F15" s="194">
        <f>64*2</f>
        <v>128</v>
      </c>
      <c r="G15" s="224">
        <v>56.85</v>
      </c>
      <c r="H15" s="225">
        <f>ROUND(G15*1.25,2)</f>
        <v>71.06</v>
      </c>
      <c r="I15" s="60">
        <f>ROUND(F15*H15,2)</f>
        <v>9095.68</v>
      </c>
      <c r="J15" s="253">
        <f t="shared" ref="J15:J78" si="0">I15/$I$234</f>
        <v>1.6117924985856447E-2</v>
      </c>
      <c r="K15" s="100"/>
    </row>
    <row r="16" spans="1:15" ht="22.5" x14ac:dyDescent="0.2">
      <c r="A16" s="190" t="s">
        <v>8751</v>
      </c>
      <c r="B16" s="191" t="s">
        <v>8705</v>
      </c>
      <c r="C16" s="192" t="s">
        <v>54</v>
      </c>
      <c r="D16" s="193" t="s">
        <v>55</v>
      </c>
      <c r="E16" s="194" t="s">
        <v>47</v>
      </c>
      <c r="F16" s="194">
        <v>6</v>
      </c>
      <c r="G16" s="224">
        <v>426.42</v>
      </c>
      <c r="H16" s="225">
        <f>ROUND(G16*1.25,2)</f>
        <v>533.03</v>
      </c>
      <c r="I16" s="60">
        <f>ROUND(F16*H16,2)</f>
        <v>3198.18</v>
      </c>
      <c r="J16" s="252">
        <f t="shared" si="0"/>
        <v>5.6673085828949973E-3</v>
      </c>
    </row>
    <row r="17" spans="1:10" ht="22.5" x14ac:dyDescent="0.2">
      <c r="A17" s="190" t="s">
        <v>8752</v>
      </c>
      <c r="B17" s="191" t="s">
        <v>8705</v>
      </c>
      <c r="C17" s="192">
        <v>93212</v>
      </c>
      <c r="D17" s="193" t="s">
        <v>66</v>
      </c>
      <c r="E17" s="194" t="s">
        <v>47</v>
      </c>
      <c r="F17" s="194">
        <v>6</v>
      </c>
      <c r="G17" s="224">
        <v>575.26</v>
      </c>
      <c r="H17" s="225">
        <f>ROUND(G17*1.25,2)</f>
        <v>719.08</v>
      </c>
      <c r="I17" s="60">
        <f>ROUND(F17*H17,2)</f>
        <v>4314.4799999999996</v>
      </c>
      <c r="J17" s="252">
        <f t="shared" si="0"/>
        <v>7.6454388229332954E-3</v>
      </c>
    </row>
    <row r="18" spans="1:10" x14ac:dyDescent="0.2">
      <c r="A18" s="190" t="s">
        <v>8753</v>
      </c>
      <c r="B18" s="191" t="s">
        <v>8705</v>
      </c>
      <c r="C18" s="192" t="s">
        <v>89</v>
      </c>
      <c r="D18" s="193" t="s">
        <v>90</v>
      </c>
      <c r="E18" s="194" t="s">
        <v>47</v>
      </c>
      <c r="F18" s="194">
        <v>6</v>
      </c>
      <c r="G18" s="224">
        <v>324.58999999999997</v>
      </c>
      <c r="H18" s="225">
        <f>ROUND(G18*1.25,2)</f>
        <v>405.74</v>
      </c>
      <c r="I18" s="60">
        <f>ROUND(F18*H18,2)</f>
        <v>2434.44</v>
      </c>
      <c r="J18" s="252">
        <f t="shared" si="0"/>
        <v>4.3139293931370023E-3</v>
      </c>
    </row>
    <row r="19" spans="1:10" ht="22.5" x14ac:dyDescent="0.2">
      <c r="A19" s="190" t="s">
        <v>8754</v>
      </c>
      <c r="B19" s="191" t="s">
        <v>8705</v>
      </c>
      <c r="C19" s="192" t="s">
        <v>8281</v>
      </c>
      <c r="D19" s="193" t="s">
        <v>8282</v>
      </c>
      <c r="E19" s="194" t="s">
        <v>47</v>
      </c>
      <c r="F19" s="194">
        <f>11.72+(3.6*2.15)</f>
        <v>19.46</v>
      </c>
      <c r="G19" s="224">
        <v>9.2200000000000006</v>
      </c>
      <c r="H19" s="225">
        <f>ROUND(G19*1.25,2)</f>
        <v>11.53</v>
      </c>
      <c r="I19" s="60">
        <f>ROUND(F19*H19,2)</f>
        <v>224.37</v>
      </c>
      <c r="J19" s="252">
        <f t="shared" si="0"/>
        <v>3.9759301438447827E-4</v>
      </c>
    </row>
    <row r="20" spans="1:10" x14ac:dyDescent="0.2">
      <c r="A20" s="190"/>
      <c r="B20" s="191"/>
      <c r="C20" s="191"/>
      <c r="D20" s="195" t="s">
        <v>8637</v>
      </c>
      <c r="E20" s="194"/>
      <c r="F20" s="194"/>
      <c r="G20" s="224"/>
      <c r="H20" s="226"/>
      <c r="I20" s="62">
        <f>SUM(I15:I19)</f>
        <v>19267.149999999998</v>
      </c>
      <c r="J20" s="252">
        <f t="shared" si="0"/>
        <v>3.4142194799206216E-2</v>
      </c>
    </row>
    <row r="21" spans="1:10" x14ac:dyDescent="0.2">
      <c r="A21" s="196">
        <v>2</v>
      </c>
      <c r="B21" s="187"/>
      <c r="C21" s="187"/>
      <c r="D21" s="188" t="s">
        <v>8636</v>
      </c>
      <c r="E21" s="189" t="s">
        <v>8975</v>
      </c>
      <c r="F21" s="189"/>
      <c r="G21" s="227" t="str">
        <f>IF($C21="","",VLOOKUP($C21,' SINAPI'!$A$7:$D$4001,4,FALSE))</f>
        <v/>
      </c>
      <c r="H21" s="228"/>
      <c r="I21" s="65"/>
      <c r="J21" s="252">
        <f t="shared" si="0"/>
        <v>0</v>
      </c>
    </row>
    <row r="22" spans="1:10" x14ac:dyDescent="0.2">
      <c r="A22" s="190" t="s">
        <v>8755</v>
      </c>
      <c r="B22" s="191" t="s">
        <v>8705</v>
      </c>
      <c r="C22" s="192" t="s">
        <v>8161</v>
      </c>
      <c r="D22" s="193" t="s">
        <v>8162</v>
      </c>
      <c r="E22" s="194" t="s">
        <v>294</v>
      </c>
      <c r="F22" s="194">
        <v>4.75</v>
      </c>
      <c r="G22" s="224">
        <v>39.840000000000003</v>
      </c>
      <c r="H22" s="225">
        <f t="shared" ref="H22:H36" si="1">ROUND(G22*1.25,2)</f>
        <v>49.8</v>
      </c>
      <c r="I22" s="60">
        <f t="shared" ref="I22:I36" si="2">ROUND(F22*H22,2)</f>
        <v>236.55</v>
      </c>
      <c r="J22" s="252">
        <f t="shared" si="0"/>
        <v>4.1917648327605443E-4</v>
      </c>
    </row>
    <row r="23" spans="1:10" x14ac:dyDescent="0.2">
      <c r="A23" s="190" t="s">
        <v>8756</v>
      </c>
      <c r="B23" s="191" t="s">
        <v>8701</v>
      </c>
      <c r="C23" s="192">
        <v>66008</v>
      </c>
      <c r="D23" s="193" t="s">
        <v>8960</v>
      </c>
      <c r="E23" s="194" t="s">
        <v>36</v>
      </c>
      <c r="F23" s="194">
        <f>'MEMORIA DE  CALCULO'!E50</f>
        <v>1124.4010000000001</v>
      </c>
      <c r="G23" s="224">
        <v>1.48</v>
      </c>
      <c r="H23" s="225">
        <f t="shared" si="1"/>
        <v>1.85</v>
      </c>
      <c r="I23" s="60">
        <f t="shared" si="2"/>
        <v>2080.14</v>
      </c>
      <c r="J23" s="252">
        <f t="shared" si="0"/>
        <v>3.6860949901579023E-3</v>
      </c>
    </row>
    <row r="24" spans="1:10" x14ac:dyDescent="0.2">
      <c r="A24" s="190" t="s">
        <v>8757</v>
      </c>
      <c r="B24" s="191" t="s">
        <v>8705</v>
      </c>
      <c r="C24" s="192" t="s">
        <v>8197</v>
      </c>
      <c r="D24" s="193" t="s">
        <v>8198</v>
      </c>
      <c r="E24" s="194" t="s">
        <v>13</v>
      </c>
      <c r="F24" s="194">
        <v>2</v>
      </c>
      <c r="G24" s="224">
        <v>30</v>
      </c>
      <c r="H24" s="225">
        <f t="shared" si="1"/>
        <v>37.5</v>
      </c>
      <c r="I24" s="60">
        <f t="shared" si="2"/>
        <v>75</v>
      </c>
      <c r="J24" s="252">
        <f t="shared" si="0"/>
        <v>1.3290313356881879E-4</v>
      </c>
    </row>
    <row r="25" spans="1:10" x14ac:dyDescent="0.2">
      <c r="A25" s="190" t="s">
        <v>8758</v>
      </c>
      <c r="B25" s="191" t="s">
        <v>8705</v>
      </c>
      <c r="C25" s="192" t="s">
        <v>8200</v>
      </c>
      <c r="D25" s="193" t="s">
        <v>8201</v>
      </c>
      <c r="E25" s="194" t="s">
        <v>13</v>
      </c>
      <c r="F25" s="194">
        <v>8</v>
      </c>
      <c r="G25" s="224">
        <v>29.67</v>
      </c>
      <c r="H25" s="225">
        <f t="shared" si="1"/>
        <v>37.090000000000003</v>
      </c>
      <c r="I25" s="60">
        <f t="shared" si="2"/>
        <v>296.72000000000003</v>
      </c>
      <c r="J25" s="252">
        <f t="shared" si="0"/>
        <v>5.2580023723386546E-4</v>
      </c>
    </row>
    <row r="26" spans="1:10" x14ac:dyDescent="0.2">
      <c r="A26" s="190" t="s">
        <v>8759</v>
      </c>
      <c r="B26" s="191" t="s">
        <v>8705</v>
      </c>
      <c r="C26" s="192">
        <v>85334</v>
      </c>
      <c r="D26" s="193" t="s">
        <v>8202</v>
      </c>
      <c r="E26" s="194" t="s">
        <v>47</v>
      </c>
      <c r="F26" s="194">
        <v>7.5</v>
      </c>
      <c r="G26" s="224">
        <v>24.21</v>
      </c>
      <c r="H26" s="225">
        <f t="shared" si="1"/>
        <v>30.26</v>
      </c>
      <c r="I26" s="60">
        <f t="shared" si="2"/>
        <v>226.95</v>
      </c>
      <c r="J26" s="252">
        <f t="shared" si="0"/>
        <v>4.0216488217924561E-4</v>
      </c>
    </row>
    <row r="27" spans="1:10" s="260" customFormat="1" ht="22.5" x14ac:dyDescent="0.2">
      <c r="A27" s="190" t="s">
        <v>8760</v>
      </c>
      <c r="B27" s="255" t="s">
        <v>9151</v>
      </c>
      <c r="C27" s="255" t="s">
        <v>8271</v>
      </c>
      <c r="D27" s="242" t="s">
        <v>8272</v>
      </c>
      <c r="E27" s="256" t="s">
        <v>47</v>
      </c>
      <c r="F27" s="256">
        <v>14.04</v>
      </c>
      <c r="G27" s="241">
        <v>34.54</v>
      </c>
      <c r="H27" s="257">
        <f t="shared" si="1"/>
        <v>43.18</v>
      </c>
      <c r="I27" s="258">
        <f t="shared" si="2"/>
        <v>606.25</v>
      </c>
      <c r="J27" s="259">
        <f t="shared" si="0"/>
        <v>1.0743003296812851E-3</v>
      </c>
    </row>
    <row r="28" spans="1:10" s="260" customFormat="1" x14ac:dyDescent="0.2">
      <c r="A28" s="190" t="s">
        <v>8761</v>
      </c>
      <c r="B28" s="255" t="s">
        <v>8705</v>
      </c>
      <c r="C28" s="255" t="s">
        <v>8252</v>
      </c>
      <c r="D28" s="242" t="s">
        <v>8253</v>
      </c>
      <c r="E28" s="256" t="s">
        <v>1</v>
      </c>
      <c r="F28" s="256">
        <v>591.63</v>
      </c>
      <c r="G28" s="241">
        <v>2.27</v>
      </c>
      <c r="H28" s="257">
        <f t="shared" si="1"/>
        <v>2.84</v>
      </c>
      <c r="I28" s="258">
        <f t="shared" si="2"/>
        <v>1680.23</v>
      </c>
      <c r="J28" s="259">
        <f t="shared" si="0"/>
        <v>2.9774377615511519E-3</v>
      </c>
    </row>
    <row r="29" spans="1:10" s="260" customFormat="1" ht="22.5" x14ac:dyDescent="0.2">
      <c r="A29" s="190" t="s">
        <v>8762</v>
      </c>
      <c r="B29" s="255" t="s">
        <v>9151</v>
      </c>
      <c r="C29" s="255">
        <v>85409</v>
      </c>
      <c r="D29" s="242" t="s">
        <v>8707</v>
      </c>
      <c r="E29" s="256" t="s">
        <v>47</v>
      </c>
      <c r="F29" s="256">
        <v>22.89</v>
      </c>
      <c r="G29" s="241">
        <v>7.04</v>
      </c>
      <c r="H29" s="257">
        <f t="shared" si="1"/>
        <v>8.8000000000000007</v>
      </c>
      <c r="I29" s="258">
        <f t="shared" si="2"/>
        <v>201.43</v>
      </c>
      <c r="J29" s="259">
        <f t="shared" si="0"/>
        <v>3.5694237593022891E-4</v>
      </c>
    </row>
    <row r="30" spans="1:10" x14ac:dyDescent="0.2">
      <c r="A30" s="190" t="s">
        <v>8763</v>
      </c>
      <c r="B30" s="191" t="s">
        <v>8701</v>
      </c>
      <c r="C30" s="192">
        <v>115005</v>
      </c>
      <c r="D30" s="193" t="s">
        <v>8965</v>
      </c>
      <c r="E30" s="194" t="s">
        <v>47</v>
      </c>
      <c r="F30" s="194">
        <v>600.42999999999995</v>
      </c>
      <c r="G30" s="224">
        <v>6.34</v>
      </c>
      <c r="H30" s="225">
        <f t="shared" si="1"/>
        <v>7.93</v>
      </c>
      <c r="I30" s="60">
        <f t="shared" si="2"/>
        <v>4761.41</v>
      </c>
      <c r="J30" s="252">
        <f t="shared" si="0"/>
        <v>8.4374174560787919E-3</v>
      </c>
    </row>
    <row r="31" spans="1:10" x14ac:dyDescent="0.2">
      <c r="A31" s="190" t="s">
        <v>8764</v>
      </c>
      <c r="B31" s="191" t="s">
        <v>8701</v>
      </c>
      <c r="C31" s="192">
        <v>115005</v>
      </c>
      <c r="D31" s="193" t="s">
        <v>8964</v>
      </c>
      <c r="E31" s="194" t="s">
        <v>47</v>
      </c>
      <c r="F31" s="194">
        <v>144.77000000000001</v>
      </c>
      <c r="G31" s="224">
        <v>6.34</v>
      </c>
      <c r="H31" s="225">
        <f t="shared" si="1"/>
        <v>7.93</v>
      </c>
      <c r="I31" s="60">
        <f t="shared" si="2"/>
        <v>1148.03</v>
      </c>
      <c r="J31" s="252">
        <f t="shared" si="0"/>
        <v>2.0343571257468137E-3</v>
      </c>
    </row>
    <row r="32" spans="1:10" x14ac:dyDescent="0.2">
      <c r="A32" s="190" t="s">
        <v>8765</v>
      </c>
      <c r="B32" s="191" t="s">
        <v>8701</v>
      </c>
      <c r="C32" s="192" t="s">
        <v>8933</v>
      </c>
      <c r="D32" s="193" t="s">
        <v>8706</v>
      </c>
      <c r="E32" s="194" t="s">
        <v>1</v>
      </c>
      <c r="F32" s="194">
        <f>3.55*0.6</f>
        <v>2.13</v>
      </c>
      <c r="G32" s="224">
        <v>8.65</v>
      </c>
      <c r="H32" s="225">
        <f t="shared" si="1"/>
        <v>10.81</v>
      </c>
      <c r="I32" s="60">
        <f t="shared" si="2"/>
        <v>23.03</v>
      </c>
      <c r="J32" s="252">
        <f t="shared" si="0"/>
        <v>4.0810122214531956E-5</v>
      </c>
    </row>
    <row r="33" spans="1:10" x14ac:dyDescent="0.2">
      <c r="A33" s="190" t="s">
        <v>9200</v>
      </c>
      <c r="B33" s="191" t="s">
        <v>8701</v>
      </c>
      <c r="C33" s="192">
        <v>76001</v>
      </c>
      <c r="D33" s="193" t="s">
        <v>8970</v>
      </c>
      <c r="E33" s="194" t="s">
        <v>8473</v>
      </c>
      <c r="F33" s="194">
        <v>14</v>
      </c>
      <c r="G33" s="224">
        <v>9.7899999999999991</v>
      </c>
      <c r="H33" s="225">
        <f t="shared" si="1"/>
        <v>12.24</v>
      </c>
      <c r="I33" s="60">
        <f t="shared" si="2"/>
        <v>171.36</v>
      </c>
      <c r="J33" s="252">
        <f t="shared" si="0"/>
        <v>3.0365707957803718E-4</v>
      </c>
    </row>
    <row r="34" spans="1:10" x14ac:dyDescent="0.2">
      <c r="A34" s="190" t="s">
        <v>8766</v>
      </c>
      <c r="B34" s="191" t="s">
        <v>8701</v>
      </c>
      <c r="C34" s="192">
        <v>66008</v>
      </c>
      <c r="D34" s="193" t="s">
        <v>8960</v>
      </c>
      <c r="E34" s="194" t="s">
        <v>36</v>
      </c>
      <c r="F34" s="194">
        <v>210</v>
      </c>
      <c r="G34" s="224">
        <v>1.48</v>
      </c>
      <c r="H34" s="225">
        <f t="shared" si="1"/>
        <v>1.85</v>
      </c>
      <c r="I34" s="60">
        <f t="shared" si="2"/>
        <v>388.5</v>
      </c>
      <c r="J34" s="252">
        <f t="shared" si="0"/>
        <v>6.8843823188648125E-4</v>
      </c>
    </row>
    <row r="35" spans="1:10" x14ac:dyDescent="0.2">
      <c r="A35" s="190" t="s">
        <v>8767</v>
      </c>
      <c r="B35" s="191" t="s">
        <v>8705</v>
      </c>
      <c r="C35" s="192" t="s">
        <v>6299</v>
      </c>
      <c r="D35" s="193" t="s">
        <v>6300</v>
      </c>
      <c r="E35" s="194" t="s">
        <v>294</v>
      </c>
      <c r="F35" s="194">
        <v>210</v>
      </c>
      <c r="G35" s="224">
        <v>22.47</v>
      </c>
      <c r="H35" s="225">
        <f t="shared" si="1"/>
        <v>28.09</v>
      </c>
      <c r="I35" s="60">
        <f t="shared" si="2"/>
        <v>5898.9</v>
      </c>
      <c r="J35" s="252">
        <f t="shared" si="0"/>
        <v>1.0453097261454734E-2</v>
      </c>
    </row>
    <row r="36" spans="1:10" ht="22.5" x14ac:dyDescent="0.2">
      <c r="A36" s="190" t="s">
        <v>8768</v>
      </c>
      <c r="B36" s="191" t="s">
        <v>8705</v>
      </c>
      <c r="C36" s="192" t="s">
        <v>6274</v>
      </c>
      <c r="D36" s="193" t="s">
        <v>6242</v>
      </c>
      <c r="E36" s="194" t="s">
        <v>6275</v>
      </c>
      <c r="F36" s="194">
        <f>'MEMORIA DE  CALCULO'!E165</f>
        <v>5221.2</v>
      </c>
      <c r="G36" s="224">
        <v>1.29</v>
      </c>
      <c r="H36" s="225">
        <f t="shared" si="1"/>
        <v>1.61</v>
      </c>
      <c r="I36" s="60">
        <f t="shared" si="2"/>
        <v>8406.1299999999992</v>
      </c>
      <c r="J36" s="252">
        <f t="shared" si="0"/>
        <v>1.4896013575824726E-2</v>
      </c>
    </row>
    <row r="37" spans="1:10" x14ac:dyDescent="0.2">
      <c r="A37" s="190"/>
      <c r="B37" s="191"/>
      <c r="C37" s="191"/>
      <c r="D37" s="195" t="s">
        <v>8637</v>
      </c>
      <c r="E37" s="194"/>
      <c r="F37" s="194"/>
      <c r="G37" s="224"/>
      <c r="H37" s="226"/>
      <c r="I37" s="62">
        <f>SUM(I22:I36)</f>
        <v>26200.629999999997</v>
      </c>
      <c r="J37" s="252">
        <f t="shared" si="0"/>
        <v>4.6428611046362665E-2</v>
      </c>
    </row>
    <row r="38" spans="1:10" x14ac:dyDescent="0.2">
      <c r="A38" s="186">
        <v>3</v>
      </c>
      <c r="B38" s="197"/>
      <c r="C38" s="197"/>
      <c r="D38" s="188" t="s">
        <v>8652</v>
      </c>
      <c r="E38" s="198"/>
      <c r="F38" s="198"/>
      <c r="G38" s="229"/>
      <c r="H38" s="230"/>
      <c r="I38" s="64"/>
      <c r="J38" s="252">
        <f t="shared" si="0"/>
        <v>0</v>
      </c>
    </row>
    <row r="39" spans="1:10" x14ac:dyDescent="0.2">
      <c r="A39" s="190" t="s">
        <v>8769</v>
      </c>
      <c r="B39" s="191"/>
      <c r="C39" s="191"/>
      <c r="D39" s="195" t="s">
        <v>8653</v>
      </c>
      <c r="E39" s="194"/>
      <c r="F39" s="194"/>
      <c r="G39" s="224"/>
      <c r="H39" s="226"/>
      <c r="I39" s="60"/>
      <c r="J39" s="252">
        <f t="shared" si="0"/>
        <v>0</v>
      </c>
    </row>
    <row r="40" spans="1:10" ht="22.5" x14ac:dyDescent="0.2">
      <c r="A40" s="190" t="s">
        <v>8770</v>
      </c>
      <c r="B40" s="191" t="s">
        <v>8705</v>
      </c>
      <c r="C40" s="192" t="s">
        <v>856</v>
      </c>
      <c r="D40" s="193" t="s">
        <v>857</v>
      </c>
      <c r="E40" s="194" t="s">
        <v>1</v>
      </c>
      <c r="F40" s="194">
        <f>5*3</f>
        <v>15</v>
      </c>
      <c r="G40" s="224">
        <v>49.71</v>
      </c>
      <c r="H40" s="226">
        <f t="shared" ref="H40:H49" si="3">ROUND(G40*1.25,2)</f>
        <v>62.14</v>
      </c>
      <c r="I40" s="60">
        <f t="shared" ref="I40:I49" si="4">ROUND(F40*H40,2)</f>
        <v>932.1</v>
      </c>
      <c r="J40" s="252">
        <f t="shared" si="0"/>
        <v>1.6517201439932797E-3</v>
      </c>
    </row>
    <row r="41" spans="1:10" ht="22.5" x14ac:dyDescent="0.2">
      <c r="A41" s="190" t="s">
        <v>8771</v>
      </c>
      <c r="B41" s="191" t="s">
        <v>8705</v>
      </c>
      <c r="C41" s="192" t="s">
        <v>6227</v>
      </c>
      <c r="D41" s="193" t="s">
        <v>6228</v>
      </c>
      <c r="E41" s="194" t="s">
        <v>294</v>
      </c>
      <c r="F41" s="194">
        <f>((3.6+2.15)*2)*0.75*0.35</f>
        <v>3.0187499999999998</v>
      </c>
      <c r="G41" s="224">
        <v>78.37</v>
      </c>
      <c r="H41" s="226">
        <f t="shared" si="3"/>
        <v>97.96</v>
      </c>
      <c r="I41" s="60">
        <f t="shared" si="4"/>
        <v>295.72000000000003</v>
      </c>
      <c r="J41" s="252">
        <f t="shared" si="0"/>
        <v>5.2402819545294794E-4</v>
      </c>
    </row>
    <row r="42" spans="1:10" x14ac:dyDescent="0.2">
      <c r="A42" s="190" t="s">
        <v>8772</v>
      </c>
      <c r="B42" s="191" t="s">
        <v>8705</v>
      </c>
      <c r="C42" s="192" t="s">
        <v>6238</v>
      </c>
      <c r="D42" s="193" t="s">
        <v>6239</v>
      </c>
      <c r="E42" s="194" t="s">
        <v>294</v>
      </c>
      <c r="F42" s="194">
        <f>F41-F48</f>
        <v>2.2597499999999995</v>
      </c>
      <c r="G42" s="224">
        <v>9.4700000000000006</v>
      </c>
      <c r="H42" s="226">
        <f t="shared" si="3"/>
        <v>11.84</v>
      </c>
      <c r="I42" s="60">
        <f t="shared" si="4"/>
        <v>26.76</v>
      </c>
      <c r="J42" s="252">
        <f t="shared" si="0"/>
        <v>4.7419838057354546E-5</v>
      </c>
    </row>
    <row r="43" spans="1:10" ht="33.75" x14ac:dyDescent="0.2">
      <c r="A43" s="190" t="s">
        <v>8773</v>
      </c>
      <c r="B43" s="191" t="s">
        <v>8705</v>
      </c>
      <c r="C43" s="192" t="s">
        <v>6310</v>
      </c>
      <c r="D43" s="193" t="s">
        <v>6311</v>
      </c>
      <c r="E43" s="194" t="s">
        <v>294</v>
      </c>
      <c r="F43" s="194">
        <f>F49/0.07*0.05</f>
        <v>0.38700000000000001</v>
      </c>
      <c r="G43" s="224">
        <v>166.87</v>
      </c>
      <c r="H43" s="226">
        <f t="shared" si="3"/>
        <v>208.59</v>
      </c>
      <c r="I43" s="60">
        <f t="shared" si="4"/>
        <v>80.72</v>
      </c>
      <c r="J43" s="252">
        <f t="shared" si="0"/>
        <v>1.4303921255566735E-4</v>
      </c>
    </row>
    <row r="44" spans="1:10" x14ac:dyDescent="0.2">
      <c r="A44" s="190" t="s">
        <v>8774</v>
      </c>
      <c r="B44" s="191" t="s">
        <v>8705</v>
      </c>
      <c r="C44" s="192" t="s">
        <v>869</v>
      </c>
      <c r="D44" s="193" t="s">
        <v>870</v>
      </c>
      <c r="E44" s="194" t="s">
        <v>47</v>
      </c>
      <c r="F44" s="194">
        <f>F48*12</f>
        <v>9.1080000000000005</v>
      </c>
      <c r="G44" s="224">
        <v>51.05</v>
      </c>
      <c r="H44" s="226">
        <f t="shared" si="3"/>
        <v>63.81</v>
      </c>
      <c r="I44" s="60">
        <f t="shared" si="4"/>
        <v>581.17999999999995</v>
      </c>
      <c r="J44" s="252">
        <f t="shared" si="0"/>
        <v>1.0298752422336812E-3</v>
      </c>
    </row>
    <row r="45" spans="1:10" ht="22.5" x14ac:dyDescent="0.2">
      <c r="A45" s="190" t="s">
        <v>8775</v>
      </c>
      <c r="B45" s="191" t="s">
        <v>8705</v>
      </c>
      <c r="C45" s="192">
        <v>92791</v>
      </c>
      <c r="D45" s="193" t="s">
        <v>1050</v>
      </c>
      <c r="E45" s="194" t="s">
        <v>36</v>
      </c>
      <c r="F45" s="194">
        <f>F48*20</f>
        <v>15.180000000000003</v>
      </c>
      <c r="G45" s="224">
        <v>5.7</v>
      </c>
      <c r="H45" s="226">
        <f t="shared" si="3"/>
        <v>7.13</v>
      </c>
      <c r="I45" s="60">
        <f t="shared" si="4"/>
        <v>108.23</v>
      </c>
      <c r="J45" s="252">
        <f t="shared" si="0"/>
        <v>1.9178808194871008E-4</v>
      </c>
    </row>
    <row r="46" spans="1:10" ht="22.5" x14ac:dyDescent="0.2">
      <c r="A46" s="190" t="s">
        <v>8776</v>
      </c>
      <c r="B46" s="191" t="s">
        <v>8705</v>
      </c>
      <c r="C46" s="192" t="s">
        <v>1125</v>
      </c>
      <c r="D46" s="193" t="s">
        <v>1126</v>
      </c>
      <c r="E46" s="194" t="s">
        <v>36</v>
      </c>
      <c r="F46" s="194">
        <f>F48*30</f>
        <v>22.770000000000003</v>
      </c>
      <c r="G46" s="224">
        <v>6.06</v>
      </c>
      <c r="H46" s="226">
        <f t="shared" si="3"/>
        <v>7.58</v>
      </c>
      <c r="I46" s="60">
        <f t="shared" si="4"/>
        <v>172.6</v>
      </c>
      <c r="J46" s="252">
        <f t="shared" si="0"/>
        <v>3.0585441138637493E-4</v>
      </c>
    </row>
    <row r="47" spans="1:10" ht="22.5" x14ac:dyDescent="0.2">
      <c r="A47" s="190" t="s">
        <v>8777</v>
      </c>
      <c r="B47" s="191" t="s">
        <v>8705</v>
      </c>
      <c r="C47" s="192" t="s">
        <v>1120</v>
      </c>
      <c r="D47" s="193" t="s">
        <v>1121</v>
      </c>
      <c r="E47" s="194" t="s">
        <v>36</v>
      </c>
      <c r="F47" s="194">
        <f>F48*50</f>
        <v>37.950000000000003</v>
      </c>
      <c r="G47" s="224">
        <v>8.6</v>
      </c>
      <c r="H47" s="226">
        <f t="shared" si="3"/>
        <v>10.75</v>
      </c>
      <c r="I47" s="60">
        <f t="shared" si="4"/>
        <v>407.96</v>
      </c>
      <c r="J47" s="252">
        <f t="shared" si="0"/>
        <v>7.2292216494313746E-4</v>
      </c>
    </row>
    <row r="48" spans="1:10" ht="22.5" x14ac:dyDescent="0.2">
      <c r="A48" s="190" t="s">
        <v>8778</v>
      </c>
      <c r="B48" s="191" t="s">
        <v>8705</v>
      </c>
      <c r="C48" s="192">
        <v>96556</v>
      </c>
      <c r="D48" s="193" t="s">
        <v>1155</v>
      </c>
      <c r="E48" s="194" t="s">
        <v>294</v>
      </c>
      <c r="F48" s="194">
        <f>((3.6+2.15)*2)*0.2*0.3*1.1</f>
        <v>0.75900000000000012</v>
      </c>
      <c r="G48" s="224">
        <v>477.86</v>
      </c>
      <c r="H48" s="226">
        <f t="shared" si="3"/>
        <v>597.33000000000004</v>
      </c>
      <c r="I48" s="60">
        <f t="shared" si="4"/>
        <v>453.37</v>
      </c>
      <c r="J48" s="252">
        <f t="shared" si="0"/>
        <v>8.0339058221460494E-4</v>
      </c>
    </row>
    <row r="49" spans="1:11" ht="22.5" x14ac:dyDescent="0.2">
      <c r="A49" s="190" t="s">
        <v>8779</v>
      </c>
      <c r="B49" s="191" t="s">
        <v>8705</v>
      </c>
      <c r="C49" s="192" t="s">
        <v>864</v>
      </c>
      <c r="D49" s="193" t="s">
        <v>865</v>
      </c>
      <c r="E49" s="194" t="s">
        <v>294</v>
      </c>
      <c r="F49" s="194">
        <f>3.6*2.15*0.07</f>
        <v>0.54180000000000006</v>
      </c>
      <c r="G49" s="224">
        <v>478.43</v>
      </c>
      <c r="H49" s="226">
        <f t="shared" si="3"/>
        <v>598.04</v>
      </c>
      <c r="I49" s="60">
        <f t="shared" si="4"/>
        <v>324.02</v>
      </c>
      <c r="J49" s="252">
        <f t="shared" si="0"/>
        <v>5.7417697785291542E-4</v>
      </c>
      <c r="K49" s="93"/>
    </row>
    <row r="50" spans="1:11" x14ac:dyDescent="0.2">
      <c r="A50" s="190" t="s">
        <v>8780</v>
      </c>
      <c r="B50" s="191"/>
      <c r="C50" s="191"/>
      <c r="D50" s="195" t="s">
        <v>8654</v>
      </c>
      <c r="E50" s="194" t="s">
        <v>8975</v>
      </c>
      <c r="F50" s="194"/>
      <c r="G50" s="224"/>
      <c r="H50" s="226"/>
      <c r="I50" s="60"/>
      <c r="J50" s="252">
        <f t="shared" si="0"/>
        <v>0</v>
      </c>
    </row>
    <row r="51" spans="1:11" x14ac:dyDescent="0.2">
      <c r="A51" s="190" t="s">
        <v>8781</v>
      </c>
      <c r="B51" s="191"/>
      <c r="C51" s="191"/>
      <c r="D51" s="195" t="s">
        <v>8650</v>
      </c>
      <c r="E51" s="194"/>
      <c r="F51" s="194"/>
      <c r="G51" s="224"/>
      <c r="H51" s="226"/>
      <c r="I51" s="60"/>
      <c r="J51" s="252">
        <f t="shared" si="0"/>
        <v>0</v>
      </c>
    </row>
    <row r="52" spans="1:11" ht="22.5" x14ac:dyDescent="0.2">
      <c r="A52" s="190" t="s">
        <v>8782</v>
      </c>
      <c r="B52" s="191" t="s">
        <v>8705</v>
      </c>
      <c r="C52" s="192" t="s">
        <v>1199</v>
      </c>
      <c r="D52" s="193" t="s">
        <v>1200</v>
      </c>
      <c r="E52" s="194" t="s">
        <v>294</v>
      </c>
      <c r="F52" s="194">
        <v>2.59</v>
      </c>
      <c r="G52" s="224">
        <v>1890.11</v>
      </c>
      <c r="H52" s="226">
        <f>ROUND(G52*1.25,2)</f>
        <v>2362.64</v>
      </c>
      <c r="I52" s="60">
        <f>ROUND(F52*H52,2)</f>
        <v>6119.24</v>
      </c>
      <c r="J52" s="253">
        <f t="shared" si="0"/>
        <v>1.0843548947462114E-2</v>
      </c>
    </row>
    <row r="53" spans="1:11" x14ac:dyDescent="0.2">
      <c r="A53" s="190" t="s">
        <v>8783</v>
      </c>
      <c r="B53" s="191"/>
      <c r="C53" s="192"/>
      <c r="D53" s="195" t="s">
        <v>8669</v>
      </c>
      <c r="E53" s="194"/>
      <c r="F53" s="194"/>
      <c r="G53" s="224"/>
      <c r="H53" s="226"/>
      <c r="I53" s="60"/>
      <c r="J53" s="252">
        <f t="shared" si="0"/>
        <v>0</v>
      </c>
    </row>
    <row r="54" spans="1:11" ht="33.75" x14ac:dyDescent="0.2">
      <c r="A54" s="190" t="s">
        <v>8784</v>
      </c>
      <c r="B54" s="191" t="s">
        <v>8705</v>
      </c>
      <c r="C54" s="192" t="s">
        <v>1158</v>
      </c>
      <c r="D54" s="193" t="s">
        <v>1159</v>
      </c>
      <c r="E54" s="194" t="s">
        <v>47</v>
      </c>
      <c r="F54" s="194">
        <f>3.6*2.15</f>
        <v>7.74</v>
      </c>
      <c r="G54" s="224">
        <v>105.95</v>
      </c>
      <c r="H54" s="226">
        <f>ROUND(G54*1.25,2)</f>
        <v>132.44</v>
      </c>
      <c r="I54" s="60">
        <f>ROUND(F54*H54,2)</f>
        <v>1025.0899999999999</v>
      </c>
      <c r="J54" s="252">
        <f t="shared" si="0"/>
        <v>1.8165023092008058E-3</v>
      </c>
    </row>
    <row r="55" spans="1:11" x14ac:dyDescent="0.2">
      <c r="A55" s="190" t="s">
        <v>8785</v>
      </c>
      <c r="B55" s="191"/>
      <c r="C55" s="192"/>
      <c r="D55" s="195" t="s">
        <v>8684</v>
      </c>
      <c r="E55" s="194"/>
      <c r="F55" s="194"/>
      <c r="G55" s="224"/>
      <c r="H55" s="226"/>
      <c r="I55" s="60"/>
      <c r="J55" s="252">
        <f t="shared" si="0"/>
        <v>0</v>
      </c>
    </row>
    <row r="56" spans="1:11" s="260" customFormat="1" x14ac:dyDescent="0.2">
      <c r="A56" s="254" t="s">
        <v>8786</v>
      </c>
      <c r="B56" s="255" t="s">
        <v>8705</v>
      </c>
      <c r="C56" s="255" t="s">
        <v>667</v>
      </c>
      <c r="D56" s="242" t="s">
        <v>9141</v>
      </c>
      <c r="E56" s="256" t="s">
        <v>47</v>
      </c>
      <c r="F56" s="256">
        <f>'MEMORIA DE  CALCULO'!E245</f>
        <v>4.2320000000000002</v>
      </c>
      <c r="G56" s="241">
        <v>299.52</v>
      </c>
      <c r="H56" s="261">
        <f>ROUND(G56*1.25,2)</f>
        <v>374.4</v>
      </c>
      <c r="I56" s="258">
        <f>ROUND(F56*H56,2)</f>
        <v>1584.46</v>
      </c>
      <c r="J56" s="259">
        <f t="shared" si="0"/>
        <v>2.8077293201926746E-3</v>
      </c>
    </row>
    <row r="57" spans="1:11" s="260" customFormat="1" x14ac:dyDescent="0.2">
      <c r="A57" s="254" t="s">
        <v>8787</v>
      </c>
      <c r="B57" s="255" t="s">
        <v>9135</v>
      </c>
      <c r="C57" s="255">
        <v>170524</v>
      </c>
      <c r="D57" s="242" t="s">
        <v>9136</v>
      </c>
      <c r="E57" s="256" t="s">
        <v>1</v>
      </c>
      <c r="F57" s="256">
        <f>'MEMORIA DE  CALCULO'!E248</f>
        <v>20</v>
      </c>
      <c r="G57" s="241">
        <v>52.77</v>
      </c>
      <c r="H57" s="261">
        <f>ROUND(G57*1.25,2)</f>
        <v>65.959999999999994</v>
      </c>
      <c r="I57" s="258">
        <f>ROUND(F57*H57,2)</f>
        <v>1319.2</v>
      </c>
      <c r="J57" s="259">
        <f t="shared" si="0"/>
        <v>2.3376775173864764E-3</v>
      </c>
    </row>
    <row r="58" spans="1:11" x14ac:dyDescent="0.2">
      <c r="A58" s="190"/>
      <c r="B58" s="191"/>
      <c r="C58" s="191"/>
      <c r="D58" s="193" t="s">
        <v>8637</v>
      </c>
      <c r="E58" s="194" t="s">
        <v>8975</v>
      </c>
      <c r="F58" s="194"/>
      <c r="G58" s="224" t="str">
        <f>IF($C58="","",VLOOKUP($C58,' SINAPI'!$A$5:$D$4001,4,FALSE))</f>
        <v/>
      </c>
      <c r="H58" s="226"/>
      <c r="I58" s="62">
        <f>SUM(I40:I57)</f>
        <v>13430.650000000001</v>
      </c>
      <c r="J58" s="252">
        <f t="shared" si="0"/>
        <v>2.3799672944880747E-2</v>
      </c>
    </row>
    <row r="59" spans="1:11" x14ac:dyDescent="0.2">
      <c r="A59" s="186">
        <v>4</v>
      </c>
      <c r="B59" s="197"/>
      <c r="C59" s="197"/>
      <c r="D59" s="188" t="s">
        <v>8651</v>
      </c>
      <c r="E59" s="198"/>
      <c r="F59" s="198"/>
      <c r="G59" s="229"/>
      <c r="H59" s="230"/>
      <c r="I59" s="64"/>
      <c r="J59" s="252">
        <f t="shared" si="0"/>
        <v>0</v>
      </c>
    </row>
    <row r="60" spans="1:11" x14ac:dyDescent="0.2">
      <c r="A60" s="190" t="s">
        <v>8788</v>
      </c>
      <c r="B60" s="191"/>
      <c r="C60" s="191"/>
      <c r="D60" s="195" t="s">
        <v>8655</v>
      </c>
      <c r="E60" s="194"/>
      <c r="F60" s="194"/>
      <c r="G60" s="224"/>
      <c r="H60" s="226"/>
      <c r="I60" s="60"/>
      <c r="J60" s="252">
        <f t="shared" si="0"/>
        <v>0</v>
      </c>
    </row>
    <row r="61" spans="1:11" ht="22.5" x14ac:dyDescent="0.2">
      <c r="A61" s="190" t="s">
        <v>8789</v>
      </c>
      <c r="B61" s="191" t="s">
        <v>8705</v>
      </c>
      <c r="C61" s="192" t="s">
        <v>786</v>
      </c>
      <c r="D61" s="193" t="s">
        <v>787</v>
      </c>
      <c r="E61" s="194" t="s">
        <v>47</v>
      </c>
      <c r="F61" s="194">
        <f>ROUND(3*2.1,2)</f>
        <v>6.3</v>
      </c>
      <c r="G61" s="224">
        <v>992.59</v>
      </c>
      <c r="H61" s="226">
        <f>ROUND(G61*1.25,2)</f>
        <v>1240.74</v>
      </c>
      <c r="I61" s="60">
        <f>ROUND(F61*H61,2)</f>
        <v>7816.66</v>
      </c>
      <c r="J61" s="253">
        <f t="shared" si="0"/>
        <v>1.385144810722724E-2</v>
      </c>
    </row>
    <row r="62" spans="1:11" x14ac:dyDescent="0.2">
      <c r="A62" s="190" t="s">
        <v>8790</v>
      </c>
      <c r="B62" s="191"/>
      <c r="C62" s="192"/>
      <c r="D62" s="195" t="s">
        <v>8653</v>
      </c>
      <c r="E62" s="194"/>
      <c r="F62" s="194"/>
      <c r="G62" s="224"/>
      <c r="H62" s="226"/>
      <c r="I62" s="60"/>
      <c r="J62" s="252">
        <f t="shared" si="0"/>
        <v>0</v>
      </c>
    </row>
    <row r="63" spans="1:11" ht="22.5" x14ac:dyDescent="0.2">
      <c r="A63" s="190" t="s">
        <v>8791</v>
      </c>
      <c r="B63" s="191" t="s">
        <v>8705</v>
      </c>
      <c r="C63" s="192" t="s">
        <v>856</v>
      </c>
      <c r="D63" s="193" t="s">
        <v>857</v>
      </c>
      <c r="E63" s="194" t="s">
        <v>1</v>
      </c>
      <c r="F63" s="194">
        <f>4*3</f>
        <v>12</v>
      </c>
      <c r="G63" s="224">
        <v>49.71</v>
      </c>
      <c r="H63" s="226">
        <f t="shared" ref="H63:H72" si="5">ROUND(G63*1.25,2)</f>
        <v>62.14</v>
      </c>
      <c r="I63" s="60">
        <f t="shared" ref="I63:I72" si="6">ROUND(F63*H63,2)</f>
        <v>745.68</v>
      </c>
      <c r="J63" s="252">
        <f t="shared" si="0"/>
        <v>1.3213761151946238E-3</v>
      </c>
    </row>
    <row r="64" spans="1:11" ht="22.5" x14ac:dyDescent="0.2">
      <c r="A64" s="190" t="s">
        <v>8792</v>
      </c>
      <c r="B64" s="191" t="s">
        <v>8705</v>
      </c>
      <c r="C64" s="192" t="s">
        <v>6227</v>
      </c>
      <c r="D64" s="193" t="s">
        <v>6228</v>
      </c>
      <c r="E64" s="194" t="s">
        <v>294</v>
      </c>
      <c r="F64" s="194">
        <f>13.8*0.8*0.35</f>
        <v>3.8639999999999999</v>
      </c>
      <c r="G64" s="224">
        <v>78.37</v>
      </c>
      <c r="H64" s="226">
        <f t="shared" si="5"/>
        <v>97.96</v>
      </c>
      <c r="I64" s="60">
        <f t="shared" si="6"/>
        <v>378.52</v>
      </c>
      <c r="J64" s="252">
        <f t="shared" si="0"/>
        <v>6.7075325491292373E-4</v>
      </c>
    </row>
    <row r="65" spans="1:10" x14ac:dyDescent="0.2">
      <c r="A65" s="190" t="s">
        <v>8793</v>
      </c>
      <c r="B65" s="191" t="s">
        <v>8705</v>
      </c>
      <c r="C65" s="192" t="s">
        <v>6238</v>
      </c>
      <c r="D65" s="193" t="s">
        <v>6239</v>
      </c>
      <c r="E65" s="194" t="s">
        <v>294</v>
      </c>
      <c r="F65" s="194">
        <f>F64-F71</f>
        <v>3.0359999999999996</v>
      </c>
      <c r="G65" s="224">
        <v>23.35</v>
      </c>
      <c r="H65" s="226">
        <f t="shared" si="5"/>
        <v>29.19</v>
      </c>
      <c r="I65" s="60">
        <f t="shared" si="6"/>
        <v>88.62</v>
      </c>
      <c r="J65" s="252">
        <f t="shared" si="0"/>
        <v>1.5703834262491628E-4</v>
      </c>
    </row>
    <row r="66" spans="1:10" ht="33.75" x14ac:dyDescent="0.2">
      <c r="A66" s="190" t="s">
        <v>8794</v>
      </c>
      <c r="B66" s="191" t="s">
        <v>8705</v>
      </c>
      <c r="C66" s="192" t="s">
        <v>6310</v>
      </c>
      <c r="D66" s="193" t="s">
        <v>6311</v>
      </c>
      <c r="E66" s="194" t="s">
        <v>294</v>
      </c>
      <c r="F66" s="194">
        <f>13.8*0.2*0.05</f>
        <v>0.13800000000000001</v>
      </c>
      <c r="G66" s="224">
        <v>166.87</v>
      </c>
      <c r="H66" s="226">
        <f t="shared" si="5"/>
        <v>208.59</v>
      </c>
      <c r="I66" s="60">
        <f t="shared" si="6"/>
        <v>28.79</v>
      </c>
      <c r="J66" s="252">
        <f t="shared" si="0"/>
        <v>5.1017082872617232E-5</v>
      </c>
    </row>
    <row r="67" spans="1:10" x14ac:dyDescent="0.2">
      <c r="A67" s="190" t="s">
        <v>8795</v>
      </c>
      <c r="B67" s="191" t="s">
        <v>8705</v>
      </c>
      <c r="C67" s="192" t="s">
        <v>869</v>
      </c>
      <c r="D67" s="193" t="s">
        <v>870</v>
      </c>
      <c r="E67" s="194" t="s">
        <v>47</v>
      </c>
      <c r="F67" s="194">
        <f>F71*12</f>
        <v>9.9359999999999999</v>
      </c>
      <c r="G67" s="224">
        <v>51.05</v>
      </c>
      <c r="H67" s="226">
        <f t="shared" si="5"/>
        <v>63.81</v>
      </c>
      <c r="I67" s="60">
        <f t="shared" si="6"/>
        <v>634.02</v>
      </c>
      <c r="J67" s="252">
        <f t="shared" si="0"/>
        <v>1.1235099299373664E-3</v>
      </c>
    </row>
    <row r="68" spans="1:10" ht="22.5" x14ac:dyDescent="0.2">
      <c r="A68" s="190" t="s">
        <v>8796</v>
      </c>
      <c r="B68" s="191" t="s">
        <v>8705</v>
      </c>
      <c r="C68" s="192">
        <v>92791</v>
      </c>
      <c r="D68" s="193" t="s">
        <v>1050</v>
      </c>
      <c r="E68" s="194" t="s">
        <v>36</v>
      </c>
      <c r="F68" s="194">
        <f>F71*20</f>
        <v>16.560000000000002</v>
      </c>
      <c r="G68" s="224">
        <v>5.7</v>
      </c>
      <c r="H68" s="226">
        <f t="shared" si="5"/>
        <v>7.13</v>
      </c>
      <c r="I68" s="60">
        <f t="shared" si="6"/>
        <v>118.07</v>
      </c>
      <c r="J68" s="252">
        <f t="shared" si="0"/>
        <v>2.0922497307293911E-4</v>
      </c>
    </row>
    <row r="69" spans="1:10" ht="22.5" x14ac:dyDescent="0.2">
      <c r="A69" s="190" t="s">
        <v>8797</v>
      </c>
      <c r="B69" s="191" t="s">
        <v>8705</v>
      </c>
      <c r="C69" s="192" t="s">
        <v>1125</v>
      </c>
      <c r="D69" s="193" t="s">
        <v>1126</v>
      </c>
      <c r="E69" s="194" t="s">
        <v>36</v>
      </c>
      <c r="F69" s="194">
        <f>F71*30</f>
        <v>24.840000000000003</v>
      </c>
      <c r="G69" s="224">
        <v>6.06</v>
      </c>
      <c r="H69" s="226">
        <f t="shared" si="5"/>
        <v>7.58</v>
      </c>
      <c r="I69" s="60">
        <f t="shared" si="6"/>
        <v>188.29</v>
      </c>
      <c r="J69" s="252">
        <f t="shared" si="0"/>
        <v>3.3365774692897181E-4</v>
      </c>
    </row>
    <row r="70" spans="1:10" ht="22.5" x14ac:dyDescent="0.2">
      <c r="A70" s="190" t="s">
        <v>8798</v>
      </c>
      <c r="B70" s="191" t="s">
        <v>8705</v>
      </c>
      <c r="C70" s="192" t="s">
        <v>1120</v>
      </c>
      <c r="D70" s="193" t="s">
        <v>1121</v>
      </c>
      <c r="E70" s="194" t="s">
        <v>36</v>
      </c>
      <c r="F70" s="194">
        <f>F71*50</f>
        <v>41.400000000000006</v>
      </c>
      <c r="G70" s="224">
        <v>8.6</v>
      </c>
      <c r="H70" s="226">
        <f t="shared" si="5"/>
        <v>10.75</v>
      </c>
      <c r="I70" s="60">
        <f t="shared" si="6"/>
        <v>445.05</v>
      </c>
      <c r="J70" s="252">
        <f t="shared" si="0"/>
        <v>7.8864719459737062E-4</v>
      </c>
    </row>
    <row r="71" spans="1:10" ht="22.5" x14ac:dyDescent="0.2">
      <c r="A71" s="190" t="s">
        <v>8799</v>
      </c>
      <c r="B71" s="191" t="s">
        <v>8705</v>
      </c>
      <c r="C71" s="192">
        <v>96556</v>
      </c>
      <c r="D71" s="193" t="s">
        <v>1155</v>
      </c>
      <c r="E71" s="194" t="s">
        <v>294</v>
      </c>
      <c r="F71" s="194">
        <f>'MEMORIA DE  CALCULO'!E297</f>
        <v>0.82800000000000007</v>
      </c>
      <c r="G71" s="224">
        <v>477.86</v>
      </c>
      <c r="H71" s="226">
        <f t="shared" si="5"/>
        <v>597.33000000000004</v>
      </c>
      <c r="I71" s="60">
        <f t="shared" si="6"/>
        <v>494.59</v>
      </c>
      <c r="J71" s="252">
        <f t="shared" si="0"/>
        <v>8.7643414442402769E-4</v>
      </c>
    </row>
    <row r="72" spans="1:10" ht="22.5" x14ac:dyDescent="0.2">
      <c r="A72" s="190" t="s">
        <v>8800</v>
      </c>
      <c r="B72" s="191" t="s">
        <v>8705</v>
      </c>
      <c r="C72" s="192" t="s">
        <v>864</v>
      </c>
      <c r="D72" s="193" t="s">
        <v>865</v>
      </c>
      <c r="E72" s="194" t="s">
        <v>294</v>
      </c>
      <c r="F72" s="194">
        <f>11.72*0.07</f>
        <v>0.82040000000000013</v>
      </c>
      <c r="G72" s="224">
        <v>478.43</v>
      </c>
      <c r="H72" s="226">
        <f t="shared" si="5"/>
        <v>598.04</v>
      </c>
      <c r="I72" s="60">
        <f t="shared" si="6"/>
        <v>490.63</v>
      </c>
      <c r="J72" s="252">
        <f t="shared" si="0"/>
        <v>8.6941685897159407E-4</v>
      </c>
    </row>
    <row r="73" spans="1:10" x14ac:dyDescent="0.2">
      <c r="A73" s="190" t="s">
        <v>8801</v>
      </c>
      <c r="B73" s="191"/>
      <c r="C73" s="192"/>
      <c r="D73" s="195" t="s">
        <v>8654</v>
      </c>
      <c r="E73" s="194"/>
      <c r="F73" s="194"/>
      <c r="G73" s="224"/>
      <c r="H73" s="226"/>
      <c r="I73" s="60"/>
      <c r="J73" s="252">
        <f t="shared" si="0"/>
        <v>0</v>
      </c>
    </row>
    <row r="74" spans="1:10" x14ac:dyDescent="0.2">
      <c r="A74" s="190" t="s">
        <v>8802</v>
      </c>
      <c r="B74" s="191"/>
      <c r="C74" s="192"/>
      <c r="D74" s="195" t="s">
        <v>8668</v>
      </c>
      <c r="E74" s="194"/>
      <c r="F74" s="194"/>
      <c r="G74" s="224"/>
      <c r="H74" s="226"/>
      <c r="I74" s="60"/>
      <c r="J74" s="252">
        <f t="shared" si="0"/>
        <v>0</v>
      </c>
    </row>
    <row r="75" spans="1:10" ht="22.5" x14ac:dyDescent="0.2">
      <c r="A75" s="190" t="s">
        <v>8803</v>
      </c>
      <c r="B75" s="191" t="s">
        <v>8705</v>
      </c>
      <c r="C75" s="192" t="s">
        <v>1071</v>
      </c>
      <c r="D75" s="193" t="s">
        <v>1072</v>
      </c>
      <c r="E75" s="194" t="s">
        <v>36</v>
      </c>
      <c r="F75" s="194">
        <f>F78*20</f>
        <v>13.200000000000003</v>
      </c>
      <c r="G75" s="224">
        <v>4.92</v>
      </c>
      <c r="H75" s="226">
        <f>ROUND(G75*1.25,2)</f>
        <v>6.15</v>
      </c>
      <c r="I75" s="60">
        <f>ROUND(F75*H75,2)</f>
        <v>81.180000000000007</v>
      </c>
      <c r="J75" s="252">
        <f t="shared" si="0"/>
        <v>1.4385435177488945E-4</v>
      </c>
    </row>
    <row r="76" spans="1:10" ht="22.5" x14ac:dyDescent="0.2">
      <c r="A76" s="190" t="s">
        <v>8804</v>
      </c>
      <c r="B76" s="191" t="s">
        <v>8705</v>
      </c>
      <c r="C76" s="192" t="s">
        <v>1055</v>
      </c>
      <c r="D76" s="193" t="s">
        <v>1056</v>
      </c>
      <c r="E76" s="194" t="s">
        <v>36</v>
      </c>
      <c r="F76" s="194">
        <f>F78*80</f>
        <v>52.800000000000011</v>
      </c>
      <c r="G76" s="224">
        <v>4.46</v>
      </c>
      <c r="H76" s="226">
        <f>ROUND(G76*1.25,2)</f>
        <v>5.58</v>
      </c>
      <c r="I76" s="60">
        <f>ROUND(F76*H76,2)</f>
        <v>294.62</v>
      </c>
      <c r="J76" s="252">
        <f t="shared" si="0"/>
        <v>5.2207894949393848E-4</v>
      </c>
    </row>
    <row r="77" spans="1:10" ht="22.5" x14ac:dyDescent="0.2">
      <c r="A77" s="190" t="s">
        <v>8805</v>
      </c>
      <c r="B77" s="191" t="s">
        <v>8705</v>
      </c>
      <c r="C77" s="192">
        <v>92265</v>
      </c>
      <c r="D77" s="193" t="s">
        <v>883</v>
      </c>
      <c r="E77" s="194" t="s">
        <v>47</v>
      </c>
      <c r="F77" s="194">
        <f>F78*12</f>
        <v>7.9200000000000017</v>
      </c>
      <c r="G77" s="224">
        <v>63.87</v>
      </c>
      <c r="H77" s="226">
        <f>ROUND(G77*1.25,2)</f>
        <v>79.84</v>
      </c>
      <c r="I77" s="60">
        <f>ROUND(F77*H77,2)</f>
        <v>632.33000000000004</v>
      </c>
      <c r="J77" s="252">
        <f t="shared" si="0"/>
        <v>1.1205151793276158E-3</v>
      </c>
    </row>
    <row r="78" spans="1:10" ht="22.5" x14ac:dyDescent="0.2">
      <c r="A78" s="190" t="s">
        <v>8806</v>
      </c>
      <c r="B78" s="191" t="s">
        <v>8705</v>
      </c>
      <c r="C78" s="192" t="s">
        <v>1146</v>
      </c>
      <c r="D78" s="193" t="s">
        <v>1147</v>
      </c>
      <c r="E78" s="194" t="s">
        <v>294</v>
      </c>
      <c r="F78" s="194">
        <f>(0.2*0.2*2.1*4) +(10.8*0.2*0.15)</f>
        <v>0.66000000000000014</v>
      </c>
      <c r="G78" s="224">
        <v>281.47000000000003</v>
      </c>
      <c r="H78" s="226">
        <f>ROUND(G78*1.25,2)</f>
        <v>351.84</v>
      </c>
      <c r="I78" s="60">
        <f>ROUND(F78*H78,2)</f>
        <v>232.21</v>
      </c>
      <c r="J78" s="252">
        <f t="shared" si="0"/>
        <v>4.1148582194687212E-4</v>
      </c>
    </row>
    <row r="79" spans="1:10" ht="33.75" x14ac:dyDescent="0.2">
      <c r="A79" s="190" t="s">
        <v>8807</v>
      </c>
      <c r="B79" s="191" t="s">
        <v>8705</v>
      </c>
      <c r="C79" s="192" t="s">
        <v>1158</v>
      </c>
      <c r="D79" s="193" t="s">
        <v>1159</v>
      </c>
      <c r="E79" s="194" t="s">
        <v>47</v>
      </c>
      <c r="F79" s="194">
        <v>11.72</v>
      </c>
      <c r="G79" s="224">
        <v>105.95</v>
      </c>
      <c r="H79" s="226">
        <f>ROUND(G79*1.25,2)</f>
        <v>132.44</v>
      </c>
      <c r="I79" s="60">
        <f>ROUND(F79*H79,2)</f>
        <v>1552.2</v>
      </c>
      <c r="J79" s="252">
        <f t="shared" ref="J79:J143" si="7">I79/$I$234</f>
        <v>2.7505632523402734E-3</v>
      </c>
    </row>
    <row r="80" spans="1:10" x14ac:dyDescent="0.2">
      <c r="A80" s="190" t="s">
        <v>8808</v>
      </c>
      <c r="B80" s="191"/>
      <c r="C80" s="192"/>
      <c r="D80" s="195" t="s">
        <v>8661</v>
      </c>
      <c r="E80" s="194"/>
      <c r="F80" s="194"/>
      <c r="G80" s="224"/>
      <c r="H80" s="226"/>
      <c r="I80" s="60"/>
      <c r="J80" s="252">
        <f t="shared" si="7"/>
        <v>0</v>
      </c>
    </row>
    <row r="81" spans="1:13" ht="22.5" x14ac:dyDescent="0.2">
      <c r="A81" s="190" t="s">
        <v>8809</v>
      </c>
      <c r="B81" s="191" t="s">
        <v>8738</v>
      </c>
      <c r="C81" s="192" t="s">
        <v>8937</v>
      </c>
      <c r="D81" s="193" t="s">
        <v>8659</v>
      </c>
      <c r="E81" s="194" t="s">
        <v>1</v>
      </c>
      <c r="F81" s="194">
        <v>20</v>
      </c>
      <c r="G81" s="224">
        <v>67.010000000000005</v>
      </c>
      <c r="H81" s="225">
        <f>ROUND(G81*1.25,2)</f>
        <v>83.76</v>
      </c>
      <c r="I81" s="60">
        <f>ROUND(F81*H81,2)</f>
        <v>1675.2</v>
      </c>
      <c r="J81" s="252">
        <f t="shared" si="7"/>
        <v>2.9685243913931364E-3</v>
      </c>
    </row>
    <row r="82" spans="1:13" ht="22.5" x14ac:dyDescent="0.2">
      <c r="A82" s="190" t="s">
        <v>8810</v>
      </c>
      <c r="B82" s="191" t="s">
        <v>8738</v>
      </c>
      <c r="C82" s="192" t="s">
        <v>8938</v>
      </c>
      <c r="D82" s="193" t="s">
        <v>8698</v>
      </c>
      <c r="E82" s="194" t="s">
        <v>1</v>
      </c>
      <c r="F82" s="194">
        <v>20</v>
      </c>
      <c r="G82" s="224">
        <v>97.46</v>
      </c>
      <c r="H82" s="225">
        <f>ROUND(G82*1.25,2)</f>
        <v>121.83</v>
      </c>
      <c r="I82" s="60">
        <f>ROUND(F82*H82,2)</f>
        <v>2436.6</v>
      </c>
      <c r="J82" s="252">
        <f t="shared" si="7"/>
        <v>4.3177570033837839E-3</v>
      </c>
      <c r="M82" s="93"/>
    </row>
    <row r="83" spans="1:13" x14ac:dyDescent="0.2">
      <c r="A83" s="190" t="s">
        <v>8811</v>
      </c>
      <c r="B83" s="191" t="s">
        <v>8701</v>
      </c>
      <c r="C83" s="199">
        <v>171075</v>
      </c>
      <c r="D83" s="200" t="s">
        <v>8708</v>
      </c>
      <c r="E83" s="201" t="s">
        <v>13</v>
      </c>
      <c r="F83" s="202">
        <v>15</v>
      </c>
      <c r="G83" s="231">
        <v>162.11000000000001</v>
      </c>
      <c r="H83" s="226">
        <f>ROUND(G83*1.25,2)</f>
        <v>202.64</v>
      </c>
      <c r="I83" s="60">
        <f>ROUND(F83*H83,2)</f>
        <v>3039.6</v>
      </c>
      <c r="J83" s="252">
        <f t="shared" si="7"/>
        <v>5.3862981972770873E-3</v>
      </c>
      <c r="M83" s="93"/>
    </row>
    <row r="84" spans="1:13" s="93" customFormat="1" x14ac:dyDescent="0.2">
      <c r="A84" s="190" t="s">
        <v>8812</v>
      </c>
      <c r="B84" s="191" t="str">
        <f>B83</f>
        <v>SIURB-EDIF</v>
      </c>
      <c r="C84" s="199">
        <v>171076</v>
      </c>
      <c r="D84" s="200" t="s">
        <v>8709</v>
      </c>
      <c r="E84" s="201" t="s">
        <v>13</v>
      </c>
      <c r="F84" s="202">
        <v>15</v>
      </c>
      <c r="G84" s="231">
        <v>401.1</v>
      </c>
      <c r="H84" s="226">
        <f>ROUND(G84*1.25,2)</f>
        <v>501.38</v>
      </c>
      <c r="I84" s="60">
        <f>ROUND(F84*H84,2)</f>
        <v>7520.7</v>
      </c>
      <c r="J84" s="253">
        <f t="shared" si="7"/>
        <v>1.3326994621746871E-2</v>
      </c>
    </row>
    <row r="85" spans="1:13" s="260" customFormat="1" ht="33.75" x14ac:dyDescent="0.2">
      <c r="A85" s="254" t="s">
        <v>8813</v>
      </c>
      <c r="B85" s="255" t="s">
        <v>8675</v>
      </c>
      <c r="C85" s="255">
        <v>1</v>
      </c>
      <c r="D85" s="242" t="s">
        <v>9199</v>
      </c>
      <c r="E85" s="256" t="s">
        <v>8713</v>
      </c>
      <c r="F85" s="256">
        <v>37</v>
      </c>
      <c r="G85" s="241">
        <v>874</v>
      </c>
      <c r="H85" s="226">
        <f>ROUND(G85*1.25,2)</f>
        <v>1092.5</v>
      </c>
      <c r="I85" s="258">
        <f>ROUND(F85*H85,2)</f>
        <v>40422.5</v>
      </c>
      <c r="J85" s="330">
        <f t="shared" si="7"/>
        <v>7.163035888914103E-2</v>
      </c>
      <c r="M85" s="262"/>
    </row>
    <row r="86" spans="1:13" x14ac:dyDescent="0.2">
      <c r="A86" s="190" t="s">
        <v>8814</v>
      </c>
      <c r="B86" s="191"/>
      <c r="C86" s="192"/>
      <c r="D86" s="195" t="s">
        <v>8734</v>
      </c>
      <c r="E86" s="194"/>
      <c r="F86" s="194"/>
      <c r="G86" s="232"/>
      <c r="H86" s="224"/>
      <c r="I86" s="60"/>
      <c r="J86" s="252">
        <f t="shared" si="7"/>
        <v>0</v>
      </c>
      <c r="M86" s="93"/>
    </row>
    <row r="87" spans="1:13" ht="22.5" x14ac:dyDescent="0.2">
      <c r="A87" s="190" t="s">
        <v>8815</v>
      </c>
      <c r="B87" s="191" t="s">
        <v>8705</v>
      </c>
      <c r="C87" s="192" t="s">
        <v>8739</v>
      </c>
      <c r="D87" s="193" t="s">
        <v>8740</v>
      </c>
      <c r="E87" s="194" t="s">
        <v>8473</v>
      </c>
      <c r="F87" s="194">
        <v>1</v>
      </c>
      <c r="G87" s="224">
        <v>66.31</v>
      </c>
      <c r="H87" s="226">
        <f>ROUND(G87*1.25,2)</f>
        <v>82.89</v>
      </c>
      <c r="I87" s="60">
        <f>ROUND(F87*H87,2)</f>
        <v>82.89</v>
      </c>
      <c r="J87" s="252">
        <f t="shared" si="7"/>
        <v>1.468845432202585E-4</v>
      </c>
      <c r="M87" s="93"/>
    </row>
    <row r="88" spans="1:13" ht="22.5" x14ac:dyDescent="0.2">
      <c r="A88" s="190" t="s">
        <v>8816</v>
      </c>
      <c r="B88" s="191" t="s">
        <v>8705</v>
      </c>
      <c r="C88" s="192" t="s">
        <v>1626</v>
      </c>
      <c r="D88" s="193" t="s">
        <v>1627</v>
      </c>
      <c r="E88" s="194" t="s">
        <v>13</v>
      </c>
      <c r="F88" s="194">
        <v>3</v>
      </c>
      <c r="G88" s="224">
        <v>54.49</v>
      </c>
      <c r="H88" s="226">
        <f>ROUND(G88*1.25,2)</f>
        <v>68.11</v>
      </c>
      <c r="I88" s="60">
        <f>ROUND(F88*H88,2)</f>
        <v>204.33</v>
      </c>
      <c r="J88" s="252">
        <f t="shared" si="7"/>
        <v>3.6208129709488991E-4</v>
      </c>
      <c r="M88" s="93"/>
    </row>
    <row r="89" spans="1:13" s="260" customFormat="1" ht="22.5" x14ac:dyDescent="0.2">
      <c r="A89" s="254" t="s">
        <v>8817</v>
      </c>
      <c r="B89" s="255" t="s">
        <v>9151</v>
      </c>
      <c r="C89" s="255" t="s">
        <v>2034</v>
      </c>
      <c r="D89" s="242" t="s">
        <v>2035</v>
      </c>
      <c r="E89" s="256" t="s">
        <v>13</v>
      </c>
      <c r="F89" s="256">
        <v>2</v>
      </c>
      <c r="G89" s="241">
        <v>64.44</v>
      </c>
      <c r="H89" s="261">
        <f>ROUND(G89*1.25,2)</f>
        <v>80.55</v>
      </c>
      <c r="I89" s="258">
        <f>ROUND(F89*H89,2)</f>
        <v>161.1</v>
      </c>
      <c r="J89" s="259">
        <f t="shared" si="7"/>
        <v>2.8547593090582274E-4</v>
      </c>
      <c r="M89" s="262"/>
    </row>
    <row r="90" spans="1:13" ht="22.5" x14ac:dyDescent="0.2">
      <c r="A90" s="254" t="s">
        <v>8818</v>
      </c>
      <c r="B90" s="191" t="s">
        <v>8705</v>
      </c>
      <c r="C90" s="192" t="s">
        <v>1415</v>
      </c>
      <c r="D90" s="193" t="s">
        <v>1416</v>
      </c>
      <c r="E90" s="194" t="s">
        <v>1</v>
      </c>
      <c r="F90" s="194">
        <v>100</v>
      </c>
      <c r="G90" s="224">
        <v>2.41</v>
      </c>
      <c r="H90" s="226">
        <f>ROUND(G90*1.25,2)</f>
        <v>3.01</v>
      </c>
      <c r="I90" s="60">
        <f>ROUND(F90*H90,2)</f>
        <v>301</v>
      </c>
      <c r="J90" s="252">
        <f t="shared" si="7"/>
        <v>5.3338457605619268E-4</v>
      </c>
      <c r="M90" s="93"/>
    </row>
    <row r="91" spans="1:13" ht="22.5" x14ac:dyDescent="0.2">
      <c r="A91" s="254" t="s">
        <v>8819</v>
      </c>
      <c r="B91" s="191" t="s">
        <v>8705</v>
      </c>
      <c r="C91" s="192" t="s">
        <v>1430</v>
      </c>
      <c r="D91" s="193" t="s">
        <v>1431</v>
      </c>
      <c r="E91" s="194" t="s">
        <v>1</v>
      </c>
      <c r="F91" s="194">
        <v>1</v>
      </c>
      <c r="G91" s="224">
        <v>8.64</v>
      </c>
      <c r="H91" s="226">
        <f>ROUND(G91*1.25,2)</f>
        <v>10.8</v>
      </c>
      <c r="I91" s="60">
        <f>ROUND(F91*H91,2)</f>
        <v>10.8</v>
      </c>
      <c r="J91" s="252">
        <f t="shared" si="7"/>
        <v>1.9138051233909905E-5</v>
      </c>
      <c r="M91" s="93"/>
    </row>
    <row r="92" spans="1:13" x14ac:dyDescent="0.2">
      <c r="A92" s="190"/>
      <c r="B92" s="191"/>
      <c r="C92" s="191"/>
      <c r="D92" s="195" t="s">
        <v>8637</v>
      </c>
      <c r="E92" s="194"/>
      <c r="F92" s="194"/>
      <c r="G92" s="224"/>
      <c r="H92" s="226"/>
      <c r="I92" s="62">
        <f>SUM(I61:I91)</f>
        <v>70076.180000000008</v>
      </c>
      <c r="J92" s="252">
        <f t="shared" si="7"/>
        <v>0.12417791880710118</v>
      </c>
    </row>
    <row r="93" spans="1:13" x14ac:dyDescent="0.2">
      <c r="A93" s="196">
        <v>5</v>
      </c>
      <c r="B93" s="187"/>
      <c r="C93" s="187"/>
      <c r="D93" s="188" t="s">
        <v>8646</v>
      </c>
      <c r="E93" s="189"/>
      <c r="F93" s="189"/>
      <c r="G93" s="227"/>
      <c r="H93" s="228"/>
      <c r="I93" s="65"/>
      <c r="J93" s="252">
        <f t="shared" si="7"/>
        <v>0</v>
      </c>
    </row>
    <row r="94" spans="1:13" ht="22.5" x14ac:dyDescent="0.2">
      <c r="A94" s="190" t="s">
        <v>8820</v>
      </c>
      <c r="B94" s="191" t="s">
        <v>8705</v>
      </c>
      <c r="C94" s="192" t="s">
        <v>270</v>
      </c>
      <c r="D94" s="193" t="s">
        <v>271</v>
      </c>
      <c r="E94" s="194" t="s">
        <v>47</v>
      </c>
      <c r="F94" s="194">
        <v>56.64</v>
      </c>
      <c r="G94" s="224">
        <v>102.98</v>
      </c>
      <c r="H94" s="226">
        <f t="shared" ref="H94:H99" si="8">ROUND(G94*1.25,2)</f>
        <v>128.72999999999999</v>
      </c>
      <c r="I94" s="60">
        <f t="shared" ref="I94:I99" si="9">ROUND(F94*H94,2)</f>
        <v>7291.27</v>
      </c>
      <c r="J94" s="253">
        <f t="shared" si="7"/>
        <v>1.2920435075950951E-2</v>
      </c>
    </row>
    <row r="95" spans="1:13" ht="22.5" x14ac:dyDescent="0.2">
      <c r="A95" s="190" t="s">
        <v>8821</v>
      </c>
      <c r="B95" s="191" t="s">
        <v>8705</v>
      </c>
      <c r="C95" s="192" t="s">
        <v>273</v>
      </c>
      <c r="D95" s="193" t="s">
        <v>274</v>
      </c>
      <c r="E95" s="194" t="s">
        <v>1</v>
      </c>
      <c r="F95" s="194">
        <f>6.3+7.2+7.5</f>
        <v>21</v>
      </c>
      <c r="G95" s="224">
        <v>54.87</v>
      </c>
      <c r="H95" s="226">
        <f t="shared" si="8"/>
        <v>68.59</v>
      </c>
      <c r="I95" s="60">
        <f t="shared" si="9"/>
        <v>1440.39</v>
      </c>
      <c r="J95" s="252">
        <f t="shared" si="7"/>
        <v>2.5524312608158784E-3</v>
      </c>
    </row>
    <row r="96" spans="1:13" ht="22.5" x14ac:dyDescent="0.2">
      <c r="A96" s="190" t="s">
        <v>8822</v>
      </c>
      <c r="B96" s="191" t="s">
        <v>8705</v>
      </c>
      <c r="C96" s="192" t="s">
        <v>276</v>
      </c>
      <c r="D96" s="193" t="s">
        <v>277</v>
      </c>
      <c r="E96" s="194" t="s">
        <v>1</v>
      </c>
      <c r="F96" s="194">
        <v>11</v>
      </c>
      <c r="G96" s="224">
        <v>29.68</v>
      </c>
      <c r="H96" s="226">
        <f t="shared" si="8"/>
        <v>37.1</v>
      </c>
      <c r="I96" s="60">
        <f t="shared" si="9"/>
        <v>408.1</v>
      </c>
      <c r="J96" s="252">
        <f t="shared" si="7"/>
        <v>7.2317025079246598E-4</v>
      </c>
    </row>
    <row r="97" spans="1:10" x14ac:dyDescent="0.2">
      <c r="A97" s="190" t="s">
        <v>8823</v>
      </c>
      <c r="B97" s="191" t="s">
        <v>8705</v>
      </c>
      <c r="C97" s="192" t="s">
        <v>282</v>
      </c>
      <c r="D97" s="193" t="s">
        <v>283</v>
      </c>
      <c r="E97" s="194" t="s">
        <v>36</v>
      </c>
      <c r="F97" s="194">
        <f>F94*12</f>
        <v>679.68000000000006</v>
      </c>
      <c r="G97" s="224">
        <v>9.7799999999999994</v>
      </c>
      <c r="H97" s="226">
        <f t="shared" si="8"/>
        <v>12.23</v>
      </c>
      <c r="I97" s="60">
        <f t="shared" si="9"/>
        <v>8312.49</v>
      </c>
      <c r="J97" s="252">
        <f t="shared" si="7"/>
        <v>1.4730079583459605E-2</v>
      </c>
    </row>
    <row r="98" spans="1:10" ht="22.5" x14ac:dyDescent="0.2">
      <c r="A98" s="190" t="s">
        <v>8824</v>
      </c>
      <c r="B98" s="191" t="s">
        <v>8705</v>
      </c>
      <c r="C98" s="192" t="s">
        <v>2629</v>
      </c>
      <c r="D98" s="193" t="s">
        <v>2630</v>
      </c>
      <c r="E98" s="194" t="s">
        <v>1</v>
      </c>
      <c r="F98" s="194">
        <v>6</v>
      </c>
      <c r="G98" s="224">
        <v>26.02</v>
      </c>
      <c r="H98" s="226">
        <f t="shared" si="8"/>
        <v>32.53</v>
      </c>
      <c r="I98" s="60">
        <f t="shared" si="9"/>
        <v>195.18</v>
      </c>
      <c r="J98" s="252">
        <f t="shared" si="7"/>
        <v>3.4586711479949399E-4</v>
      </c>
    </row>
    <row r="99" spans="1:10" x14ac:dyDescent="0.2">
      <c r="A99" s="190" t="s">
        <v>9295</v>
      </c>
      <c r="B99" s="191" t="s">
        <v>8705</v>
      </c>
      <c r="C99" s="192">
        <v>96116</v>
      </c>
      <c r="D99" s="193" t="s">
        <v>9294</v>
      </c>
      <c r="E99" s="194" t="s">
        <v>47</v>
      </c>
      <c r="F99" s="194">
        <v>40</v>
      </c>
      <c r="G99" s="224">
        <v>41.41</v>
      </c>
      <c r="H99" s="226">
        <f t="shared" si="8"/>
        <v>51.76</v>
      </c>
      <c r="I99" s="60">
        <f t="shared" si="9"/>
        <v>2070.4</v>
      </c>
      <c r="J99" s="252">
        <f t="shared" si="7"/>
        <v>3.6688353032117657E-3</v>
      </c>
    </row>
    <row r="100" spans="1:10" x14ac:dyDescent="0.2">
      <c r="A100" s="190"/>
      <c r="B100" s="191"/>
      <c r="C100" s="191"/>
      <c r="D100" s="195" t="s">
        <v>8637</v>
      </c>
      <c r="E100" s="194"/>
      <c r="F100" s="194"/>
      <c r="G100" s="224"/>
      <c r="H100" s="226"/>
      <c r="I100" s="62">
        <f>SUM(I94:I99)</f>
        <v>19717.830000000002</v>
      </c>
      <c r="J100" s="252">
        <f t="shared" si="7"/>
        <v>3.4940818589030163E-2</v>
      </c>
    </row>
    <row r="101" spans="1:10" x14ac:dyDescent="0.2">
      <c r="A101" s="186">
        <v>6</v>
      </c>
      <c r="B101" s="197"/>
      <c r="C101" s="197"/>
      <c r="D101" s="188" t="s">
        <v>8640</v>
      </c>
      <c r="E101" s="198"/>
      <c r="F101" s="198"/>
      <c r="G101" s="229"/>
      <c r="H101" s="230"/>
      <c r="I101" s="64"/>
      <c r="J101" s="252">
        <f t="shared" si="7"/>
        <v>0</v>
      </c>
    </row>
    <row r="102" spans="1:10" ht="33.75" x14ac:dyDescent="0.2">
      <c r="A102" s="190" t="s">
        <v>8825</v>
      </c>
      <c r="B102" s="191" t="s">
        <v>8705</v>
      </c>
      <c r="C102" s="192">
        <v>96369</v>
      </c>
      <c r="D102" s="193" t="s">
        <v>6385</v>
      </c>
      <c r="E102" s="194" t="s">
        <v>47</v>
      </c>
      <c r="F102" s="194">
        <f>'MEMORIA DE  CALCULO'!E411</f>
        <v>155.68700000000001</v>
      </c>
      <c r="G102" s="224">
        <v>146.1</v>
      </c>
      <c r="H102" s="226">
        <f>ROUND(G102*1.25,2)</f>
        <v>182.63</v>
      </c>
      <c r="I102" s="60">
        <f>ROUND(F102*H102,2)</f>
        <v>28433.119999999999</v>
      </c>
      <c r="J102" s="253">
        <f t="shared" si="7"/>
        <v>5.0384676601843363E-2</v>
      </c>
    </row>
    <row r="103" spans="1:10" x14ac:dyDescent="0.2">
      <c r="A103" s="190" t="s">
        <v>8826</v>
      </c>
      <c r="B103" s="190" t="s">
        <v>8705</v>
      </c>
      <c r="C103" s="190" t="s">
        <v>8939</v>
      </c>
      <c r="D103" s="193" t="s">
        <v>8940</v>
      </c>
      <c r="E103" s="194" t="s">
        <v>36</v>
      </c>
      <c r="F103" s="194">
        <f>'MEMORIA DE  CALCULO'!E427</f>
        <v>778.43500000000006</v>
      </c>
      <c r="G103" s="224">
        <v>9.7799999999999994</v>
      </c>
      <c r="H103" s="232">
        <f>ROUND(G103*1.25,2)</f>
        <v>12.23</v>
      </c>
      <c r="I103" s="60">
        <f>ROUND(F103*H103,2)</f>
        <v>9520.26</v>
      </c>
      <c r="J103" s="253">
        <f t="shared" si="7"/>
        <v>1.6870298485198436E-2</v>
      </c>
    </row>
    <row r="104" spans="1:10" ht="45" x14ac:dyDescent="0.2">
      <c r="A104" s="190" t="s">
        <v>8827</v>
      </c>
      <c r="B104" s="191" t="s">
        <v>8705</v>
      </c>
      <c r="C104" s="192">
        <v>87455</v>
      </c>
      <c r="D104" s="193" t="s">
        <v>8674</v>
      </c>
      <c r="E104" s="194" t="s">
        <v>47</v>
      </c>
      <c r="F104" s="194">
        <f>52.2</f>
        <v>52.2</v>
      </c>
      <c r="G104" s="224">
        <v>55.89</v>
      </c>
      <c r="H104" s="226">
        <f>ROUND(G104*1.25,2)</f>
        <v>69.86</v>
      </c>
      <c r="I104" s="60">
        <f>ROUND(F104*H104,2)</f>
        <v>3646.69</v>
      </c>
      <c r="J104" s="252">
        <f t="shared" si="7"/>
        <v>6.4620870420543436E-3</v>
      </c>
    </row>
    <row r="105" spans="1:10" x14ac:dyDescent="0.2">
      <c r="A105" s="190"/>
      <c r="B105" s="191"/>
      <c r="C105" s="191"/>
      <c r="D105" s="195" t="s">
        <v>8637</v>
      </c>
      <c r="E105" s="194"/>
      <c r="F105" s="194"/>
      <c r="G105" s="224"/>
      <c r="H105" s="226"/>
      <c r="I105" s="62">
        <f>SUM(I102:I104)</f>
        <v>41600.07</v>
      </c>
      <c r="J105" s="252">
        <f t="shared" si="7"/>
        <v>7.371706212909615E-2</v>
      </c>
    </row>
    <row r="106" spans="1:10" x14ac:dyDescent="0.2">
      <c r="A106" s="196">
        <v>7</v>
      </c>
      <c r="B106" s="187"/>
      <c r="C106" s="187"/>
      <c r="D106" s="188" t="s">
        <v>8639</v>
      </c>
      <c r="E106" s="189" t="s">
        <v>8975</v>
      </c>
      <c r="F106" s="189"/>
      <c r="G106" s="227" t="str">
        <f>IF($C106="","",VLOOKUP($C106,' SINAPI'!$A$7:$D$4001,4,FALSE))</f>
        <v/>
      </c>
      <c r="H106" s="228"/>
      <c r="I106" s="65"/>
      <c r="J106" s="252">
        <f t="shared" si="7"/>
        <v>0</v>
      </c>
    </row>
    <row r="107" spans="1:10" ht="33.75" x14ac:dyDescent="0.2">
      <c r="A107" s="190" t="s">
        <v>8828</v>
      </c>
      <c r="B107" s="191" t="s">
        <v>8705</v>
      </c>
      <c r="C107" s="192" t="s">
        <v>7141</v>
      </c>
      <c r="D107" s="193" t="s">
        <v>7142</v>
      </c>
      <c r="E107" s="194" t="s">
        <v>47</v>
      </c>
      <c r="F107" s="194">
        <f>F104*2</f>
        <v>104.4</v>
      </c>
      <c r="G107" s="224">
        <v>5.34</v>
      </c>
      <c r="H107" s="226">
        <f t="shared" ref="H107:H112" si="10">ROUND(G107*1.25,2)</f>
        <v>6.68</v>
      </c>
      <c r="I107" s="60">
        <f t="shared" ref="I107:I112" si="11">ROUND(F107*H107,2)</f>
        <v>697.39</v>
      </c>
      <c r="J107" s="252">
        <f t="shared" si="7"/>
        <v>1.2358042175941136E-3</v>
      </c>
    </row>
    <row r="108" spans="1:10" ht="33.75" x14ac:dyDescent="0.2">
      <c r="A108" s="190" t="s">
        <v>8829</v>
      </c>
      <c r="B108" s="191" t="s">
        <v>8705</v>
      </c>
      <c r="C108" s="192" t="s">
        <v>7260</v>
      </c>
      <c r="D108" s="193" t="s">
        <v>7261</v>
      </c>
      <c r="E108" s="194" t="s">
        <v>47</v>
      </c>
      <c r="F108" s="194">
        <f>F107</f>
        <v>104.4</v>
      </c>
      <c r="G108" s="224">
        <v>28.73</v>
      </c>
      <c r="H108" s="226">
        <f t="shared" si="10"/>
        <v>35.909999999999997</v>
      </c>
      <c r="I108" s="60">
        <f t="shared" si="11"/>
        <v>3749</v>
      </c>
      <c r="J108" s="252">
        <f t="shared" si="7"/>
        <v>6.6433846366600212E-3</v>
      </c>
    </row>
    <row r="109" spans="1:10" ht="22.5" x14ac:dyDescent="0.2">
      <c r="A109" s="190" t="s">
        <v>8830</v>
      </c>
      <c r="B109" s="191" t="s">
        <v>8705</v>
      </c>
      <c r="C109" s="192">
        <v>87412</v>
      </c>
      <c r="D109" s="193" t="s">
        <v>7178</v>
      </c>
      <c r="E109" s="194" t="s">
        <v>47</v>
      </c>
      <c r="F109" s="194">
        <f>F108</f>
        <v>104.4</v>
      </c>
      <c r="G109" s="224">
        <v>16.440000000000001</v>
      </c>
      <c r="H109" s="226">
        <f t="shared" si="10"/>
        <v>20.55</v>
      </c>
      <c r="I109" s="60">
        <f t="shared" si="11"/>
        <v>2145.42</v>
      </c>
      <c r="J109" s="252">
        <f t="shared" si="7"/>
        <v>3.8017738776162024E-3</v>
      </c>
    </row>
    <row r="110" spans="1:10" ht="33.75" x14ac:dyDescent="0.2">
      <c r="A110" s="190" t="s">
        <v>8831</v>
      </c>
      <c r="B110" s="191" t="s">
        <v>8705</v>
      </c>
      <c r="C110" s="192" t="s">
        <v>7553</v>
      </c>
      <c r="D110" s="193" t="s">
        <v>7554</v>
      </c>
      <c r="E110" s="194" t="s">
        <v>47</v>
      </c>
      <c r="F110" s="194">
        <v>8.1999999999999993</v>
      </c>
      <c r="G110" s="224">
        <v>51.63</v>
      </c>
      <c r="H110" s="226">
        <f t="shared" si="10"/>
        <v>64.540000000000006</v>
      </c>
      <c r="I110" s="60">
        <f t="shared" si="11"/>
        <v>529.23</v>
      </c>
      <c r="J110" s="252">
        <f t="shared" si="7"/>
        <v>9.378176717150129E-4</v>
      </c>
    </row>
    <row r="111" spans="1:10" ht="22.5" x14ac:dyDescent="0.2">
      <c r="A111" s="190" t="s">
        <v>8832</v>
      </c>
      <c r="B111" s="191" t="s">
        <v>8701</v>
      </c>
      <c r="C111" s="192">
        <v>110348</v>
      </c>
      <c r="D111" s="193" t="s">
        <v>8961</v>
      </c>
      <c r="E111" s="194" t="s">
        <v>47</v>
      </c>
      <c r="F111" s="194">
        <v>51.69</v>
      </c>
      <c r="G111" s="224">
        <v>60.76</v>
      </c>
      <c r="H111" s="225">
        <f t="shared" si="10"/>
        <v>75.95</v>
      </c>
      <c r="I111" s="60">
        <f t="shared" si="11"/>
        <v>3925.86</v>
      </c>
      <c r="J111" s="252">
        <f t="shared" si="7"/>
        <v>6.956787946033105E-3</v>
      </c>
    </row>
    <row r="112" spans="1:10" s="260" customFormat="1" ht="22.5" x14ac:dyDescent="0.2">
      <c r="A112" s="254" t="s">
        <v>8833</v>
      </c>
      <c r="B112" s="255" t="s">
        <v>9292</v>
      </c>
      <c r="C112" s="255">
        <f>COMPOSIÇÕES!B16</f>
        <v>2</v>
      </c>
      <c r="D112" s="242" t="s">
        <v>9264</v>
      </c>
      <c r="E112" s="256" t="s">
        <v>47</v>
      </c>
      <c r="F112" s="256">
        <v>52.7</v>
      </c>
      <c r="G112" s="241">
        <f>COMPOSIÇÕES!G22</f>
        <v>377.33</v>
      </c>
      <c r="H112" s="257">
        <f t="shared" si="10"/>
        <v>471.66</v>
      </c>
      <c r="I112" s="258">
        <f t="shared" si="11"/>
        <v>24856.48</v>
      </c>
      <c r="J112" s="259">
        <f t="shared" si="7"/>
        <v>4.4046721086542298E-2</v>
      </c>
    </row>
    <row r="113" spans="1:10" x14ac:dyDescent="0.2">
      <c r="A113" s="203"/>
      <c r="B113" s="204"/>
      <c r="C113" s="191"/>
      <c r="D113" s="195" t="s">
        <v>8637</v>
      </c>
      <c r="E113" s="194"/>
      <c r="F113" s="194"/>
      <c r="G113" s="224"/>
      <c r="H113" s="226"/>
      <c r="I113" s="62">
        <f>SUM(I107:I112)</f>
        <v>35903.380000000005</v>
      </c>
      <c r="J113" s="252">
        <f t="shared" si="7"/>
        <v>6.3622289436160759E-2</v>
      </c>
    </row>
    <row r="114" spans="1:10" x14ac:dyDescent="0.2">
      <c r="A114" s="186">
        <v>8</v>
      </c>
      <c r="B114" s="197"/>
      <c r="C114" s="197"/>
      <c r="D114" s="188" t="s">
        <v>8656</v>
      </c>
      <c r="E114" s="198"/>
      <c r="F114" s="198"/>
      <c r="G114" s="229"/>
      <c r="H114" s="230"/>
      <c r="I114" s="64"/>
      <c r="J114" s="252">
        <f t="shared" si="7"/>
        <v>0</v>
      </c>
    </row>
    <row r="115" spans="1:10" ht="22.5" x14ac:dyDescent="0.2">
      <c r="A115" s="190" t="s">
        <v>9201</v>
      </c>
      <c r="B115" s="191" t="s">
        <v>8705</v>
      </c>
      <c r="C115" s="192" t="s">
        <v>864</v>
      </c>
      <c r="D115" s="193" t="s">
        <v>865</v>
      </c>
      <c r="E115" s="194" t="s">
        <v>294</v>
      </c>
      <c r="F115" s="194">
        <v>7.44</v>
      </c>
      <c r="G115" s="224">
        <v>478.43</v>
      </c>
      <c r="H115" s="226">
        <f t="shared" ref="H115:H120" si="12">ROUND(G115*1.25,2)</f>
        <v>598.04</v>
      </c>
      <c r="I115" s="60">
        <f t="shared" ref="I115:I120" si="13">ROUND(F115*H115,2)</f>
        <v>4449.42</v>
      </c>
      <c r="J115" s="252">
        <f t="shared" si="7"/>
        <v>7.8845581408503156E-3</v>
      </c>
    </row>
    <row r="116" spans="1:10" ht="22.5" x14ac:dyDescent="0.2">
      <c r="A116" s="190" t="s">
        <v>9202</v>
      </c>
      <c r="B116" s="191" t="s">
        <v>8705</v>
      </c>
      <c r="C116" s="192" t="s">
        <v>6688</v>
      </c>
      <c r="D116" s="193" t="s">
        <v>6689</v>
      </c>
      <c r="E116" s="194" t="s">
        <v>47</v>
      </c>
      <c r="F116" s="194">
        <f>F94</f>
        <v>56.64</v>
      </c>
      <c r="G116" s="224">
        <v>56.6</v>
      </c>
      <c r="H116" s="226">
        <f t="shared" si="12"/>
        <v>70.75</v>
      </c>
      <c r="I116" s="60">
        <f t="shared" si="13"/>
        <v>4007.28</v>
      </c>
      <c r="J116" s="252">
        <f t="shared" si="7"/>
        <v>7.1010675878354149E-3</v>
      </c>
    </row>
    <row r="117" spans="1:10" ht="33.75" x14ac:dyDescent="0.2">
      <c r="A117" s="190" t="s">
        <v>9203</v>
      </c>
      <c r="B117" s="191" t="s">
        <v>8705</v>
      </c>
      <c r="C117" s="192" t="s">
        <v>6775</v>
      </c>
      <c r="D117" s="193" t="s">
        <v>6776</v>
      </c>
      <c r="E117" s="194" t="s">
        <v>47</v>
      </c>
      <c r="F117" s="194">
        <f>'MEMORIA CALCULO UPA S.JOÃO'!F82+'MEMORIA CALCULO UPA S.JOÃO'!F83+'MEMORIA CALCULO UPA S.JOÃO'!F58</f>
        <v>617.84</v>
      </c>
      <c r="G117" s="224">
        <v>99.54</v>
      </c>
      <c r="H117" s="226">
        <f t="shared" si="12"/>
        <v>124.43</v>
      </c>
      <c r="I117" s="60">
        <f t="shared" si="13"/>
        <v>76877.83</v>
      </c>
      <c r="J117" s="253">
        <f t="shared" si="7"/>
        <v>0.13623072678627926</v>
      </c>
    </row>
    <row r="118" spans="1:10" ht="22.5" x14ac:dyDescent="0.2">
      <c r="A118" s="190" t="s">
        <v>9204</v>
      </c>
      <c r="B118" s="191" t="s">
        <v>8705</v>
      </c>
      <c r="C118" s="192" t="s">
        <v>6869</v>
      </c>
      <c r="D118" s="193" t="s">
        <v>6870</v>
      </c>
      <c r="E118" s="194" t="s">
        <v>1</v>
      </c>
      <c r="F118" s="194">
        <v>574</v>
      </c>
      <c r="G118" s="224">
        <v>12.84</v>
      </c>
      <c r="H118" s="226">
        <f t="shared" si="12"/>
        <v>16.05</v>
      </c>
      <c r="I118" s="60">
        <f t="shared" si="13"/>
        <v>9212.7000000000007</v>
      </c>
      <c r="J118" s="253">
        <f t="shared" si="7"/>
        <v>1.6325289315059426E-2</v>
      </c>
    </row>
    <row r="119" spans="1:10" x14ac:dyDescent="0.2">
      <c r="A119" s="190" t="s">
        <v>9205</v>
      </c>
      <c r="B119" s="191" t="s">
        <v>8705</v>
      </c>
      <c r="C119" s="192" t="s">
        <v>6821</v>
      </c>
      <c r="D119" s="193" t="s">
        <v>6822</v>
      </c>
      <c r="E119" s="194" t="s">
        <v>47</v>
      </c>
      <c r="F119" s="194">
        <f>14*0.28*1</f>
        <v>3.9200000000000004</v>
      </c>
      <c r="G119" s="224">
        <v>115.35</v>
      </c>
      <c r="H119" s="226">
        <f t="shared" si="12"/>
        <v>144.19</v>
      </c>
      <c r="I119" s="60">
        <f t="shared" si="13"/>
        <v>565.22</v>
      </c>
      <c r="J119" s="252">
        <f t="shared" si="7"/>
        <v>1.0015934554102367E-3</v>
      </c>
    </row>
    <row r="120" spans="1:10" ht="22.5" x14ac:dyDescent="0.2">
      <c r="A120" s="190" t="s">
        <v>9206</v>
      </c>
      <c r="B120" s="191" t="s">
        <v>8705</v>
      </c>
      <c r="C120" s="192" t="s">
        <v>1202</v>
      </c>
      <c r="D120" s="193" t="s">
        <v>1203</v>
      </c>
      <c r="E120" s="194" t="s">
        <v>47</v>
      </c>
      <c r="F120" s="194">
        <v>50.44</v>
      </c>
      <c r="G120" s="224">
        <v>42.66</v>
      </c>
      <c r="H120" s="226">
        <f t="shared" si="12"/>
        <v>53.33</v>
      </c>
      <c r="I120" s="60">
        <f t="shared" si="13"/>
        <v>2689.97</v>
      </c>
      <c r="J120" s="252">
        <f t="shared" si="7"/>
        <v>4.7667392294148724E-3</v>
      </c>
    </row>
    <row r="121" spans="1:10" x14ac:dyDescent="0.2">
      <c r="A121" s="190"/>
      <c r="B121" s="191"/>
      <c r="C121" s="191"/>
      <c r="D121" s="195" t="s">
        <v>8637</v>
      </c>
      <c r="E121" s="194"/>
      <c r="F121" s="194"/>
      <c r="G121" s="224"/>
      <c r="H121" s="226"/>
      <c r="I121" s="62">
        <f>SUM(I115:I120)</f>
        <v>97802.42</v>
      </c>
      <c r="J121" s="252">
        <f t="shared" si="7"/>
        <v>0.1733099745148495</v>
      </c>
    </row>
    <row r="122" spans="1:10" x14ac:dyDescent="0.2">
      <c r="A122" s="196">
        <v>9</v>
      </c>
      <c r="B122" s="187"/>
      <c r="C122" s="187"/>
      <c r="D122" s="188" t="s">
        <v>8638</v>
      </c>
      <c r="E122" s="189"/>
      <c r="F122" s="189"/>
      <c r="G122" s="227"/>
      <c r="H122" s="228"/>
      <c r="I122" s="65"/>
      <c r="J122" s="252">
        <f t="shared" si="7"/>
        <v>0</v>
      </c>
    </row>
    <row r="123" spans="1:10" x14ac:dyDescent="0.2">
      <c r="A123" s="190" t="s">
        <v>8834</v>
      </c>
      <c r="B123" s="191"/>
      <c r="C123" s="191"/>
      <c r="D123" s="195" t="s">
        <v>8663</v>
      </c>
      <c r="E123" s="194"/>
      <c r="F123" s="194"/>
      <c r="G123" s="224"/>
      <c r="H123" s="226"/>
      <c r="I123" s="60"/>
      <c r="J123" s="252">
        <f t="shared" si="7"/>
        <v>0</v>
      </c>
    </row>
    <row r="124" spans="1:10" x14ac:dyDescent="0.2">
      <c r="A124" s="205" t="s">
        <v>8835</v>
      </c>
      <c r="B124" s="206" t="s">
        <v>8701</v>
      </c>
      <c r="C124" s="206">
        <v>150123</v>
      </c>
      <c r="D124" s="207" t="s">
        <v>8733</v>
      </c>
      <c r="E124" s="208" t="s">
        <v>47</v>
      </c>
      <c r="F124" s="209">
        <f>'MEMORIA CALCULO UPA S.JOÃO'!G58+'MEMORIA CALCULO UPA S.JOÃO'!G85</f>
        <v>2655.46</v>
      </c>
      <c r="G124" s="233">
        <v>17.760000000000002</v>
      </c>
      <c r="H124" s="226">
        <f>ROUND(G124*1.25,2)</f>
        <v>22.2</v>
      </c>
      <c r="I124" s="60">
        <f>ROUND(F124*H124,2)</f>
        <v>58951.21</v>
      </c>
      <c r="J124" s="253">
        <f t="shared" si="7"/>
        <v>0.10446400715564647</v>
      </c>
    </row>
    <row r="125" spans="1:10" x14ac:dyDescent="0.2">
      <c r="A125" s="190" t="s">
        <v>8836</v>
      </c>
      <c r="B125" s="191"/>
      <c r="C125" s="192"/>
      <c r="D125" s="195" t="s">
        <v>8664</v>
      </c>
      <c r="E125" s="194"/>
      <c r="F125" s="194"/>
      <c r="G125" s="224"/>
      <c r="H125" s="226"/>
      <c r="I125" s="60"/>
      <c r="J125" s="252">
        <f t="shared" si="7"/>
        <v>0</v>
      </c>
    </row>
    <row r="126" spans="1:10" ht="22.5" x14ac:dyDescent="0.2">
      <c r="A126" s="190" t="s">
        <v>8837</v>
      </c>
      <c r="B126" s="191" t="s">
        <v>8705</v>
      </c>
      <c r="C126" s="192" t="s">
        <v>6517</v>
      </c>
      <c r="D126" s="193" t="s">
        <v>6518</v>
      </c>
      <c r="E126" s="194" t="s">
        <v>47</v>
      </c>
      <c r="F126" s="194">
        <f>'MEMORIA CALCULO UPA S.JOÃO'!G91</f>
        <v>1176.2</v>
      </c>
      <c r="G126" s="224">
        <v>11.59</v>
      </c>
      <c r="H126" s="226">
        <f>ROUND(G126*1.25,2)</f>
        <v>14.49</v>
      </c>
      <c r="I126" s="60">
        <f>ROUND(F126*H126,2)</f>
        <v>17043.14</v>
      </c>
      <c r="J126" s="253">
        <f t="shared" si="7"/>
        <v>3.0201156158027705E-2</v>
      </c>
    </row>
    <row r="127" spans="1:10" ht="22.5" x14ac:dyDescent="0.2">
      <c r="A127" s="190" t="s">
        <v>8838</v>
      </c>
      <c r="B127" s="191" t="s">
        <v>8705</v>
      </c>
      <c r="C127" s="192" t="s">
        <v>6520</v>
      </c>
      <c r="D127" s="193" t="s">
        <v>6521</v>
      </c>
      <c r="E127" s="194" t="s">
        <v>47</v>
      </c>
      <c r="F127" s="194">
        <f>F126</f>
        <v>1176.2</v>
      </c>
      <c r="G127" s="232">
        <v>13.99</v>
      </c>
      <c r="H127" s="226">
        <f>ROUND(G127*1.25,2)</f>
        <v>17.489999999999998</v>
      </c>
      <c r="I127" s="60">
        <f>ROUND(F127*H127,2)</f>
        <v>20571.740000000002</v>
      </c>
      <c r="J127" s="253">
        <f t="shared" si="7"/>
        <v>3.6453982786173497E-2</v>
      </c>
    </row>
    <row r="128" spans="1:10" x14ac:dyDescent="0.2">
      <c r="A128" s="190" t="s">
        <v>8839</v>
      </c>
      <c r="B128" s="191"/>
      <c r="C128" s="192"/>
      <c r="D128" s="195" t="s">
        <v>8665</v>
      </c>
      <c r="E128" s="194"/>
      <c r="F128" s="194"/>
      <c r="G128" s="232"/>
      <c r="H128" s="226"/>
      <c r="I128" s="60"/>
      <c r="J128" s="252">
        <f t="shared" si="7"/>
        <v>0</v>
      </c>
    </row>
    <row r="129" spans="1:10" ht="22.5" x14ac:dyDescent="0.2">
      <c r="A129" s="190" t="s">
        <v>8840</v>
      </c>
      <c r="B129" s="191" t="s">
        <v>8705</v>
      </c>
      <c r="C129" s="192" t="s">
        <v>6575</v>
      </c>
      <c r="D129" s="193" t="s">
        <v>6576</v>
      </c>
      <c r="E129" s="194" t="s">
        <v>47</v>
      </c>
      <c r="F129" s="194">
        <f>'MEMORIA CALCULO UPA S.JOÃO'!K85+'MEMORIA CALCULO UPA S.JOÃO'!K58</f>
        <v>294.27500000000015</v>
      </c>
      <c r="G129" s="232">
        <v>22.04</v>
      </c>
      <c r="H129" s="226">
        <f>ROUND(G129*1.25,2)</f>
        <v>27.55</v>
      </c>
      <c r="I129" s="60">
        <f>ROUND(F129*H129,2)</f>
        <v>8107.28</v>
      </c>
      <c r="J129" s="252">
        <f t="shared" si="7"/>
        <v>1.4366438889597507E-2</v>
      </c>
    </row>
    <row r="130" spans="1:10" x14ac:dyDescent="0.2">
      <c r="A130" s="190" t="s">
        <v>8841</v>
      </c>
      <c r="B130" s="191" t="s">
        <v>8705</v>
      </c>
      <c r="C130" s="192" t="s">
        <v>6594</v>
      </c>
      <c r="D130" s="193" t="s">
        <v>6595</v>
      </c>
      <c r="E130" s="194" t="s">
        <v>47</v>
      </c>
      <c r="F130" s="194">
        <f>F129</f>
        <v>294.27500000000015</v>
      </c>
      <c r="G130" s="232">
        <v>9.06</v>
      </c>
      <c r="H130" s="226">
        <f>ROUND(G130*1.25,2)</f>
        <v>11.33</v>
      </c>
      <c r="I130" s="60">
        <f>ROUND(F130*H130,2)</f>
        <v>3334.14</v>
      </c>
      <c r="J130" s="252">
        <f t="shared" si="7"/>
        <v>5.9082353834285523E-3</v>
      </c>
    </row>
    <row r="131" spans="1:10" x14ac:dyDescent="0.2">
      <c r="A131" s="190" t="s">
        <v>8842</v>
      </c>
      <c r="B131" s="191"/>
      <c r="C131" s="192"/>
      <c r="D131" s="195" t="s">
        <v>8666</v>
      </c>
      <c r="E131" s="194"/>
      <c r="F131" s="194"/>
      <c r="G131" s="232"/>
      <c r="H131" s="226"/>
      <c r="I131" s="60"/>
      <c r="J131" s="252">
        <f t="shared" si="7"/>
        <v>0</v>
      </c>
    </row>
    <row r="132" spans="1:10" ht="22.5" x14ac:dyDescent="0.2">
      <c r="A132" s="190" t="s">
        <v>8843</v>
      </c>
      <c r="B132" s="191" t="s">
        <v>8705</v>
      </c>
      <c r="C132" s="192" t="s">
        <v>6608</v>
      </c>
      <c r="D132" s="193" t="s">
        <v>6609</v>
      </c>
      <c r="E132" s="194" t="s">
        <v>47</v>
      </c>
      <c r="F132" s="194">
        <f>F94</f>
        <v>56.64</v>
      </c>
      <c r="G132" s="232">
        <v>8.0399999999999991</v>
      </c>
      <c r="H132" s="226">
        <f>ROUND(G132*1.25,2)</f>
        <v>10.050000000000001</v>
      </c>
      <c r="I132" s="60">
        <f>ROUND(F132*H132,2)</f>
        <v>569.23</v>
      </c>
      <c r="J132" s="252">
        <f t="shared" si="7"/>
        <v>1.0086993429517161E-3</v>
      </c>
    </row>
    <row r="133" spans="1:10" x14ac:dyDescent="0.2">
      <c r="A133" s="190" t="s">
        <v>8844</v>
      </c>
      <c r="B133" s="191" t="s">
        <v>8705</v>
      </c>
      <c r="C133" s="192" t="s">
        <v>6610</v>
      </c>
      <c r="D133" s="193" t="s">
        <v>6611</v>
      </c>
      <c r="E133" s="194" t="s">
        <v>47</v>
      </c>
      <c r="F133" s="194">
        <f>F132</f>
        <v>56.64</v>
      </c>
      <c r="G133" s="232">
        <v>24.54</v>
      </c>
      <c r="H133" s="226">
        <f>ROUND(G133*1.25,2)</f>
        <v>30.68</v>
      </c>
      <c r="I133" s="60">
        <f>ROUND(F133*H133,2)</f>
        <v>1737.72</v>
      </c>
      <c r="J133" s="252">
        <f t="shared" si="7"/>
        <v>3.0793124435361035E-3</v>
      </c>
    </row>
    <row r="134" spans="1:10" ht="22.5" x14ac:dyDescent="0.2">
      <c r="A134" s="190" t="s">
        <v>8845</v>
      </c>
      <c r="B134" s="191" t="s">
        <v>8705</v>
      </c>
      <c r="C134" s="192" t="s">
        <v>6624</v>
      </c>
      <c r="D134" s="193" t="s">
        <v>6625</v>
      </c>
      <c r="E134" s="194" t="s">
        <v>47</v>
      </c>
      <c r="F134" s="194">
        <f>'MEMORIA CALCULO UPA S.JOÃO'!O58+'MEMORIA CALCULO UPA S.JOÃO'!O85</f>
        <v>154.61999999999998</v>
      </c>
      <c r="G134" s="232">
        <v>15.07</v>
      </c>
      <c r="H134" s="226">
        <f>ROUND(G134*1.25,2)</f>
        <v>18.84</v>
      </c>
      <c r="I134" s="60">
        <f>ROUND(F134*H134,2)</f>
        <v>2913.04</v>
      </c>
      <c r="J134" s="252">
        <f t="shared" si="7"/>
        <v>5.1620285894841576E-3</v>
      </c>
    </row>
    <row r="135" spans="1:10" s="260" customFormat="1" ht="22.5" x14ac:dyDescent="0.2">
      <c r="A135" s="254" t="s">
        <v>8846</v>
      </c>
      <c r="B135" s="255" t="s">
        <v>8705</v>
      </c>
      <c r="C135" s="255" t="s">
        <v>9142</v>
      </c>
      <c r="D135" s="242" t="s">
        <v>9140</v>
      </c>
      <c r="E135" s="256" t="s">
        <v>47</v>
      </c>
      <c r="F135" s="256">
        <f>'MEMORIA DE  CALCULO'!E558</f>
        <v>4.7853599999999998</v>
      </c>
      <c r="G135" s="263">
        <v>24.98</v>
      </c>
      <c r="H135" s="261">
        <f>ROUND(G135*1.25,2)</f>
        <v>31.23</v>
      </c>
      <c r="I135" s="258">
        <f>ROUND(F135*H135,2)</f>
        <v>149.44999999999999</v>
      </c>
      <c r="J135" s="259">
        <f t="shared" si="7"/>
        <v>2.6483164415813285E-4</v>
      </c>
    </row>
    <row r="136" spans="1:10" x14ac:dyDescent="0.2">
      <c r="A136" s="190" t="s">
        <v>8847</v>
      </c>
      <c r="B136" s="191"/>
      <c r="C136" s="192"/>
      <c r="D136" s="195" t="s">
        <v>8727</v>
      </c>
      <c r="E136" s="194"/>
      <c r="F136" s="194"/>
      <c r="G136" s="232"/>
      <c r="H136" s="226"/>
      <c r="I136" s="60"/>
      <c r="J136" s="252">
        <f t="shared" si="7"/>
        <v>0</v>
      </c>
    </row>
    <row r="137" spans="1:10" ht="22.5" x14ac:dyDescent="0.2">
      <c r="A137" s="190" t="s">
        <v>8848</v>
      </c>
      <c r="B137" s="191" t="str">
        <f>B134</f>
        <v>SINAPI</v>
      </c>
      <c r="C137" s="192">
        <v>79467</v>
      </c>
      <c r="D137" s="193" t="s">
        <v>6648</v>
      </c>
      <c r="E137" s="194" t="s">
        <v>6649</v>
      </c>
      <c r="F137" s="194">
        <v>7</v>
      </c>
      <c r="G137" s="232">
        <v>13.56</v>
      </c>
      <c r="H137" s="226">
        <f>ROUND(G137*1.25,2)</f>
        <v>16.95</v>
      </c>
      <c r="I137" s="60">
        <f>ROUND(F137*H137,2)</f>
        <v>118.65</v>
      </c>
      <c r="J137" s="252">
        <f t="shared" si="7"/>
        <v>2.1025275730587133E-4</v>
      </c>
    </row>
    <row r="138" spans="1:10" x14ac:dyDescent="0.2">
      <c r="A138" s="190"/>
      <c r="B138" s="191"/>
      <c r="C138" s="191"/>
      <c r="D138" s="195" t="s">
        <v>8637</v>
      </c>
      <c r="E138" s="194"/>
      <c r="F138" s="194"/>
      <c r="G138" s="224"/>
      <c r="H138" s="226"/>
      <c r="I138" s="62">
        <f>SUM(I124:I137)</f>
        <v>113495.59999999999</v>
      </c>
      <c r="J138" s="252">
        <f t="shared" si="7"/>
        <v>0.2011189451503097</v>
      </c>
    </row>
    <row r="139" spans="1:10" x14ac:dyDescent="0.2">
      <c r="A139" s="186">
        <v>10</v>
      </c>
      <c r="B139" s="197"/>
      <c r="C139" s="197"/>
      <c r="D139" s="188" t="s">
        <v>8647</v>
      </c>
      <c r="E139" s="198" t="s">
        <v>8975</v>
      </c>
      <c r="F139" s="198"/>
      <c r="G139" s="229" t="str">
        <f>IF($C139="","",VLOOKUP($C139,' SINAPI'!$A$7:$D$4001,4,FALSE))</f>
        <v/>
      </c>
      <c r="H139" s="230"/>
      <c r="I139" s="64"/>
      <c r="J139" s="252">
        <f t="shared" si="7"/>
        <v>0</v>
      </c>
    </row>
    <row r="140" spans="1:10" s="260" customFormat="1" ht="22.5" x14ac:dyDescent="0.2">
      <c r="A140" s="254" t="s">
        <v>8849</v>
      </c>
      <c r="B140" s="255" t="s">
        <v>9292</v>
      </c>
      <c r="C140" s="255">
        <f>COMPOSIÇÕES!B25</f>
        <v>3</v>
      </c>
      <c r="D140" s="242" t="s">
        <v>9222</v>
      </c>
      <c r="E140" s="256" t="s">
        <v>8687</v>
      </c>
      <c r="F140" s="256">
        <v>1</v>
      </c>
      <c r="G140" s="241">
        <f>COMPOSIÇÕES!G30</f>
        <v>3704.0200000000004</v>
      </c>
      <c r="H140" s="257">
        <f t="shared" ref="H140:H157" si="14">ROUND(G140*1.25,2)</f>
        <v>4630.03</v>
      </c>
      <c r="I140" s="258">
        <f t="shared" ref="I140:I157" si="15">ROUND(F140*H140,2)</f>
        <v>4630.03</v>
      </c>
      <c r="J140" s="259">
        <f t="shared" si="7"/>
        <v>8.2046066069018393E-3</v>
      </c>
    </row>
    <row r="141" spans="1:10" x14ac:dyDescent="0.2">
      <c r="A141" s="190" t="s">
        <v>8850</v>
      </c>
      <c r="B141" s="191" t="s">
        <v>8701</v>
      </c>
      <c r="C141" s="192">
        <v>70927</v>
      </c>
      <c r="D141" s="193" t="s">
        <v>8966</v>
      </c>
      <c r="E141" s="194" t="s">
        <v>47</v>
      </c>
      <c r="F141" s="194">
        <v>0.75</v>
      </c>
      <c r="G141" s="224">
        <v>219.13</v>
      </c>
      <c r="H141" s="225">
        <f t="shared" si="14"/>
        <v>273.91000000000003</v>
      </c>
      <c r="I141" s="60">
        <f t="shared" si="15"/>
        <v>205.43</v>
      </c>
      <c r="J141" s="252">
        <f t="shared" si="7"/>
        <v>3.6403054305389921E-4</v>
      </c>
    </row>
    <row r="142" spans="1:10" ht="45" x14ac:dyDescent="0.2">
      <c r="A142" s="190" t="s">
        <v>8851</v>
      </c>
      <c r="B142" s="191" t="s">
        <v>8705</v>
      </c>
      <c r="C142" s="192" t="s">
        <v>519</v>
      </c>
      <c r="D142" s="193" t="s">
        <v>520</v>
      </c>
      <c r="E142" s="194" t="s">
        <v>13</v>
      </c>
      <c r="F142" s="194">
        <v>2</v>
      </c>
      <c r="G142" s="224">
        <v>611.69000000000005</v>
      </c>
      <c r="H142" s="226">
        <f t="shared" si="14"/>
        <v>764.61</v>
      </c>
      <c r="I142" s="60">
        <f t="shared" si="15"/>
        <v>1529.22</v>
      </c>
      <c r="J142" s="252">
        <f t="shared" si="7"/>
        <v>2.7098417322147872E-3</v>
      </c>
    </row>
    <row r="143" spans="1:10" s="260" customFormat="1" ht="33.75" x14ac:dyDescent="0.2">
      <c r="A143" s="255" t="s">
        <v>8852</v>
      </c>
      <c r="B143" s="255" t="s">
        <v>9292</v>
      </c>
      <c r="C143" s="255">
        <f>COMPOSIÇÕES!B8</f>
        <v>1</v>
      </c>
      <c r="D143" s="242" t="s">
        <v>9263</v>
      </c>
      <c r="E143" s="256" t="s">
        <v>13</v>
      </c>
      <c r="F143" s="256">
        <v>1</v>
      </c>
      <c r="G143" s="241">
        <f>COMPOSIÇÕES!G14</f>
        <v>3827.78</v>
      </c>
      <c r="H143" s="257">
        <f t="shared" si="14"/>
        <v>4784.7299999999996</v>
      </c>
      <c r="I143" s="258">
        <f t="shared" si="15"/>
        <v>4784.7299999999996</v>
      </c>
      <c r="J143" s="330">
        <f t="shared" si="7"/>
        <v>8.478741470409789E-3</v>
      </c>
    </row>
    <row r="144" spans="1:10" s="260" customFormat="1" ht="22.5" x14ac:dyDescent="0.2">
      <c r="A144" s="255" t="s">
        <v>8853</v>
      </c>
      <c r="B144" s="255" t="s">
        <v>8701</v>
      </c>
      <c r="C144" s="255">
        <v>90402</v>
      </c>
      <c r="D144" s="242" t="s">
        <v>9155</v>
      </c>
      <c r="E144" s="256" t="s">
        <v>13</v>
      </c>
      <c r="F144" s="256">
        <v>1</v>
      </c>
      <c r="G144" s="241">
        <v>87.46</v>
      </c>
      <c r="H144" s="257">
        <f t="shared" si="14"/>
        <v>109.33</v>
      </c>
      <c r="I144" s="258">
        <f t="shared" si="15"/>
        <v>109.33</v>
      </c>
      <c r="J144" s="330">
        <f t="shared" ref="J144:J207" si="16">I144/$I$234</f>
        <v>1.9373732790771943E-4</v>
      </c>
    </row>
    <row r="145" spans="1:14" ht="45" x14ac:dyDescent="0.2">
      <c r="A145" s="190" t="s">
        <v>8854</v>
      </c>
      <c r="B145" s="191" t="s">
        <v>8705</v>
      </c>
      <c r="C145" s="192" t="s">
        <v>522</v>
      </c>
      <c r="D145" s="193" t="s">
        <v>523</v>
      </c>
      <c r="E145" s="194" t="s">
        <v>13</v>
      </c>
      <c r="F145" s="194">
        <v>6</v>
      </c>
      <c r="G145" s="224">
        <v>623.86</v>
      </c>
      <c r="H145" s="226">
        <f t="shared" si="14"/>
        <v>779.83</v>
      </c>
      <c r="I145" s="60">
        <f t="shared" si="15"/>
        <v>4678.9799999999996</v>
      </c>
      <c r="J145" s="252">
        <f t="shared" si="16"/>
        <v>8.2913480520777558E-3</v>
      </c>
      <c r="N145" s="93"/>
    </row>
    <row r="146" spans="1:14" ht="45" x14ac:dyDescent="0.2">
      <c r="A146" s="190" t="s">
        <v>8855</v>
      </c>
      <c r="B146" s="191" t="s">
        <v>8705</v>
      </c>
      <c r="C146" s="192" t="s">
        <v>525</v>
      </c>
      <c r="D146" s="193" t="s">
        <v>526</v>
      </c>
      <c r="E146" s="194" t="s">
        <v>13</v>
      </c>
      <c r="F146" s="194">
        <v>2</v>
      </c>
      <c r="G146" s="224">
        <v>654.38</v>
      </c>
      <c r="H146" s="226">
        <f t="shared" si="14"/>
        <v>817.98</v>
      </c>
      <c r="I146" s="60">
        <f t="shared" si="15"/>
        <v>1635.96</v>
      </c>
      <c r="J146" s="252">
        <f t="shared" si="16"/>
        <v>2.8989894719099302E-3</v>
      </c>
    </row>
    <row r="147" spans="1:14" s="260" customFormat="1" ht="45" x14ac:dyDescent="0.2">
      <c r="A147" s="190" t="s">
        <v>8856</v>
      </c>
      <c r="B147" s="255" t="s">
        <v>8705</v>
      </c>
      <c r="C147" s="255">
        <v>91321</v>
      </c>
      <c r="D147" s="242" t="s">
        <v>8670</v>
      </c>
      <c r="E147" s="256" t="s">
        <v>13</v>
      </c>
      <c r="F147" s="256">
        <v>1</v>
      </c>
      <c r="G147" s="241">
        <v>654.38</v>
      </c>
      <c r="H147" s="263">
        <f t="shared" si="14"/>
        <v>817.98</v>
      </c>
      <c r="I147" s="258">
        <f t="shared" si="15"/>
        <v>817.98</v>
      </c>
      <c r="J147" s="259">
        <f t="shared" si="16"/>
        <v>1.4494947359549651E-3</v>
      </c>
    </row>
    <row r="148" spans="1:14" ht="22.5" x14ac:dyDescent="0.2">
      <c r="A148" s="190" t="s">
        <v>8857</v>
      </c>
      <c r="B148" s="191" t="s">
        <v>8705</v>
      </c>
      <c r="C148" s="192">
        <v>91288</v>
      </c>
      <c r="D148" s="193" t="s">
        <v>449</v>
      </c>
      <c r="E148" s="194" t="s">
        <v>13</v>
      </c>
      <c r="F148" s="194">
        <v>2</v>
      </c>
      <c r="G148" s="224">
        <v>148.09</v>
      </c>
      <c r="H148" s="226">
        <f t="shared" si="14"/>
        <v>185.11</v>
      </c>
      <c r="I148" s="60">
        <f t="shared" si="15"/>
        <v>370.22</v>
      </c>
      <c r="J148" s="252">
        <f t="shared" si="16"/>
        <v>6.5604530813130786E-4</v>
      </c>
    </row>
    <row r="149" spans="1:14" ht="22.5" x14ac:dyDescent="0.2">
      <c r="A149" s="190" t="s">
        <v>8858</v>
      </c>
      <c r="B149" s="191" t="s">
        <v>8705</v>
      </c>
      <c r="C149" s="192" t="s">
        <v>451</v>
      </c>
      <c r="D149" s="193" t="s">
        <v>449</v>
      </c>
      <c r="E149" s="194" t="s">
        <v>13</v>
      </c>
      <c r="F149" s="194">
        <v>1</v>
      </c>
      <c r="G149" s="224">
        <v>155.27000000000001</v>
      </c>
      <c r="H149" s="226">
        <f t="shared" si="14"/>
        <v>194.09</v>
      </c>
      <c r="I149" s="60">
        <f t="shared" si="15"/>
        <v>194.09</v>
      </c>
      <c r="J149" s="252">
        <f t="shared" si="16"/>
        <v>3.4393558925829382E-4</v>
      </c>
    </row>
    <row r="150" spans="1:14" ht="33.75" x14ac:dyDescent="0.2">
      <c r="A150" s="190" t="s">
        <v>8859</v>
      </c>
      <c r="B150" s="191" t="s">
        <v>8705</v>
      </c>
      <c r="C150" s="192" t="s">
        <v>498</v>
      </c>
      <c r="D150" s="193" t="s">
        <v>499</v>
      </c>
      <c r="E150" s="194" t="s">
        <v>13</v>
      </c>
      <c r="F150" s="194">
        <v>12</v>
      </c>
      <c r="G150" s="224">
        <v>104.99</v>
      </c>
      <c r="H150" s="226">
        <f t="shared" si="14"/>
        <v>131.24</v>
      </c>
      <c r="I150" s="60">
        <f t="shared" si="15"/>
        <v>1574.88</v>
      </c>
      <c r="J150" s="252">
        <f t="shared" si="16"/>
        <v>2.7907531599314843E-3</v>
      </c>
    </row>
    <row r="151" spans="1:14" x14ac:dyDescent="0.2">
      <c r="A151" s="190" t="s">
        <v>8860</v>
      </c>
      <c r="B151" s="191" t="s">
        <v>8705</v>
      </c>
      <c r="C151" s="192" t="s">
        <v>640</v>
      </c>
      <c r="D151" s="193" t="s">
        <v>641</v>
      </c>
      <c r="E151" s="194" t="s">
        <v>47</v>
      </c>
      <c r="F151" s="194">
        <v>3</v>
      </c>
      <c r="G151" s="224">
        <v>258.82</v>
      </c>
      <c r="H151" s="226">
        <f t="shared" si="14"/>
        <v>323.52999999999997</v>
      </c>
      <c r="I151" s="60">
        <f t="shared" si="15"/>
        <v>970.59</v>
      </c>
      <c r="J151" s="252">
        <f t="shared" si="16"/>
        <v>1.7199260321407977E-3</v>
      </c>
    </row>
    <row r="152" spans="1:14" x14ac:dyDescent="0.2">
      <c r="A152" s="190" t="s">
        <v>8861</v>
      </c>
      <c r="B152" s="191" t="s">
        <v>8701</v>
      </c>
      <c r="C152" s="192">
        <v>170597</v>
      </c>
      <c r="D152" s="193" t="s">
        <v>8967</v>
      </c>
      <c r="E152" s="194" t="s">
        <v>8473</v>
      </c>
      <c r="F152" s="194">
        <v>1</v>
      </c>
      <c r="G152" s="224">
        <v>20.64</v>
      </c>
      <c r="H152" s="225">
        <f t="shared" si="14"/>
        <v>25.8</v>
      </c>
      <c r="I152" s="60">
        <f t="shared" si="15"/>
        <v>25.8</v>
      </c>
      <c r="J152" s="252">
        <f t="shared" si="16"/>
        <v>4.5718677947673658E-5</v>
      </c>
    </row>
    <row r="153" spans="1:14" ht="22.5" x14ac:dyDescent="0.2">
      <c r="A153" s="190" t="s">
        <v>8862</v>
      </c>
      <c r="B153" s="191" t="s">
        <v>8705</v>
      </c>
      <c r="C153" s="192" t="s">
        <v>617</v>
      </c>
      <c r="D153" s="193" t="s">
        <v>618</v>
      </c>
      <c r="E153" s="194" t="s">
        <v>47</v>
      </c>
      <c r="F153" s="194">
        <f>ROUND((1.5*1.5)+(2.2*2.2),2)</f>
        <v>7.09</v>
      </c>
      <c r="G153" s="224">
        <v>473.13</v>
      </c>
      <c r="H153" s="225">
        <f t="shared" si="14"/>
        <v>591.41</v>
      </c>
      <c r="I153" s="60">
        <f t="shared" si="15"/>
        <v>4193.1000000000004</v>
      </c>
      <c r="J153" s="252">
        <f t="shared" si="16"/>
        <v>7.4303483915655211E-3</v>
      </c>
    </row>
    <row r="154" spans="1:14" x14ac:dyDescent="0.2">
      <c r="A154" s="190" t="s">
        <v>8863</v>
      </c>
      <c r="B154" s="191" t="s">
        <v>8705</v>
      </c>
      <c r="C154" s="192">
        <v>84886</v>
      </c>
      <c r="D154" s="193" t="s">
        <v>8648</v>
      </c>
      <c r="E154" s="194" t="s">
        <v>13</v>
      </c>
      <c r="F154" s="194">
        <v>2</v>
      </c>
      <c r="G154" s="224">
        <v>1581.68</v>
      </c>
      <c r="H154" s="225">
        <f t="shared" si="14"/>
        <v>1977.1</v>
      </c>
      <c r="I154" s="60">
        <f t="shared" si="15"/>
        <v>3954.2</v>
      </c>
      <c r="J154" s="252">
        <f t="shared" si="16"/>
        <v>7.0070076101043091E-3</v>
      </c>
    </row>
    <row r="155" spans="1:14" x14ac:dyDescent="0.2">
      <c r="A155" s="190" t="s">
        <v>8864</v>
      </c>
      <c r="B155" s="191" t="s">
        <v>8701</v>
      </c>
      <c r="C155" s="192">
        <v>88021</v>
      </c>
      <c r="D155" s="193" t="s">
        <v>8962</v>
      </c>
      <c r="E155" s="194" t="s">
        <v>8473</v>
      </c>
      <c r="F155" s="194">
        <v>3</v>
      </c>
      <c r="G155" s="224">
        <v>39.15</v>
      </c>
      <c r="H155" s="225">
        <f t="shared" si="14"/>
        <v>48.94</v>
      </c>
      <c r="I155" s="60">
        <f t="shared" si="15"/>
        <v>146.82</v>
      </c>
      <c r="J155" s="252">
        <f t="shared" si="16"/>
        <v>2.6017117427431965E-4</v>
      </c>
    </row>
    <row r="156" spans="1:14" ht="22.5" x14ac:dyDescent="0.2">
      <c r="A156" s="190" t="s">
        <v>8865</v>
      </c>
      <c r="B156" s="191" t="s">
        <v>8738</v>
      </c>
      <c r="C156" s="192" t="s">
        <v>8946</v>
      </c>
      <c r="D156" s="193" t="s">
        <v>9145</v>
      </c>
      <c r="E156" s="194" t="s">
        <v>8713</v>
      </c>
      <c r="F156" s="194">
        <v>4</v>
      </c>
      <c r="G156" s="224">
        <v>155.09</v>
      </c>
      <c r="H156" s="225">
        <f t="shared" si="14"/>
        <v>193.86</v>
      </c>
      <c r="I156" s="60">
        <f t="shared" si="15"/>
        <v>775.44</v>
      </c>
      <c r="J156" s="252">
        <f t="shared" si="16"/>
        <v>1.3741120785947312E-3</v>
      </c>
    </row>
    <row r="157" spans="1:14" x14ac:dyDescent="0.2">
      <c r="A157" s="190" t="s">
        <v>8866</v>
      </c>
      <c r="B157" s="191" t="s">
        <v>8705</v>
      </c>
      <c r="C157" s="192" t="s">
        <v>718</v>
      </c>
      <c r="D157" s="193" t="s">
        <v>719</v>
      </c>
      <c r="E157" s="194" t="s">
        <v>13</v>
      </c>
      <c r="F157" s="194">
        <v>2</v>
      </c>
      <c r="G157" s="224">
        <v>30.44</v>
      </c>
      <c r="H157" s="226">
        <f t="shared" si="14"/>
        <v>38.049999999999997</v>
      </c>
      <c r="I157" s="60">
        <f t="shared" si="15"/>
        <v>76.099999999999994</v>
      </c>
      <c r="J157" s="252">
        <f t="shared" si="16"/>
        <v>1.3485237952782811E-4</v>
      </c>
    </row>
    <row r="158" spans="1:14" x14ac:dyDescent="0.2">
      <c r="A158" s="190"/>
      <c r="B158" s="191"/>
      <c r="C158" s="191"/>
      <c r="D158" s="195" t="s">
        <v>8637</v>
      </c>
      <c r="E158" s="194"/>
      <c r="F158" s="194"/>
      <c r="G158" s="224"/>
      <c r="H158" s="226"/>
      <c r="I158" s="62">
        <f>SUM(I140:I157)</f>
        <v>30672.9</v>
      </c>
      <c r="J158" s="252">
        <f t="shared" si="16"/>
        <v>5.4353660341906959E-2</v>
      </c>
    </row>
    <row r="159" spans="1:14" x14ac:dyDescent="0.2">
      <c r="A159" s="186">
        <v>11</v>
      </c>
      <c r="B159" s="197"/>
      <c r="C159" s="197"/>
      <c r="D159" s="188" t="s">
        <v>8649</v>
      </c>
      <c r="E159" s="198"/>
      <c r="F159" s="198"/>
      <c r="G159" s="229"/>
      <c r="H159" s="230"/>
      <c r="I159" s="64"/>
      <c r="J159" s="252">
        <f t="shared" si="16"/>
        <v>0</v>
      </c>
    </row>
    <row r="160" spans="1:14" x14ac:dyDescent="0.2">
      <c r="A160" s="190" t="s">
        <v>8867</v>
      </c>
      <c r="B160" s="191" t="s">
        <v>8705</v>
      </c>
      <c r="C160" s="192" t="s">
        <v>735</v>
      </c>
      <c r="D160" s="193" t="s">
        <v>736</v>
      </c>
      <c r="E160" s="194" t="s">
        <v>47</v>
      </c>
      <c r="F160" s="194">
        <f>F153</f>
        <v>7.09</v>
      </c>
      <c r="G160" s="224">
        <v>125.61</v>
      </c>
      <c r="H160" s="226">
        <f>ROUND(G160*1.25,2)</f>
        <v>157.01</v>
      </c>
      <c r="I160" s="60">
        <f>ROUND(F160*H160,2)</f>
        <v>1113.2</v>
      </c>
      <c r="J160" s="252">
        <f t="shared" si="16"/>
        <v>1.9726369105174542E-3</v>
      </c>
    </row>
    <row r="161" spans="1:10" x14ac:dyDescent="0.2">
      <c r="A161" s="190"/>
      <c r="B161" s="191"/>
      <c r="C161" s="191"/>
      <c r="D161" s="195" t="s">
        <v>8637</v>
      </c>
      <c r="E161" s="194"/>
      <c r="F161" s="194"/>
      <c r="G161" s="224"/>
      <c r="H161" s="226"/>
      <c r="I161" s="62">
        <f>SUM(I160:I160)</f>
        <v>1113.2</v>
      </c>
      <c r="J161" s="252">
        <f t="shared" si="16"/>
        <v>1.9726369105174542E-3</v>
      </c>
    </row>
    <row r="162" spans="1:10" x14ac:dyDescent="0.2">
      <c r="A162" s="186">
        <v>12</v>
      </c>
      <c r="B162" s="197"/>
      <c r="C162" s="197"/>
      <c r="D162" s="188" t="s">
        <v>9154</v>
      </c>
      <c r="E162" s="198" t="s">
        <v>8975</v>
      </c>
      <c r="F162" s="198"/>
      <c r="G162" s="229" t="str">
        <f>IF($C162="","",VLOOKUP($C162,' SINAPI'!$A$7:$D$4001,4,FALSE))</f>
        <v/>
      </c>
      <c r="H162" s="230"/>
      <c r="I162" s="64"/>
      <c r="J162" s="252">
        <f t="shared" si="16"/>
        <v>0</v>
      </c>
    </row>
    <row r="163" spans="1:10" ht="22.5" x14ac:dyDescent="0.2">
      <c r="A163" s="190" t="s">
        <v>8868</v>
      </c>
      <c r="B163" s="191" t="s">
        <v>8705</v>
      </c>
      <c r="C163" s="192" t="s">
        <v>1415</v>
      </c>
      <c r="D163" s="193" t="s">
        <v>1416</v>
      </c>
      <c r="E163" s="194" t="s">
        <v>1</v>
      </c>
      <c r="F163" s="194">
        <v>100</v>
      </c>
      <c r="G163" s="224">
        <v>2.41</v>
      </c>
      <c r="H163" s="226">
        <f t="shared" ref="H163:H179" si="17">ROUND(G163*1.25,2)</f>
        <v>3.01</v>
      </c>
      <c r="I163" s="60">
        <f t="shared" ref="I163:I179" si="18">ROUND(F163*H163,2)</f>
        <v>301</v>
      </c>
      <c r="J163" s="252">
        <f t="shared" si="16"/>
        <v>5.3338457605619268E-4</v>
      </c>
    </row>
    <row r="164" spans="1:10" ht="22.5" x14ac:dyDescent="0.2">
      <c r="A164" s="190" t="s">
        <v>8869</v>
      </c>
      <c r="B164" s="191" t="s">
        <v>8705</v>
      </c>
      <c r="C164" s="192" t="s">
        <v>1424</v>
      </c>
      <c r="D164" s="193" t="s">
        <v>1425</v>
      </c>
      <c r="E164" s="194" t="s">
        <v>1</v>
      </c>
      <c r="F164" s="194">
        <v>200</v>
      </c>
      <c r="G164" s="224">
        <v>5.07</v>
      </c>
      <c r="H164" s="226">
        <f t="shared" si="17"/>
        <v>6.34</v>
      </c>
      <c r="I164" s="60">
        <f t="shared" si="18"/>
        <v>1268</v>
      </c>
      <c r="J164" s="252">
        <f t="shared" si="16"/>
        <v>2.246948978203496E-3</v>
      </c>
    </row>
    <row r="165" spans="1:10" ht="22.5" x14ac:dyDescent="0.2">
      <c r="A165" s="190" t="s">
        <v>8870</v>
      </c>
      <c r="B165" s="191" t="s">
        <v>8705</v>
      </c>
      <c r="C165" s="192" t="s">
        <v>1430</v>
      </c>
      <c r="D165" s="193" t="s">
        <v>1431</v>
      </c>
      <c r="E165" s="194" t="s">
        <v>1</v>
      </c>
      <c r="F165" s="194">
        <v>100</v>
      </c>
      <c r="G165" s="224">
        <v>8.64</v>
      </c>
      <c r="H165" s="226">
        <f t="shared" si="17"/>
        <v>10.8</v>
      </c>
      <c r="I165" s="60">
        <f t="shared" si="18"/>
        <v>1080</v>
      </c>
      <c r="J165" s="252">
        <f t="shared" si="16"/>
        <v>1.9138051233909903E-3</v>
      </c>
    </row>
    <row r="166" spans="1:10" ht="22.5" x14ac:dyDescent="0.2">
      <c r="A166" s="190" t="s">
        <v>8871</v>
      </c>
      <c r="B166" s="191" t="s">
        <v>8705</v>
      </c>
      <c r="C166" s="192" t="s">
        <v>1626</v>
      </c>
      <c r="D166" s="193" t="s">
        <v>1627</v>
      </c>
      <c r="E166" s="194" t="s">
        <v>13</v>
      </c>
      <c r="F166" s="194">
        <v>18</v>
      </c>
      <c r="G166" s="224">
        <v>54.49</v>
      </c>
      <c r="H166" s="226">
        <f t="shared" si="17"/>
        <v>68.11</v>
      </c>
      <c r="I166" s="60">
        <f t="shared" si="18"/>
        <v>1225.98</v>
      </c>
      <c r="J166" s="252">
        <f t="shared" si="16"/>
        <v>2.1724877825693395E-3</v>
      </c>
    </row>
    <row r="167" spans="1:10" ht="22.5" x14ac:dyDescent="0.2">
      <c r="A167" s="190" t="s">
        <v>8872</v>
      </c>
      <c r="B167" s="191" t="s">
        <v>8705</v>
      </c>
      <c r="C167" s="192" t="s">
        <v>1635</v>
      </c>
      <c r="D167" s="193" t="s">
        <v>1636</v>
      </c>
      <c r="E167" s="194" t="s">
        <v>13</v>
      </c>
      <c r="F167" s="194">
        <v>1</v>
      </c>
      <c r="G167" s="224">
        <v>297.22000000000003</v>
      </c>
      <c r="H167" s="226">
        <f t="shared" si="17"/>
        <v>371.53</v>
      </c>
      <c r="I167" s="60">
        <f t="shared" si="18"/>
        <v>371.53</v>
      </c>
      <c r="J167" s="252">
        <f t="shared" si="16"/>
        <v>6.5836668286430988E-4</v>
      </c>
    </row>
    <row r="168" spans="1:10" ht="33.75" x14ac:dyDescent="0.2">
      <c r="A168" s="190" t="s">
        <v>8873</v>
      </c>
      <c r="B168" s="191" t="s">
        <v>8705</v>
      </c>
      <c r="C168" s="192" t="s">
        <v>1653</v>
      </c>
      <c r="D168" s="193" t="s">
        <v>1654</v>
      </c>
      <c r="E168" s="194" t="s">
        <v>13</v>
      </c>
      <c r="F168" s="194">
        <v>1</v>
      </c>
      <c r="G168" s="224">
        <v>435.88</v>
      </c>
      <c r="H168" s="226">
        <f t="shared" si="17"/>
        <v>544.85</v>
      </c>
      <c r="I168" s="60">
        <f t="shared" si="18"/>
        <v>544.85</v>
      </c>
      <c r="J168" s="252">
        <f t="shared" si="16"/>
        <v>9.6549696433294557E-4</v>
      </c>
    </row>
    <row r="169" spans="1:10" ht="22.5" x14ac:dyDescent="0.2">
      <c r="A169" s="190" t="s">
        <v>8874</v>
      </c>
      <c r="B169" s="191" t="s">
        <v>8705</v>
      </c>
      <c r="C169" s="192" t="s">
        <v>1860</v>
      </c>
      <c r="D169" s="193" t="s">
        <v>1861</v>
      </c>
      <c r="E169" s="194" t="s">
        <v>13</v>
      </c>
      <c r="F169" s="194">
        <v>2</v>
      </c>
      <c r="G169" s="224">
        <v>38.979999999999997</v>
      </c>
      <c r="H169" s="226">
        <f t="shared" si="17"/>
        <v>48.73</v>
      </c>
      <c r="I169" s="60">
        <f t="shared" si="18"/>
        <v>97.46</v>
      </c>
      <c r="J169" s="252">
        <f t="shared" si="16"/>
        <v>1.7270319196822771E-4</v>
      </c>
    </row>
    <row r="170" spans="1:10" ht="33.75" x14ac:dyDescent="0.2">
      <c r="A170" s="190" t="s">
        <v>8875</v>
      </c>
      <c r="B170" s="191" t="s">
        <v>8705</v>
      </c>
      <c r="C170" s="192" t="s">
        <v>2278</v>
      </c>
      <c r="D170" s="193" t="s">
        <v>2279</v>
      </c>
      <c r="E170" s="194" t="s">
        <v>13</v>
      </c>
      <c r="F170" s="194">
        <v>5</v>
      </c>
      <c r="G170" s="224">
        <v>112.98</v>
      </c>
      <c r="H170" s="226">
        <f t="shared" si="17"/>
        <v>141.22999999999999</v>
      </c>
      <c r="I170" s="60">
        <f t="shared" si="18"/>
        <v>706.15</v>
      </c>
      <c r="J170" s="252">
        <f t="shared" si="16"/>
        <v>1.2513273035949517E-3</v>
      </c>
    </row>
    <row r="171" spans="1:10" ht="22.5" x14ac:dyDescent="0.2">
      <c r="A171" s="190" t="s">
        <v>8876</v>
      </c>
      <c r="B171" s="191" t="s">
        <v>8705</v>
      </c>
      <c r="C171" s="192" t="s">
        <v>2296</v>
      </c>
      <c r="D171" s="193" t="s">
        <v>2297</v>
      </c>
      <c r="E171" s="194" t="s">
        <v>13</v>
      </c>
      <c r="F171" s="194">
        <v>25</v>
      </c>
      <c r="G171" s="224">
        <v>150.75</v>
      </c>
      <c r="H171" s="226">
        <f t="shared" si="17"/>
        <v>188.44</v>
      </c>
      <c r="I171" s="60">
        <f t="shared" si="18"/>
        <v>4711</v>
      </c>
      <c r="J171" s="252">
        <f t="shared" si="16"/>
        <v>8.3480888299027368E-3</v>
      </c>
    </row>
    <row r="172" spans="1:10" ht="22.5" x14ac:dyDescent="0.2">
      <c r="A172" s="190" t="s">
        <v>8877</v>
      </c>
      <c r="B172" s="191" t="s">
        <v>8705</v>
      </c>
      <c r="C172" s="192" t="s">
        <v>2299</v>
      </c>
      <c r="D172" s="193" t="s">
        <v>2300</v>
      </c>
      <c r="E172" s="194" t="s">
        <v>13</v>
      </c>
      <c r="F172" s="194">
        <v>2</v>
      </c>
      <c r="G172" s="224">
        <v>135.41999999999999</v>
      </c>
      <c r="H172" s="226">
        <f t="shared" si="17"/>
        <v>169.28</v>
      </c>
      <c r="I172" s="60">
        <f t="shared" si="18"/>
        <v>338.56</v>
      </c>
      <c r="J172" s="252">
        <f t="shared" si="16"/>
        <v>5.9994246534745719E-4</v>
      </c>
    </row>
    <row r="173" spans="1:10" ht="33.75" x14ac:dyDescent="0.2">
      <c r="A173" s="190" t="s">
        <v>8878</v>
      </c>
      <c r="B173" s="191" t="s">
        <v>8705</v>
      </c>
      <c r="C173" s="192" t="s">
        <v>2302</v>
      </c>
      <c r="D173" s="193" t="s">
        <v>2303</v>
      </c>
      <c r="E173" s="194" t="s">
        <v>13</v>
      </c>
      <c r="F173" s="194">
        <v>2</v>
      </c>
      <c r="G173" s="224">
        <v>159.82</v>
      </c>
      <c r="H173" s="226">
        <f t="shared" si="17"/>
        <v>199.78</v>
      </c>
      <c r="I173" s="60">
        <f t="shared" si="18"/>
        <v>399.56</v>
      </c>
      <c r="J173" s="252">
        <f t="shared" si="16"/>
        <v>7.0803701398342977E-4</v>
      </c>
    </row>
    <row r="174" spans="1:10" x14ac:dyDescent="0.2">
      <c r="A174" s="190" t="s">
        <v>8879</v>
      </c>
      <c r="B174" s="191" t="s">
        <v>8701</v>
      </c>
      <c r="C174" s="210">
        <v>90776</v>
      </c>
      <c r="D174" s="211" t="s">
        <v>8714</v>
      </c>
      <c r="E174" s="201" t="s">
        <v>13</v>
      </c>
      <c r="F174" s="202">
        <v>16</v>
      </c>
      <c r="G174" s="231">
        <v>140.63999999999999</v>
      </c>
      <c r="H174" s="226">
        <f t="shared" si="17"/>
        <v>175.8</v>
      </c>
      <c r="I174" s="60">
        <f t="shared" si="18"/>
        <v>2812.8</v>
      </c>
      <c r="J174" s="252">
        <f t="shared" si="16"/>
        <v>4.9843991213649802E-3</v>
      </c>
    </row>
    <row r="175" spans="1:10" x14ac:dyDescent="0.2">
      <c r="A175" s="190" t="s">
        <v>8880</v>
      </c>
      <c r="B175" s="191" t="str">
        <f>B174</f>
        <v>SIURB-EDIF</v>
      </c>
      <c r="C175" s="210">
        <v>98610</v>
      </c>
      <c r="D175" s="211" t="s">
        <v>8715</v>
      </c>
      <c r="E175" s="201" t="s">
        <v>13</v>
      </c>
      <c r="F175" s="202">
        <v>13</v>
      </c>
      <c r="G175" s="231">
        <v>50.63</v>
      </c>
      <c r="H175" s="226">
        <f t="shared" si="17"/>
        <v>63.29</v>
      </c>
      <c r="I175" s="60">
        <f t="shared" si="18"/>
        <v>822.77</v>
      </c>
      <c r="J175" s="252">
        <f t="shared" si="16"/>
        <v>1.4579828160855603E-3</v>
      </c>
    </row>
    <row r="176" spans="1:10" x14ac:dyDescent="0.2">
      <c r="A176" s="190" t="s">
        <v>8881</v>
      </c>
      <c r="B176" s="191" t="str">
        <f>B175</f>
        <v>SIURB-EDIF</v>
      </c>
      <c r="C176" s="210">
        <v>98611</v>
      </c>
      <c r="D176" s="211" t="s">
        <v>8716</v>
      </c>
      <c r="E176" s="201" t="s">
        <v>13</v>
      </c>
      <c r="F176" s="202">
        <v>3</v>
      </c>
      <c r="G176" s="231">
        <v>16.760000000000002</v>
      </c>
      <c r="H176" s="226">
        <f t="shared" si="17"/>
        <v>20.95</v>
      </c>
      <c r="I176" s="60">
        <f t="shared" si="18"/>
        <v>62.85</v>
      </c>
      <c r="J176" s="252">
        <f t="shared" si="16"/>
        <v>1.1137282593067013E-4</v>
      </c>
    </row>
    <row r="177" spans="1:10" s="260" customFormat="1" ht="22.5" x14ac:dyDescent="0.2">
      <c r="A177" s="254" t="s">
        <v>8882</v>
      </c>
      <c r="B177" s="255" t="s">
        <v>9151</v>
      </c>
      <c r="C177" s="255" t="s">
        <v>2052</v>
      </c>
      <c r="D177" s="242" t="s">
        <v>2053</v>
      </c>
      <c r="E177" s="256" t="s">
        <v>13</v>
      </c>
      <c r="F177" s="256">
        <v>22</v>
      </c>
      <c r="G177" s="241">
        <v>6.85</v>
      </c>
      <c r="H177" s="257">
        <f t="shared" si="17"/>
        <v>8.56</v>
      </c>
      <c r="I177" s="258">
        <f t="shared" si="18"/>
        <v>188.32</v>
      </c>
      <c r="J177" s="259">
        <f t="shared" si="16"/>
        <v>3.3371090818239938E-4</v>
      </c>
    </row>
    <row r="178" spans="1:10" x14ac:dyDescent="0.2">
      <c r="A178" s="190" t="s">
        <v>8883</v>
      </c>
      <c r="B178" s="191" t="s">
        <v>8705</v>
      </c>
      <c r="C178" s="192">
        <v>83402</v>
      </c>
      <c r="D178" s="193" t="s">
        <v>8948</v>
      </c>
      <c r="E178" s="194" t="s">
        <v>8473</v>
      </c>
      <c r="F178" s="194">
        <v>130</v>
      </c>
      <c r="G178" s="224">
        <v>50.89</v>
      </c>
      <c r="H178" s="225">
        <f t="shared" si="17"/>
        <v>63.61</v>
      </c>
      <c r="I178" s="60">
        <f t="shared" si="18"/>
        <v>8269.2999999999993</v>
      </c>
      <c r="J178" s="253">
        <f t="shared" si="16"/>
        <v>1.4653545098941774E-2</v>
      </c>
    </row>
    <row r="179" spans="1:10" ht="22.5" x14ac:dyDescent="0.2">
      <c r="A179" s="190" t="s">
        <v>8884</v>
      </c>
      <c r="B179" s="191" t="s">
        <v>8738</v>
      </c>
      <c r="C179" s="192" t="s">
        <v>9146</v>
      </c>
      <c r="D179" s="193" t="s">
        <v>9147</v>
      </c>
      <c r="E179" s="194" t="s">
        <v>8687</v>
      </c>
      <c r="F179" s="194">
        <v>7</v>
      </c>
      <c r="G179" s="224">
        <v>130.55000000000001</v>
      </c>
      <c r="H179" s="225">
        <f t="shared" si="17"/>
        <v>163.19</v>
      </c>
      <c r="I179" s="60">
        <f t="shared" si="18"/>
        <v>1142.33</v>
      </c>
      <c r="J179" s="252">
        <f t="shared" si="16"/>
        <v>2.0242564875955832E-3</v>
      </c>
    </row>
    <row r="180" spans="1:10" x14ac:dyDescent="0.2">
      <c r="A180" s="190"/>
      <c r="B180" s="191"/>
      <c r="C180" s="191"/>
      <c r="D180" s="195" t="s">
        <v>8637</v>
      </c>
      <c r="E180" s="194"/>
      <c r="F180" s="194"/>
      <c r="G180" s="224"/>
      <c r="H180" s="234"/>
      <c r="I180" s="62">
        <f>SUM(I163:I179)</f>
        <v>24342.46</v>
      </c>
      <c r="J180" s="252">
        <f t="shared" si="16"/>
        <v>4.313585617031504E-2</v>
      </c>
    </row>
    <row r="181" spans="1:10" x14ac:dyDescent="0.2">
      <c r="A181" s="186">
        <v>13</v>
      </c>
      <c r="B181" s="197"/>
      <c r="C181" s="197"/>
      <c r="D181" s="212" t="s">
        <v>9153</v>
      </c>
      <c r="E181" s="198" t="s">
        <v>8975</v>
      </c>
      <c r="F181" s="198"/>
      <c r="G181" s="235" t="str">
        <f>IF($C181="","",VLOOKUP($C181,' SINAPI'!$A$7:$D$4001,4,FALSE))</f>
        <v/>
      </c>
      <c r="H181" s="230"/>
      <c r="I181" s="64"/>
      <c r="J181" s="252">
        <f t="shared" si="16"/>
        <v>0</v>
      </c>
    </row>
    <row r="182" spans="1:10" ht="33.75" x14ac:dyDescent="0.2">
      <c r="A182" s="190" t="s">
        <v>8885</v>
      </c>
      <c r="B182" s="191" t="s">
        <v>8705</v>
      </c>
      <c r="C182" s="192" t="s">
        <v>5880</v>
      </c>
      <c r="D182" s="193" t="s">
        <v>5881</v>
      </c>
      <c r="E182" s="194" t="s">
        <v>13</v>
      </c>
      <c r="F182" s="194">
        <v>12</v>
      </c>
      <c r="G182" s="232">
        <v>114.43</v>
      </c>
      <c r="H182" s="226">
        <f t="shared" ref="H182:H205" si="19">ROUND(G182*1.25,2)</f>
        <v>143.04</v>
      </c>
      <c r="I182" s="60">
        <f t="shared" ref="I182:I205" si="20">ROUND(F182*H182,2)</f>
        <v>1716.48</v>
      </c>
      <c r="J182" s="252">
        <f t="shared" si="16"/>
        <v>3.0416742761094143E-3</v>
      </c>
    </row>
    <row r="183" spans="1:10" ht="45" x14ac:dyDescent="0.2">
      <c r="A183" s="190" t="s">
        <v>8886</v>
      </c>
      <c r="B183" s="191" t="s">
        <v>8705</v>
      </c>
      <c r="C183" s="192" t="s">
        <v>2715</v>
      </c>
      <c r="D183" s="193" t="s">
        <v>2716</v>
      </c>
      <c r="E183" s="194" t="s">
        <v>1</v>
      </c>
      <c r="F183" s="194">
        <v>18</v>
      </c>
      <c r="G183" s="232">
        <v>46.1</v>
      </c>
      <c r="H183" s="226">
        <f t="shared" si="19"/>
        <v>57.63</v>
      </c>
      <c r="I183" s="60">
        <f t="shared" si="20"/>
        <v>1037.3399999999999</v>
      </c>
      <c r="J183" s="252">
        <f t="shared" si="16"/>
        <v>1.8382098210170462E-3</v>
      </c>
    </row>
    <row r="184" spans="1:10" ht="22.5" x14ac:dyDescent="0.2">
      <c r="A184" s="190" t="s">
        <v>8887</v>
      </c>
      <c r="B184" s="191" t="s">
        <v>8705</v>
      </c>
      <c r="C184" s="192" t="s">
        <v>2655</v>
      </c>
      <c r="D184" s="193" t="s">
        <v>2656</v>
      </c>
      <c r="E184" s="194" t="s">
        <v>1</v>
      </c>
      <c r="F184" s="194">
        <v>18</v>
      </c>
      <c r="G184" s="232">
        <v>44.01</v>
      </c>
      <c r="H184" s="226">
        <f t="shared" si="19"/>
        <v>55.01</v>
      </c>
      <c r="I184" s="60">
        <f t="shared" si="20"/>
        <v>990.18</v>
      </c>
      <c r="J184" s="252">
        <f t="shared" si="16"/>
        <v>1.754640330628973E-3</v>
      </c>
    </row>
    <row r="185" spans="1:10" x14ac:dyDescent="0.2">
      <c r="A185" s="190" t="s">
        <v>8888</v>
      </c>
      <c r="B185" s="191" t="s">
        <v>8705</v>
      </c>
      <c r="C185" s="192" t="s">
        <v>5608</v>
      </c>
      <c r="D185" s="193" t="s">
        <v>5609</v>
      </c>
      <c r="E185" s="194" t="s">
        <v>13</v>
      </c>
      <c r="F185" s="194">
        <v>2</v>
      </c>
      <c r="G185" s="232">
        <v>361.82</v>
      </c>
      <c r="H185" s="226">
        <f t="shared" si="19"/>
        <v>452.28</v>
      </c>
      <c r="I185" s="60">
        <f t="shared" si="20"/>
        <v>904.56</v>
      </c>
      <c r="J185" s="252">
        <f t="shared" si="16"/>
        <v>1.6029181133468094E-3</v>
      </c>
    </row>
    <row r="186" spans="1:10" ht="22.5" x14ac:dyDescent="0.2">
      <c r="A186" s="190" t="s">
        <v>8889</v>
      </c>
      <c r="B186" s="191" t="s">
        <v>8705</v>
      </c>
      <c r="C186" s="192" t="s">
        <v>5674</v>
      </c>
      <c r="D186" s="193" t="s">
        <v>5675</v>
      </c>
      <c r="E186" s="194" t="s">
        <v>13</v>
      </c>
      <c r="F186" s="194">
        <v>6</v>
      </c>
      <c r="G186" s="232">
        <v>35.270000000000003</v>
      </c>
      <c r="H186" s="226">
        <f t="shared" si="19"/>
        <v>44.09</v>
      </c>
      <c r="I186" s="60">
        <f t="shared" si="20"/>
        <v>264.54000000000002</v>
      </c>
      <c r="J186" s="252">
        <f t="shared" si="16"/>
        <v>4.6877593272393763E-4</v>
      </c>
    </row>
    <row r="187" spans="1:10" ht="22.5" x14ac:dyDescent="0.2">
      <c r="A187" s="190" t="s">
        <v>8890</v>
      </c>
      <c r="B187" s="191" t="s">
        <v>8705</v>
      </c>
      <c r="C187" s="192" t="s">
        <v>5686</v>
      </c>
      <c r="D187" s="193" t="s">
        <v>5687</v>
      </c>
      <c r="E187" s="194" t="s">
        <v>13</v>
      </c>
      <c r="F187" s="194">
        <v>35</v>
      </c>
      <c r="G187" s="232">
        <v>18.760000000000002</v>
      </c>
      <c r="H187" s="226">
        <f t="shared" si="19"/>
        <v>23.45</v>
      </c>
      <c r="I187" s="60">
        <f t="shared" si="20"/>
        <v>820.75</v>
      </c>
      <c r="J187" s="252">
        <f t="shared" si="16"/>
        <v>1.4544032916881068E-3</v>
      </c>
    </row>
    <row r="188" spans="1:10" x14ac:dyDescent="0.2">
      <c r="A188" s="190" t="s">
        <v>8891</v>
      </c>
      <c r="B188" s="191" t="s">
        <v>8705</v>
      </c>
      <c r="C188" s="192" t="s">
        <v>5700</v>
      </c>
      <c r="D188" s="193" t="s">
        <v>5701</v>
      </c>
      <c r="E188" s="194" t="s">
        <v>13</v>
      </c>
      <c r="F188" s="194">
        <v>10</v>
      </c>
      <c r="G188" s="232">
        <v>26.68</v>
      </c>
      <c r="H188" s="226">
        <f t="shared" si="19"/>
        <v>33.35</v>
      </c>
      <c r="I188" s="60">
        <f t="shared" si="20"/>
        <v>333.5</v>
      </c>
      <c r="J188" s="252">
        <f t="shared" si="16"/>
        <v>5.9097593393601412E-4</v>
      </c>
    </row>
    <row r="189" spans="1:10" ht="22.5" x14ac:dyDescent="0.2">
      <c r="A189" s="190" t="s">
        <v>8892</v>
      </c>
      <c r="B189" s="191" t="s">
        <v>8705</v>
      </c>
      <c r="C189" s="192" t="s">
        <v>5743</v>
      </c>
      <c r="D189" s="193" t="s">
        <v>5744</v>
      </c>
      <c r="E189" s="194" t="s">
        <v>13</v>
      </c>
      <c r="F189" s="194">
        <v>4</v>
      </c>
      <c r="G189" s="224">
        <v>74.27</v>
      </c>
      <c r="H189" s="225">
        <f t="shared" si="19"/>
        <v>92.84</v>
      </c>
      <c r="I189" s="60">
        <f t="shared" si="20"/>
        <v>371.36</v>
      </c>
      <c r="J189" s="252">
        <f t="shared" si="16"/>
        <v>6.580654357615539E-4</v>
      </c>
    </row>
    <row r="190" spans="1:10" ht="33.75" x14ac:dyDescent="0.2">
      <c r="A190" s="190" t="s">
        <v>8893</v>
      </c>
      <c r="B190" s="191" t="s">
        <v>8738</v>
      </c>
      <c r="C190" s="192" t="s">
        <v>8951</v>
      </c>
      <c r="D190" s="193" t="s">
        <v>9148</v>
      </c>
      <c r="E190" s="194" t="s">
        <v>13</v>
      </c>
      <c r="F190" s="194">
        <v>9</v>
      </c>
      <c r="G190" s="224">
        <v>333.74</v>
      </c>
      <c r="H190" s="225">
        <f t="shared" si="19"/>
        <v>417.18</v>
      </c>
      <c r="I190" s="60">
        <f t="shared" si="20"/>
        <v>3754.62</v>
      </c>
      <c r="J190" s="252">
        <f t="shared" si="16"/>
        <v>6.6533435114687779E-3</v>
      </c>
    </row>
    <row r="191" spans="1:10" x14ac:dyDescent="0.2">
      <c r="A191" s="190" t="s">
        <v>8894</v>
      </c>
      <c r="B191" s="191" t="s">
        <v>8738</v>
      </c>
      <c r="C191" s="192" t="s">
        <v>8952</v>
      </c>
      <c r="D191" s="193" t="s">
        <v>9149</v>
      </c>
      <c r="E191" s="194" t="s">
        <v>13</v>
      </c>
      <c r="F191" s="194">
        <v>8</v>
      </c>
      <c r="G191" s="224">
        <v>32.08</v>
      </c>
      <c r="H191" s="225">
        <f t="shared" si="19"/>
        <v>40.1</v>
      </c>
      <c r="I191" s="60">
        <f t="shared" si="20"/>
        <v>320.8</v>
      </c>
      <c r="J191" s="252">
        <f t="shared" si="16"/>
        <v>5.6847100331836086E-4</v>
      </c>
    </row>
    <row r="192" spans="1:10" ht="22.5" x14ac:dyDescent="0.2">
      <c r="A192" s="190" t="s">
        <v>8895</v>
      </c>
      <c r="B192" s="191" t="s">
        <v>8705</v>
      </c>
      <c r="C192" s="192" t="s">
        <v>5868</v>
      </c>
      <c r="D192" s="193" t="s">
        <v>5869</v>
      </c>
      <c r="E192" s="194" t="s">
        <v>13</v>
      </c>
      <c r="F192" s="194">
        <v>4</v>
      </c>
      <c r="G192" s="224">
        <v>43.77</v>
      </c>
      <c r="H192" s="225">
        <f t="shared" si="19"/>
        <v>54.71</v>
      </c>
      <c r="I192" s="60">
        <f t="shared" si="20"/>
        <v>218.84</v>
      </c>
      <c r="J192" s="252">
        <f t="shared" si="16"/>
        <v>3.8779362333600401E-4</v>
      </c>
    </row>
    <row r="193" spans="1:10" ht="22.5" x14ac:dyDescent="0.2">
      <c r="A193" s="190" t="s">
        <v>8896</v>
      </c>
      <c r="B193" s="191" t="s">
        <v>8705</v>
      </c>
      <c r="C193" s="192">
        <v>95544</v>
      </c>
      <c r="D193" s="193" t="s">
        <v>5870</v>
      </c>
      <c r="E193" s="194" t="s">
        <v>13</v>
      </c>
      <c r="F193" s="194">
        <v>12</v>
      </c>
      <c r="G193" s="224">
        <v>34.090000000000003</v>
      </c>
      <c r="H193" s="225">
        <f t="shared" si="19"/>
        <v>42.61</v>
      </c>
      <c r="I193" s="60">
        <f t="shared" si="20"/>
        <v>511.32</v>
      </c>
      <c r="J193" s="252">
        <f t="shared" si="16"/>
        <v>9.0608040341877893E-4</v>
      </c>
    </row>
    <row r="194" spans="1:10" x14ac:dyDescent="0.2">
      <c r="A194" s="190" t="s">
        <v>8897</v>
      </c>
      <c r="B194" s="191" t="s">
        <v>8705</v>
      </c>
      <c r="C194" s="192" t="s">
        <v>5706</v>
      </c>
      <c r="D194" s="193" t="s">
        <v>8678</v>
      </c>
      <c r="E194" s="194" t="s">
        <v>47</v>
      </c>
      <c r="F194" s="194">
        <v>5.76</v>
      </c>
      <c r="G194" s="224">
        <v>579.49</v>
      </c>
      <c r="H194" s="225">
        <f t="shared" si="19"/>
        <v>724.36</v>
      </c>
      <c r="I194" s="60">
        <f t="shared" si="20"/>
        <v>4172.3100000000004</v>
      </c>
      <c r="J194" s="252">
        <f t="shared" si="16"/>
        <v>7.3935076429402441E-3</v>
      </c>
    </row>
    <row r="195" spans="1:10" x14ac:dyDescent="0.2">
      <c r="A195" s="190" t="s">
        <v>8898</v>
      </c>
      <c r="B195" s="191" t="s">
        <v>8701</v>
      </c>
      <c r="C195" s="192" t="s">
        <v>8953</v>
      </c>
      <c r="D195" s="193" t="s">
        <v>8963</v>
      </c>
      <c r="E195" s="194" t="s">
        <v>1</v>
      </c>
      <c r="F195" s="194">
        <f>11.3*0.6</f>
        <v>6.78</v>
      </c>
      <c r="G195" s="224">
        <v>863.57</v>
      </c>
      <c r="H195" s="225">
        <f t="shared" si="19"/>
        <v>1079.46</v>
      </c>
      <c r="I195" s="60">
        <f t="shared" si="20"/>
        <v>7318.74</v>
      </c>
      <c r="J195" s="253">
        <f t="shared" si="16"/>
        <v>1.2969113063672755E-2</v>
      </c>
    </row>
    <row r="196" spans="1:10" ht="45" x14ac:dyDescent="0.2">
      <c r="A196" s="190" t="s">
        <v>8899</v>
      </c>
      <c r="B196" s="191" t="s">
        <v>8705</v>
      </c>
      <c r="C196" s="192" t="s">
        <v>5833</v>
      </c>
      <c r="D196" s="193" t="s">
        <v>5834</v>
      </c>
      <c r="E196" s="194" t="s">
        <v>13</v>
      </c>
      <c r="F196" s="194">
        <v>4</v>
      </c>
      <c r="G196" s="224">
        <v>183.17</v>
      </c>
      <c r="H196" s="225">
        <f t="shared" si="19"/>
        <v>228.96</v>
      </c>
      <c r="I196" s="60">
        <f t="shared" si="20"/>
        <v>915.84</v>
      </c>
      <c r="J196" s="252">
        <f t="shared" si="16"/>
        <v>1.6229067446355599E-3</v>
      </c>
    </row>
    <row r="197" spans="1:10" ht="33.75" x14ac:dyDescent="0.2">
      <c r="A197" s="190" t="s">
        <v>8900</v>
      </c>
      <c r="B197" s="191" t="s">
        <v>8705</v>
      </c>
      <c r="C197" s="192">
        <v>86923</v>
      </c>
      <c r="D197" s="193" t="s">
        <v>5777</v>
      </c>
      <c r="E197" s="194" t="s">
        <v>13</v>
      </c>
      <c r="F197" s="194">
        <v>1</v>
      </c>
      <c r="G197" s="224">
        <v>435.8</v>
      </c>
      <c r="H197" s="225">
        <f t="shared" si="19"/>
        <v>544.75</v>
      </c>
      <c r="I197" s="60">
        <f t="shared" si="20"/>
        <v>544.75</v>
      </c>
      <c r="J197" s="252">
        <f t="shared" si="16"/>
        <v>9.6531976015485374E-4</v>
      </c>
    </row>
    <row r="198" spans="1:10" ht="33.75" x14ac:dyDescent="0.2">
      <c r="A198" s="190" t="s">
        <v>8901</v>
      </c>
      <c r="B198" s="191" t="s">
        <v>8705</v>
      </c>
      <c r="C198" s="192" t="s">
        <v>5856</v>
      </c>
      <c r="D198" s="193" t="s">
        <v>5857</v>
      </c>
      <c r="E198" s="194" t="s">
        <v>13</v>
      </c>
      <c r="F198" s="194">
        <v>1</v>
      </c>
      <c r="G198" s="224">
        <v>185.7</v>
      </c>
      <c r="H198" s="225">
        <f t="shared" si="19"/>
        <v>232.13</v>
      </c>
      <c r="I198" s="60">
        <f t="shared" si="20"/>
        <v>232.13</v>
      </c>
      <c r="J198" s="252">
        <f t="shared" si="16"/>
        <v>4.1134405860439869E-4</v>
      </c>
    </row>
    <row r="199" spans="1:10" ht="22.5" x14ac:dyDescent="0.2">
      <c r="A199" s="190" t="s">
        <v>8902</v>
      </c>
      <c r="B199" s="191" t="s">
        <v>8705</v>
      </c>
      <c r="C199" s="192" t="s">
        <v>5885</v>
      </c>
      <c r="D199" s="193" t="s">
        <v>5886</v>
      </c>
      <c r="E199" s="194" t="s">
        <v>13</v>
      </c>
      <c r="F199" s="194">
        <v>1</v>
      </c>
      <c r="G199" s="224">
        <v>223.76</v>
      </c>
      <c r="H199" s="225">
        <f t="shared" si="19"/>
        <v>279.7</v>
      </c>
      <c r="I199" s="60">
        <f t="shared" si="20"/>
        <v>279.7</v>
      </c>
      <c r="J199" s="252">
        <f t="shared" si="16"/>
        <v>4.9564008612264818E-4</v>
      </c>
    </row>
    <row r="200" spans="1:10" x14ac:dyDescent="0.2">
      <c r="A200" s="190" t="s">
        <v>8903</v>
      </c>
      <c r="B200" s="191" t="s">
        <v>8701</v>
      </c>
      <c r="C200" s="192">
        <v>101475</v>
      </c>
      <c r="D200" s="193" t="s">
        <v>8969</v>
      </c>
      <c r="E200" s="194" t="s">
        <v>47</v>
      </c>
      <c r="F200" s="194">
        <v>9.6199999999999992</v>
      </c>
      <c r="G200" s="224">
        <v>414.33</v>
      </c>
      <c r="H200" s="225">
        <f t="shared" si="19"/>
        <v>517.91</v>
      </c>
      <c r="I200" s="60">
        <f t="shared" si="20"/>
        <v>4982.29</v>
      </c>
      <c r="J200" s="252">
        <f t="shared" si="16"/>
        <v>8.8288260446478684E-3</v>
      </c>
    </row>
    <row r="201" spans="1:10" s="260" customFormat="1" ht="22.5" x14ac:dyDescent="0.2">
      <c r="A201" s="254" t="s">
        <v>8904</v>
      </c>
      <c r="B201" s="255" t="s">
        <v>9292</v>
      </c>
      <c r="C201" s="255">
        <f>COMPOSIÇÕES!B33</f>
        <v>4</v>
      </c>
      <c r="D201" s="242" t="s">
        <v>8683</v>
      </c>
      <c r="E201" s="256" t="s">
        <v>8473</v>
      </c>
      <c r="F201" s="256">
        <v>3</v>
      </c>
      <c r="G201" s="241">
        <f>COMPOSIÇÕES!G39</f>
        <v>509.53999999999996</v>
      </c>
      <c r="H201" s="257">
        <f t="shared" si="19"/>
        <v>636.92999999999995</v>
      </c>
      <c r="I201" s="258">
        <f t="shared" si="20"/>
        <v>1910.79</v>
      </c>
      <c r="J201" s="259">
        <f t="shared" si="16"/>
        <v>3.3859997145595099E-3</v>
      </c>
    </row>
    <row r="202" spans="1:10" x14ac:dyDescent="0.2">
      <c r="A202" s="190" t="s">
        <v>8905</v>
      </c>
      <c r="B202" s="191" t="s">
        <v>8701</v>
      </c>
      <c r="C202" s="192">
        <v>101227</v>
      </c>
      <c r="D202" s="193" t="s">
        <v>8968</v>
      </c>
      <c r="E202" s="194" t="s">
        <v>8473</v>
      </c>
      <c r="F202" s="194">
        <v>5</v>
      </c>
      <c r="G202" s="224">
        <v>7.52</v>
      </c>
      <c r="H202" s="225">
        <f t="shared" si="19"/>
        <v>9.4</v>
      </c>
      <c r="I202" s="60">
        <f t="shared" si="20"/>
        <v>47</v>
      </c>
      <c r="J202" s="252">
        <f t="shared" si="16"/>
        <v>8.3285963703126428E-5</v>
      </c>
    </row>
    <row r="203" spans="1:10" ht="22.5" x14ac:dyDescent="0.2">
      <c r="A203" s="190" t="s">
        <v>8906</v>
      </c>
      <c r="B203" s="191" t="str">
        <f>B205</f>
        <v>SIURB-EDIF</v>
      </c>
      <c r="C203" s="206">
        <v>101452</v>
      </c>
      <c r="D203" s="207" t="s">
        <v>8735</v>
      </c>
      <c r="E203" s="208" t="s">
        <v>8473</v>
      </c>
      <c r="F203" s="213">
        <v>7</v>
      </c>
      <c r="G203" s="236">
        <v>33.770000000000003</v>
      </c>
      <c r="H203" s="237">
        <f t="shared" si="19"/>
        <v>42.21</v>
      </c>
      <c r="I203" s="60">
        <f t="shared" si="20"/>
        <v>295.47000000000003</v>
      </c>
      <c r="J203" s="252">
        <f t="shared" si="16"/>
        <v>5.2358518500771848E-4</v>
      </c>
    </row>
    <row r="204" spans="1:10" ht="22.5" x14ac:dyDescent="0.2">
      <c r="A204" s="190" t="s">
        <v>8907</v>
      </c>
      <c r="B204" s="191" t="str">
        <f>B203</f>
        <v>SIURB-EDIF</v>
      </c>
      <c r="C204" s="214">
        <f>C203</f>
        <v>101452</v>
      </c>
      <c r="D204" s="207" t="s">
        <v>8736</v>
      </c>
      <c r="E204" s="194" t="s">
        <v>8473</v>
      </c>
      <c r="F204" s="194">
        <v>5</v>
      </c>
      <c r="G204" s="232">
        <v>33.770000000000003</v>
      </c>
      <c r="H204" s="226">
        <f t="shared" si="19"/>
        <v>42.21</v>
      </c>
      <c r="I204" s="60">
        <f t="shared" si="20"/>
        <v>211.05</v>
      </c>
      <c r="J204" s="252">
        <f t="shared" si="16"/>
        <v>3.7398941786265607E-4</v>
      </c>
    </row>
    <row r="205" spans="1:10" ht="22.5" x14ac:dyDescent="0.2">
      <c r="A205" s="190" t="s">
        <v>8908</v>
      </c>
      <c r="B205" s="215" t="s">
        <v>8701</v>
      </c>
      <c r="C205" s="216">
        <v>170521</v>
      </c>
      <c r="D205" s="207" t="s">
        <v>8702</v>
      </c>
      <c r="E205" s="217" t="s">
        <v>13</v>
      </c>
      <c r="F205" s="194">
        <v>1</v>
      </c>
      <c r="G205" s="232">
        <v>189.37</v>
      </c>
      <c r="H205" s="226">
        <f t="shared" si="19"/>
        <v>236.71</v>
      </c>
      <c r="I205" s="60">
        <f t="shared" si="20"/>
        <v>236.71</v>
      </c>
      <c r="J205" s="252">
        <f t="shared" si="16"/>
        <v>4.1946000996100123E-4</v>
      </c>
    </row>
    <row r="206" spans="1:10" x14ac:dyDescent="0.2">
      <c r="A206" s="190"/>
      <c r="B206" s="191"/>
      <c r="C206" s="191"/>
      <c r="D206" s="193" t="s">
        <v>8637</v>
      </c>
      <c r="E206" s="194"/>
      <c r="F206" s="194"/>
      <c r="G206" s="224"/>
      <c r="H206" s="234"/>
      <c r="I206" s="62">
        <f>SUM(I182:I205)</f>
        <v>32391.07</v>
      </c>
      <c r="J206" s="252">
        <f t="shared" si="16"/>
        <v>5.7398329368626121E-2</v>
      </c>
    </row>
    <row r="207" spans="1:10" x14ac:dyDescent="0.2">
      <c r="A207" s="186">
        <v>14</v>
      </c>
      <c r="B207" s="197"/>
      <c r="C207" s="197"/>
      <c r="D207" s="212" t="s">
        <v>9152</v>
      </c>
      <c r="E207" s="198" t="s">
        <v>8975</v>
      </c>
      <c r="F207" s="198"/>
      <c r="G207" s="229" t="str">
        <f>IF($C207="","",VLOOKUP($C207,' SINAPI'!$A$7:$D$4001,4,FALSE))</f>
        <v/>
      </c>
      <c r="H207" s="230"/>
      <c r="I207" s="64"/>
      <c r="J207" s="252">
        <f t="shared" si="16"/>
        <v>0</v>
      </c>
    </row>
    <row r="208" spans="1:10" x14ac:dyDescent="0.2">
      <c r="A208" s="190" t="s">
        <v>8909</v>
      </c>
      <c r="B208" s="191" t="s">
        <v>8738</v>
      </c>
      <c r="C208" s="192" t="s">
        <v>8956</v>
      </c>
      <c r="D208" s="193" t="s">
        <v>8971</v>
      </c>
      <c r="E208" s="194" t="s">
        <v>8473</v>
      </c>
      <c r="F208" s="194">
        <v>2</v>
      </c>
      <c r="G208" s="224">
        <v>340.88</v>
      </c>
      <c r="H208" s="225">
        <f>ROUND(G208*1.25,2)</f>
        <v>426.1</v>
      </c>
      <c r="I208" s="60">
        <f>ROUND(F208*H208,2)</f>
        <v>852.2</v>
      </c>
      <c r="J208" s="252">
        <f t="shared" ref="J208:J232" si="21">I208/$I$234</f>
        <v>1.5101340056979649E-3</v>
      </c>
    </row>
    <row r="209" spans="1:15" x14ac:dyDescent="0.2">
      <c r="A209" s="190" t="s">
        <v>8910</v>
      </c>
      <c r="B209" s="191" t="s">
        <v>8738</v>
      </c>
      <c r="C209" s="191" t="s">
        <v>8737</v>
      </c>
      <c r="D209" s="193" t="s">
        <v>8743</v>
      </c>
      <c r="E209" s="194" t="s">
        <v>8473</v>
      </c>
      <c r="F209" s="194">
        <v>2</v>
      </c>
      <c r="G209" s="224">
        <v>4148.8100000000004</v>
      </c>
      <c r="H209" s="232">
        <f>ROUND(G209*1.25,2)</f>
        <v>5186.01</v>
      </c>
      <c r="I209" s="60">
        <f>ROUND(F209*H209,2)</f>
        <v>10372.02</v>
      </c>
      <c r="J209" s="253">
        <f t="shared" si="21"/>
        <v>1.8379652792512798E-2</v>
      </c>
    </row>
    <row r="210" spans="1:15" x14ac:dyDescent="0.2">
      <c r="A210" s="190"/>
      <c r="B210" s="191"/>
      <c r="C210" s="191"/>
      <c r="D210" s="193" t="s">
        <v>8637</v>
      </c>
      <c r="E210" s="194"/>
      <c r="F210" s="194"/>
      <c r="G210" s="224"/>
      <c r="H210" s="234"/>
      <c r="I210" s="62">
        <f>SUM(I208:I209)</f>
        <v>11224.220000000001</v>
      </c>
      <c r="J210" s="252">
        <f t="shared" si="21"/>
        <v>1.9889786798210764E-2</v>
      </c>
    </row>
    <row r="211" spans="1:15" x14ac:dyDescent="0.2">
      <c r="A211" s="186">
        <v>15</v>
      </c>
      <c r="B211" s="197"/>
      <c r="C211" s="197"/>
      <c r="D211" s="212" t="s">
        <v>9144</v>
      </c>
      <c r="E211" s="198" t="s">
        <v>8975</v>
      </c>
      <c r="F211" s="198"/>
      <c r="G211" s="229" t="str">
        <f>IF($C211="","",VLOOKUP($C211,' SINAPI'!$A$7:$D$4001,4,FALSE))</f>
        <v/>
      </c>
      <c r="H211" s="230"/>
      <c r="I211" s="64"/>
      <c r="J211" s="252">
        <f t="shared" si="21"/>
        <v>0</v>
      </c>
    </row>
    <row r="212" spans="1:15" x14ac:dyDescent="0.2">
      <c r="A212" s="190" t="s">
        <v>8911</v>
      </c>
      <c r="B212" s="191" t="s">
        <v>8705</v>
      </c>
      <c r="C212" s="192" t="s">
        <v>2417</v>
      </c>
      <c r="D212" s="193" t="s">
        <v>2418</v>
      </c>
      <c r="E212" s="194" t="s">
        <v>13</v>
      </c>
      <c r="F212" s="194">
        <v>2</v>
      </c>
      <c r="G212" s="232">
        <v>105.35</v>
      </c>
      <c r="H212" s="226">
        <f t="shared" ref="H212:H220" si="22">ROUND(G212*1.25,2)</f>
        <v>131.69</v>
      </c>
      <c r="I212" s="60">
        <f t="shared" ref="I212:I220" si="23">ROUND(F212*H212,2)</f>
        <v>263.38</v>
      </c>
      <c r="J212" s="252">
        <f t="shared" si="21"/>
        <v>4.667203642580732E-4</v>
      </c>
    </row>
    <row r="213" spans="1:15" x14ac:dyDescent="0.2">
      <c r="A213" s="190" t="s">
        <v>8912</v>
      </c>
      <c r="B213" s="191" t="s">
        <v>8705</v>
      </c>
      <c r="C213" s="192" t="s">
        <v>2420</v>
      </c>
      <c r="D213" s="193" t="s">
        <v>2421</v>
      </c>
      <c r="E213" s="194" t="s">
        <v>13</v>
      </c>
      <c r="F213" s="194">
        <v>2</v>
      </c>
      <c r="G213" s="232">
        <v>342.28</v>
      </c>
      <c r="H213" s="226">
        <f t="shared" si="22"/>
        <v>427.85</v>
      </c>
      <c r="I213" s="60">
        <f t="shared" si="23"/>
        <v>855.7</v>
      </c>
      <c r="J213" s="252">
        <f t="shared" si="21"/>
        <v>1.5163361519311765E-3</v>
      </c>
    </row>
    <row r="214" spans="1:15" x14ac:dyDescent="0.2">
      <c r="A214" s="190" t="s">
        <v>8913</v>
      </c>
      <c r="B214" s="191" t="s">
        <v>8705</v>
      </c>
      <c r="C214" s="192" t="s">
        <v>2423</v>
      </c>
      <c r="D214" s="193" t="s">
        <v>2424</v>
      </c>
      <c r="E214" s="194" t="s">
        <v>13</v>
      </c>
      <c r="F214" s="194">
        <v>2</v>
      </c>
      <c r="G214" s="232">
        <v>112.2</v>
      </c>
      <c r="H214" s="226">
        <f t="shared" si="22"/>
        <v>140.25</v>
      </c>
      <c r="I214" s="60">
        <f t="shared" si="23"/>
        <v>280.5</v>
      </c>
      <c r="J214" s="252">
        <f t="shared" si="21"/>
        <v>4.9705771954738226E-4</v>
      </c>
    </row>
    <row r="215" spans="1:15" ht="22.5" x14ac:dyDescent="0.2">
      <c r="A215" s="190" t="s">
        <v>8914</v>
      </c>
      <c r="B215" s="191" t="s">
        <v>8705</v>
      </c>
      <c r="C215" s="192" t="s">
        <v>2426</v>
      </c>
      <c r="D215" s="193" t="s">
        <v>2427</v>
      </c>
      <c r="E215" s="194" t="s">
        <v>13</v>
      </c>
      <c r="F215" s="194">
        <v>2</v>
      </c>
      <c r="G215" s="232">
        <v>115.38</v>
      </c>
      <c r="H215" s="226">
        <f t="shared" si="22"/>
        <v>144.22999999999999</v>
      </c>
      <c r="I215" s="60">
        <f t="shared" si="23"/>
        <v>288.45999999999998</v>
      </c>
      <c r="J215" s="252">
        <f t="shared" si="21"/>
        <v>5.1116317212348617E-4</v>
      </c>
    </row>
    <row r="216" spans="1:15" x14ac:dyDescent="0.2">
      <c r="A216" s="190" t="s">
        <v>8915</v>
      </c>
      <c r="B216" s="191" t="s">
        <v>8738</v>
      </c>
      <c r="C216" s="192" t="s">
        <v>8957</v>
      </c>
      <c r="D216" s="193" t="s">
        <v>8972</v>
      </c>
      <c r="E216" s="194" t="s">
        <v>36</v>
      </c>
      <c r="F216" s="194">
        <f>'MEMORIA DE  CALCULO'!F849</f>
        <v>144</v>
      </c>
      <c r="G216" s="224">
        <v>10.3</v>
      </c>
      <c r="H216" s="225">
        <f t="shared" si="22"/>
        <v>12.88</v>
      </c>
      <c r="I216" s="60">
        <f t="shared" si="23"/>
        <v>1854.72</v>
      </c>
      <c r="J216" s="252">
        <f t="shared" si="21"/>
        <v>3.2866413319034607E-3</v>
      </c>
    </row>
    <row r="217" spans="1:15" x14ac:dyDescent="0.2">
      <c r="A217" s="190" t="s">
        <v>8916</v>
      </c>
      <c r="B217" s="191" t="s">
        <v>8738</v>
      </c>
      <c r="C217" s="192" t="s">
        <v>8958</v>
      </c>
      <c r="D217" s="193" t="s">
        <v>8973</v>
      </c>
      <c r="E217" s="194" t="s">
        <v>36</v>
      </c>
      <c r="F217" s="194">
        <f>'MEMORIA DE  CALCULO'!F853</f>
        <v>64</v>
      </c>
      <c r="G217" s="224">
        <v>9.2799999999999994</v>
      </c>
      <c r="H217" s="225">
        <f t="shared" si="22"/>
        <v>11.6</v>
      </c>
      <c r="I217" s="60">
        <f t="shared" si="23"/>
        <v>742.4</v>
      </c>
      <c r="J217" s="252">
        <f t="shared" si="21"/>
        <v>1.3155638181532141E-3</v>
      </c>
    </row>
    <row r="218" spans="1:15" x14ac:dyDescent="0.2">
      <c r="A218" s="190" t="s">
        <v>9207</v>
      </c>
      <c r="B218" s="191" t="s">
        <v>8738</v>
      </c>
      <c r="C218" s="192" t="s">
        <v>8959</v>
      </c>
      <c r="D218" s="193" t="s">
        <v>8974</v>
      </c>
      <c r="E218" s="194" t="s">
        <v>8924</v>
      </c>
      <c r="F218" s="194">
        <f>'MEMORIA DE  CALCULO'!F857</f>
        <v>400</v>
      </c>
      <c r="G218" s="224">
        <v>2.83</v>
      </c>
      <c r="H218" s="225">
        <f t="shared" si="22"/>
        <v>3.54</v>
      </c>
      <c r="I218" s="60">
        <f t="shared" si="23"/>
        <v>1416</v>
      </c>
      <c r="J218" s="252">
        <f t="shared" si="21"/>
        <v>2.5092111617792986E-3</v>
      </c>
    </row>
    <row r="219" spans="1:15" x14ac:dyDescent="0.2">
      <c r="A219" s="190" t="s">
        <v>8917</v>
      </c>
      <c r="B219" s="191" t="s">
        <v>8701</v>
      </c>
      <c r="C219" s="210">
        <v>100872</v>
      </c>
      <c r="D219" s="211" t="s">
        <v>8710</v>
      </c>
      <c r="E219" s="201" t="s">
        <v>13</v>
      </c>
      <c r="F219" s="202">
        <v>1</v>
      </c>
      <c r="G219" s="231">
        <v>663.85</v>
      </c>
      <c r="H219" s="232">
        <f t="shared" si="22"/>
        <v>829.81</v>
      </c>
      <c r="I219" s="60">
        <f t="shared" si="23"/>
        <v>829.81</v>
      </c>
      <c r="J219" s="252">
        <f t="shared" si="21"/>
        <v>1.4704579902232199E-3</v>
      </c>
    </row>
    <row r="220" spans="1:15" x14ac:dyDescent="0.2">
      <c r="A220" s="190" t="s">
        <v>9208</v>
      </c>
      <c r="B220" s="191" t="s">
        <v>8701</v>
      </c>
      <c r="C220" s="210">
        <v>100873</v>
      </c>
      <c r="D220" s="211" t="s">
        <v>8711</v>
      </c>
      <c r="E220" s="201" t="s">
        <v>13</v>
      </c>
      <c r="F220" s="202">
        <v>1</v>
      </c>
      <c r="G220" s="231">
        <v>39.200000000000003</v>
      </c>
      <c r="H220" s="232">
        <f t="shared" si="22"/>
        <v>49</v>
      </c>
      <c r="I220" s="60">
        <f t="shared" si="23"/>
        <v>49</v>
      </c>
      <c r="J220" s="252">
        <f t="shared" si="21"/>
        <v>8.6830047264961605E-5</v>
      </c>
    </row>
    <row r="221" spans="1:15" x14ac:dyDescent="0.2">
      <c r="A221" s="190"/>
      <c r="B221" s="191"/>
      <c r="C221" s="191"/>
      <c r="D221" s="193" t="s">
        <v>8637</v>
      </c>
      <c r="E221" s="194"/>
      <c r="F221" s="194"/>
      <c r="G221" s="232"/>
      <c r="H221" s="234"/>
      <c r="I221" s="62">
        <f>SUM(I212:I220)</f>
        <v>6579.9699999999993</v>
      </c>
      <c r="J221" s="252">
        <f t="shared" si="21"/>
        <v>1.1659981757184272E-2</v>
      </c>
    </row>
    <row r="222" spans="1:15" x14ac:dyDescent="0.2">
      <c r="A222" s="186">
        <v>16</v>
      </c>
      <c r="B222" s="197"/>
      <c r="C222" s="197"/>
      <c r="D222" s="212" t="s">
        <v>8657</v>
      </c>
      <c r="E222" s="198" t="s">
        <v>8975</v>
      </c>
      <c r="F222" s="198"/>
      <c r="G222" s="229" t="str">
        <f>IF($C222="","",VLOOKUP($C222,' SINAPI'!$A$7:$D$4001,4,FALSE))</f>
        <v/>
      </c>
      <c r="H222" s="230"/>
      <c r="I222" s="64"/>
      <c r="J222" s="252">
        <f t="shared" si="21"/>
        <v>0</v>
      </c>
    </row>
    <row r="223" spans="1:15" ht="22.5" x14ac:dyDescent="0.2">
      <c r="A223" s="190" t="s">
        <v>8918</v>
      </c>
      <c r="B223" s="191" t="s">
        <v>8738</v>
      </c>
      <c r="C223" s="192" t="s">
        <v>8744</v>
      </c>
      <c r="D223" s="193" t="s">
        <v>8723</v>
      </c>
      <c r="E223" s="194" t="s">
        <v>1</v>
      </c>
      <c r="F223" s="194">
        <v>12</v>
      </c>
      <c r="G223" s="224">
        <v>8.34</v>
      </c>
      <c r="H223" s="232">
        <f>ROUND(G223*1.25,2)</f>
        <v>10.43</v>
      </c>
      <c r="I223" s="60">
        <f>ROUND(F223*H223,2)</f>
        <v>125.16</v>
      </c>
      <c r="J223" s="252">
        <f t="shared" si="21"/>
        <v>2.2178874929964476E-4</v>
      </c>
      <c r="O223" s="94"/>
    </row>
    <row r="224" spans="1:15" x14ac:dyDescent="0.2">
      <c r="A224" s="203"/>
      <c r="B224" s="204"/>
      <c r="C224" s="191"/>
      <c r="D224" s="193" t="s">
        <v>8637</v>
      </c>
      <c r="E224" s="194"/>
      <c r="F224" s="194"/>
      <c r="G224" s="224"/>
      <c r="H224" s="234"/>
      <c r="I224" s="62">
        <f>SUM(I223:I223)</f>
        <v>125.16</v>
      </c>
      <c r="J224" s="252">
        <f t="shared" si="21"/>
        <v>2.2178874929964476E-4</v>
      </c>
    </row>
    <row r="225" spans="1:10" x14ac:dyDescent="0.2">
      <c r="A225" s="186">
        <v>17</v>
      </c>
      <c r="B225" s="187"/>
      <c r="C225" s="187"/>
      <c r="D225" s="188" t="s">
        <v>8667</v>
      </c>
      <c r="E225" s="189"/>
      <c r="F225" s="189"/>
      <c r="G225" s="227"/>
      <c r="H225" s="228"/>
      <c r="I225" s="65"/>
      <c r="J225" s="252">
        <f t="shared" si="21"/>
        <v>0</v>
      </c>
    </row>
    <row r="226" spans="1:10" s="260" customFormat="1" ht="22.5" x14ac:dyDescent="0.2">
      <c r="A226" s="254" t="s">
        <v>8919</v>
      </c>
      <c r="B226" s="255" t="s">
        <v>8705</v>
      </c>
      <c r="C226" s="255">
        <v>402</v>
      </c>
      <c r="D226" s="242" t="s">
        <v>8692</v>
      </c>
      <c r="E226" s="256" t="s">
        <v>8473</v>
      </c>
      <c r="F226" s="256">
        <v>4</v>
      </c>
      <c r="G226" s="241">
        <v>9.24</v>
      </c>
      <c r="H226" s="257">
        <f t="shared" ref="H226:H232" si="24">ROUND(G226*1.25,2)</f>
        <v>11.55</v>
      </c>
      <c r="I226" s="258">
        <f t="shared" ref="I226:I232" si="25">ROUND(F226*H226,2)</f>
        <v>46.2</v>
      </c>
      <c r="J226" s="259">
        <f t="shared" si="21"/>
        <v>8.1868330278392373E-5</v>
      </c>
    </row>
    <row r="227" spans="1:10" x14ac:dyDescent="0.2">
      <c r="A227" s="254" t="s">
        <v>8920</v>
      </c>
      <c r="B227" s="215" t="s">
        <v>8701</v>
      </c>
      <c r="C227" s="216">
        <v>88050</v>
      </c>
      <c r="D227" s="218" t="s">
        <v>8703</v>
      </c>
      <c r="E227" s="217" t="s">
        <v>36</v>
      </c>
      <c r="F227" s="219">
        <v>200</v>
      </c>
      <c r="G227" s="238">
        <v>6.89</v>
      </c>
      <c r="H227" s="226">
        <f t="shared" si="24"/>
        <v>8.61</v>
      </c>
      <c r="I227" s="60">
        <f t="shared" si="25"/>
        <v>1722</v>
      </c>
      <c r="J227" s="252">
        <f t="shared" si="21"/>
        <v>3.0514559467400789E-3</v>
      </c>
    </row>
    <row r="228" spans="1:10" ht="22.5" x14ac:dyDescent="0.2">
      <c r="A228" s="254" t="s">
        <v>9209</v>
      </c>
      <c r="B228" s="215" t="s">
        <v>8701</v>
      </c>
      <c r="C228" s="216">
        <v>88051</v>
      </c>
      <c r="D228" s="218" t="s">
        <v>8704</v>
      </c>
      <c r="E228" s="217" t="s">
        <v>36</v>
      </c>
      <c r="F228" s="219">
        <v>50</v>
      </c>
      <c r="G228" s="238">
        <v>61.41</v>
      </c>
      <c r="H228" s="226">
        <f t="shared" si="24"/>
        <v>76.760000000000005</v>
      </c>
      <c r="I228" s="60">
        <f t="shared" si="25"/>
        <v>3838</v>
      </c>
      <c r="J228" s="252">
        <f t="shared" si="21"/>
        <v>6.801096355161686E-3</v>
      </c>
    </row>
    <row r="229" spans="1:10" ht="22.5" x14ac:dyDescent="0.2">
      <c r="A229" s="254" t="s">
        <v>8921</v>
      </c>
      <c r="B229" s="215" t="s">
        <v>8701</v>
      </c>
      <c r="C229" s="210">
        <v>170593</v>
      </c>
      <c r="D229" s="218" t="s">
        <v>8728</v>
      </c>
      <c r="E229" s="217" t="s">
        <v>8473</v>
      </c>
      <c r="F229" s="219">
        <v>58</v>
      </c>
      <c r="G229" s="238">
        <v>33.61</v>
      </c>
      <c r="H229" s="232">
        <f t="shared" si="24"/>
        <v>42.01</v>
      </c>
      <c r="I229" s="60">
        <f t="shared" si="25"/>
        <v>2436.58</v>
      </c>
      <c r="J229" s="252">
        <f t="shared" si="21"/>
        <v>4.3177215625481661E-3</v>
      </c>
    </row>
    <row r="230" spans="1:10" x14ac:dyDescent="0.2">
      <c r="A230" s="254" t="s">
        <v>9210</v>
      </c>
      <c r="B230" s="215" t="s">
        <v>8701</v>
      </c>
      <c r="C230" s="216">
        <v>181619</v>
      </c>
      <c r="D230" s="218" t="s">
        <v>8729</v>
      </c>
      <c r="E230" s="217" t="s">
        <v>8713</v>
      </c>
      <c r="F230" s="219">
        <v>1</v>
      </c>
      <c r="G230" s="238">
        <v>3558</v>
      </c>
      <c r="H230" s="226">
        <f t="shared" si="24"/>
        <v>4447.5</v>
      </c>
      <c r="I230" s="60">
        <f t="shared" si="25"/>
        <v>4447.5</v>
      </c>
      <c r="J230" s="252">
        <f t="shared" si="21"/>
        <v>7.8811558206309529E-3</v>
      </c>
    </row>
    <row r="231" spans="1:10" x14ac:dyDescent="0.2">
      <c r="A231" s="254" t="s">
        <v>8922</v>
      </c>
      <c r="B231" s="215" t="str">
        <f>B229</f>
        <v>SIURB-EDIF</v>
      </c>
      <c r="C231" s="216">
        <v>34005</v>
      </c>
      <c r="D231" s="218" t="s">
        <v>8742</v>
      </c>
      <c r="E231" s="217" t="s">
        <v>47</v>
      </c>
      <c r="F231" s="219">
        <f>'MEMORIA CALCULO UPA S.JOÃO'!F85+'MEMORIA CALCULO UPA S.JOÃO'!F58</f>
        <v>846.31000000000006</v>
      </c>
      <c r="G231" s="238">
        <v>4.8499999999999996</v>
      </c>
      <c r="H231" s="226">
        <f t="shared" si="24"/>
        <v>6.06</v>
      </c>
      <c r="I231" s="60">
        <f t="shared" si="25"/>
        <v>5128.6400000000003</v>
      </c>
      <c r="J231" s="252">
        <f t="shared" si="21"/>
        <v>9.0881643592851565E-3</v>
      </c>
    </row>
    <row r="232" spans="1:10" x14ac:dyDescent="0.2">
      <c r="A232" s="254" t="s">
        <v>8923</v>
      </c>
      <c r="B232" s="215" t="s">
        <v>8705</v>
      </c>
      <c r="C232" s="216" t="s">
        <v>8084</v>
      </c>
      <c r="D232" s="218" t="s">
        <v>8085</v>
      </c>
      <c r="E232" s="217" t="s">
        <v>47</v>
      </c>
      <c r="F232" s="219">
        <f>F231</f>
        <v>846.31000000000006</v>
      </c>
      <c r="G232" s="238">
        <v>2.61</v>
      </c>
      <c r="H232" s="226">
        <f t="shared" si="24"/>
        <v>3.26</v>
      </c>
      <c r="I232" s="60">
        <f t="shared" si="25"/>
        <v>2758.97</v>
      </c>
      <c r="J232" s="252">
        <f t="shared" si="21"/>
        <v>4.8890101122981856E-3</v>
      </c>
    </row>
    <row r="233" spans="1:10" x14ac:dyDescent="0.2">
      <c r="A233" s="190"/>
      <c r="B233" s="191"/>
      <c r="C233" s="191"/>
      <c r="D233" s="195" t="s">
        <v>8637</v>
      </c>
      <c r="E233" s="194"/>
      <c r="F233" s="194"/>
      <c r="G233" s="224"/>
      <c r="H233" s="234"/>
      <c r="I233" s="62">
        <f>SUM(I226:I232)</f>
        <v>20377.89</v>
      </c>
      <c r="J233" s="102"/>
    </row>
    <row r="234" spans="1:10" ht="15.75" thickBot="1" x14ac:dyDescent="0.25">
      <c r="A234" s="220"/>
      <c r="B234" s="221"/>
      <c r="C234" s="221"/>
      <c r="D234" s="222" t="s">
        <v>8637</v>
      </c>
      <c r="E234" s="223"/>
      <c r="F234" s="223"/>
      <c r="G234" s="89"/>
      <c r="H234" s="86"/>
      <c r="I234" s="90">
        <f>I20+I37+I58+I92+I100+I105+I113+I121+I138+I158+I161+I180+I206+I210+I221+I224+I233</f>
        <v>564320.78</v>
      </c>
      <c r="J234" s="102"/>
    </row>
    <row r="235" spans="1:10" ht="15" x14ac:dyDescent="0.2">
      <c r="A235" s="348"/>
      <c r="B235" s="348"/>
      <c r="C235" s="348"/>
      <c r="D235" s="349"/>
      <c r="E235" s="350"/>
      <c r="F235" s="350"/>
      <c r="G235" s="351"/>
      <c r="H235" s="352"/>
      <c r="I235" s="353"/>
      <c r="J235" s="102"/>
    </row>
    <row r="236" spans="1:10" x14ac:dyDescent="0.2">
      <c r="A236" s="264"/>
      <c r="B236" s="264"/>
      <c r="C236" s="264"/>
      <c r="D236" s="265" t="s">
        <v>9218</v>
      </c>
      <c r="E236" s="267"/>
      <c r="F236" s="264"/>
      <c r="G236" s="264"/>
      <c r="H236" s="264"/>
      <c r="I236" s="268"/>
    </row>
    <row r="237" spans="1:10" x14ac:dyDescent="0.2">
      <c r="A237" s="264"/>
      <c r="B237" s="264"/>
      <c r="C237" s="264"/>
      <c r="D237" s="185" t="s">
        <v>9214</v>
      </c>
      <c r="E237" s="267"/>
      <c r="F237" s="264"/>
      <c r="G237" s="264"/>
      <c r="H237" s="264"/>
      <c r="I237" s="268"/>
    </row>
    <row r="238" spans="1:10" x14ac:dyDescent="0.2">
      <c r="A238" s="264"/>
      <c r="B238" s="264"/>
      <c r="C238" s="264"/>
      <c r="D238" s="266" t="s">
        <v>9213</v>
      </c>
      <c r="E238" s="267"/>
      <c r="F238" s="264"/>
      <c r="G238" s="264"/>
      <c r="H238" s="264"/>
      <c r="I238" s="268"/>
    </row>
    <row r="241" spans="4:4" x14ac:dyDescent="0.2">
      <c r="D241" s="183" t="s">
        <v>9293</v>
      </c>
    </row>
  </sheetData>
  <sheetProtection sort="0" autoFilter="0"/>
  <autoFilter ref="A13:P238"/>
  <mergeCells count="1">
    <mergeCell ref="A1:I1"/>
  </mergeCells>
  <pageMargins left="0.51181102362204722" right="0.51181102362204722" top="0.78740157480314965" bottom="0.78740157480314965" header="0.31496062992125984" footer="0.31496062992125984"/>
  <pageSetup paperSize="9" scale="62" fitToHeight="6" orientation="portrait" r:id="rId1"/>
  <colBreaks count="1" manualBreakCount="1">
    <brk id="9"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51"/>
  <sheetViews>
    <sheetView topLeftCell="A1724" workbookViewId="0">
      <selection activeCell="G1727" sqref="G1727"/>
    </sheetView>
  </sheetViews>
  <sheetFormatPr defaultRowHeight="12.75" x14ac:dyDescent="0.2"/>
  <cols>
    <col min="2" max="2" width="31" customWidth="1"/>
  </cols>
  <sheetData>
    <row r="1" spans="1:8" ht="13.5" thickBot="1" x14ac:dyDescent="0.25"/>
    <row r="2" spans="1:8" ht="23.25" thickBot="1" x14ac:dyDescent="0.25">
      <c r="A2" s="16" t="s">
        <v>8474</v>
      </c>
      <c r="B2" s="14" t="s">
        <v>0</v>
      </c>
      <c r="C2" s="17" t="s">
        <v>8473</v>
      </c>
      <c r="D2" s="15" t="s">
        <v>8545</v>
      </c>
    </row>
    <row r="3" spans="1:8" x14ac:dyDescent="0.2">
      <c r="A3" s="1"/>
      <c r="B3" s="2"/>
      <c r="C3" s="2"/>
      <c r="D3" s="3"/>
    </row>
    <row r="4" spans="1:8" ht="22.5" x14ac:dyDescent="0.2">
      <c r="A4" s="7"/>
      <c r="B4" s="6" t="s">
        <v>8475</v>
      </c>
      <c r="C4" s="7"/>
      <c r="D4" s="7"/>
    </row>
    <row r="5" spans="1:8" ht="45" x14ac:dyDescent="0.2">
      <c r="A5" s="4">
        <v>92235</v>
      </c>
      <c r="B5" s="5" t="s">
        <v>46</v>
      </c>
      <c r="C5" s="4" t="s">
        <v>47</v>
      </c>
      <c r="D5" s="4">
        <v>56.42</v>
      </c>
    </row>
    <row r="6" spans="1:8" ht="33.75" x14ac:dyDescent="0.2">
      <c r="A6" s="4" t="s">
        <v>48</v>
      </c>
      <c r="B6" s="5" t="s">
        <v>49</v>
      </c>
      <c r="C6" s="4" t="s">
        <v>47</v>
      </c>
      <c r="D6" s="4">
        <v>54.06</v>
      </c>
    </row>
    <row r="7" spans="1:8" ht="45" x14ac:dyDescent="0.2">
      <c r="A7" s="54">
        <v>93206</v>
      </c>
      <c r="B7" s="5" t="s">
        <v>50</v>
      </c>
      <c r="C7" s="4" t="s">
        <v>47</v>
      </c>
      <c r="D7" s="4" t="s">
        <v>51</v>
      </c>
    </row>
    <row r="8" spans="1:8" ht="56.25" x14ac:dyDescent="0.2">
      <c r="A8" s="54" t="s">
        <v>8644</v>
      </c>
      <c r="B8" s="5" t="s">
        <v>52</v>
      </c>
      <c r="C8" s="4" t="s">
        <v>47</v>
      </c>
      <c r="D8" s="4" t="s">
        <v>53</v>
      </c>
      <c r="H8" s="36" t="s">
        <v>8549</v>
      </c>
    </row>
    <row r="9" spans="1:8" ht="45" x14ac:dyDescent="0.2">
      <c r="A9" s="4" t="s">
        <v>54</v>
      </c>
      <c r="B9" s="5" t="s">
        <v>55</v>
      </c>
      <c r="C9" s="4" t="s">
        <v>47</v>
      </c>
      <c r="D9" s="4" t="s">
        <v>56</v>
      </c>
    </row>
    <row r="10" spans="1:8" ht="33.75" x14ac:dyDescent="0.2">
      <c r="A10" s="4" t="s">
        <v>57</v>
      </c>
      <c r="B10" s="5" t="s">
        <v>58</v>
      </c>
      <c r="C10" s="4" t="s">
        <v>47</v>
      </c>
      <c r="D10" s="4" t="s">
        <v>59</v>
      </c>
    </row>
    <row r="11" spans="1:8" ht="56.25" x14ac:dyDescent="0.2">
      <c r="A11" s="4" t="s">
        <v>60</v>
      </c>
      <c r="B11" s="5" t="s">
        <v>61</v>
      </c>
      <c r="C11" s="4" t="s">
        <v>47</v>
      </c>
      <c r="D11" s="4" t="s">
        <v>62</v>
      </c>
    </row>
    <row r="12" spans="1:8" ht="45" x14ac:dyDescent="0.2">
      <c r="A12" s="4" t="s">
        <v>63</v>
      </c>
      <c r="B12" s="5" t="s">
        <v>64</v>
      </c>
      <c r="C12" s="4" t="s">
        <v>47</v>
      </c>
      <c r="D12" s="4" t="s">
        <v>65</v>
      </c>
    </row>
    <row r="13" spans="1:8" ht="56.25" x14ac:dyDescent="0.2">
      <c r="A13" s="4">
        <v>93212</v>
      </c>
      <c r="B13" s="5" t="s">
        <v>66</v>
      </c>
      <c r="C13" s="4" t="s">
        <v>47</v>
      </c>
      <c r="D13" s="4" t="s">
        <v>67</v>
      </c>
    </row>
    <row r="14" spans="1:8" ht="45" x14ac:dyDescent="0.2">
      <c r="A14" s="4" t="s">
        <v>68</v>
      </c>
      <c r="B14" s="5" t="s">
        <v>69</v>
      </c>
      <c r="C14" s="4" t="s">
        <v>47</v>
      </c>
      <c r="D14" s="4" t="s">
        <v>70</v>
      </c>
    </row>
    <row r="15" spans="1:8" ht="45" x14ac:dyDescent="0.2">
      <c r="A15" s="4" t="s">
        <v>71</v>
      </c>
      <c r="B15" s="5" t="s">
        <v>72</v>
      </c>
      <c r="C15" s="4" t="s">
        <v>13</v>
      </c>
      <c r="D15" s="4" t="s">
        <v>73</v>
      </c>
    </row>
    <row r="16" spans="1:8" ht="45" x14ac:dyDescent="0.2">
      <c r="A16" s="4" t="s">
        <v>74</v>
      </c>
      <c r="B16" s="5" t="s">
        <v>75</v>
      </c>
      <c r="C16" s="4" t="s">
        <v>13</v>
      </c>
      <c r="D16" s="4" t="s">
        <v>76</v>
      </c>
    </row>
    <row r="17" spans="1:4" ht="45" x14ac:dyDescent="0.2">
      <c r="A17" s="4" t="s">
        <v>77</v>
      </c>
      <c r="B17" s="5" t="s">
        <v>78</v>
      </c>
      <c r="C17" s="4" t="s">
        <v>47</v>
      </c>
      <c r="D17" s="4" t="s">
        <v>79</v>
      </c>
    </row>
    <row r="18" spans="1:4" ht="56.25" x14ac:dyDescent="0.2">
      <c r="A18" s="4" t="s">
        <v>80</v>
      </c>
      <c r="B18" s="5" t="s">
        <v>81</v>
      </c>
      <c r="C18" s="4" t="s">
        <v>47</v>
      </c>
      <c r="D18" s="4" t="s">
        <v>82</v>
      </c>
    </row>
    <row r="19" spans="1:4" ht="45" x14ac:dyDescent="0.2">
      <c r="A19" s="4" t="s">
        <v>83</v>
      </c>
      <c r="B19" s="5" t="s">
        <v>84</v>
      </c>
      <c r="C19" s="4" t="s">
        <v>47</v>
      </c>
      <c r="D19" s="4" t="s">
        <v>85</v>
      </c>
    </row>
    <row r="20" spans="1:4" ht="45" x14ac:dyDescent="0.2">
      <c r="A20" s="4" t="s">
        <v>86</v>
      </c>
      <c r="B20" s="5" t="s">
        <v>87</v>
      </c>
      <c r="C20" s="4" t="s">
        <v>47</v>
      </c>
      <c r="D20" s="4" t="s">
        <v>88</v>
      </c>
    </row>
    <row r="21" spans="1:4" ht="22.5" x14ac:dyDescent="0.2">
      <c r="A21" s="4" t="s">
        <v>89</v>
      </c>
      <c r="B21" s="5" t="s">
        <v>90</v>
      </c>
      <c r="C21" s="4" t="s">
        <v>47</v>
      </c>
      <c r="D21" s="4" t="s">
        <v>91</v>
      </c>
    </row>
    <row r="22" spans="1:4" ht="79.5" thickBot="1" x14ac:dyDescent="0.25">
      <c r="A22" s="8" t="s">
        <v>92</v>
      </c>
      <c r="B22" s="9" t="s">
        <v>93</v>
      </c>
      <c r="C22" s="8" t="s">
        <v>94</v>
      </c>
      <c r="D22" s="8" t="s">
        <v>95</v>
      </c>
    </row>
    <row r="23" spans="1:4" ht="13.5" thickBot="1" x14ac:dyDescent="0.25">
      <c r="A23" s="12"/>
      <c r="B23" s="13" t="s">
        <v>8476</v>
      </c>
      <c r="C23" s="14"/>
      <c r="D23" s="15"/>
    </row>
    <row r="24" spans="1:4" ht="45" x14ac:dyDescent="0.2">
      <c r="A24" s="4" t="s">
        <v>270</v>
      </c>
      <c r="B24" s="5" t="s">
        <v>271</v>
      </c>
      <c r="C24" s="4" t="s">
        <v>47</v>
      </c>
      <c r="D24" s="4" t="s">
        <v>272</v>
      </c>
    </row>
    <row r="25" spans="1:4" ht="56.25" x14ac:dyDescent="0.2">
      <c r="A25" s="4" t="s">
        <v>273</v>
      </c>
      <c r="B25" s="5" t="s">
        <v>274</v>
      </c>
      <c r="C25" s="4" t="s">
        <v>1</v>
      </c>
      <c r="D25" s="4" t="s">
        <v>275</v>
      </c>
    </row>
    <row r="26" spans="1:4" ht="45" x14ac:dyDescent="0.2">
      <c r="A26" s="4" t="s">
        <v>276</v>
      </c>
      <c r="B26" s="5" t="s">
        <v>277</v>
      </c>
      <c r="C26" s="4" t="s">
        <v>1</v>
      </c>
      <c r="D26" s="4" t="s">
        <v>278</v>
      </c>
    </row>
    <row r="27" spans="1:4" ht="56.25" x14ac:dyDescent="0.2">
      <c r="A27" s="4" t="s">
        <v>279</v>
      </c>
      <c r="B27" s="5" t="s">
        <v>280</v>
      </c>
      <c r="C27" s="4" t="s">
        <v>47</v>
      </c>
      <c r="D27" s="4" t="s">
        <v>281</v>
      </c>
    </row>
    <row r="28" spans="1:4" ht="22.5" x14ac:dyDescent="0.2">
      <c r="A28" s="4" t="s">
        <v>282</v>
      </c>
      <c r="B28" s="5" t="s">
        <v>283</v>
      </c>
      <c r="C28" s="4" t="s">
        <v>36</v>
      </c>
      <c r="D28" s="4" t="s">
        <v>284</v>
      </c>
    </row>
    <row r="29" spans="1:4" ht="57" thickBot="1" x14ac:dyDescent="0.25">
      <c r="A29" s="4" t="s">
        <v>285</v>
      </c>
      <c r="B29" s="5" t="s">
        <v>286</v>
      </c>
      <c r="C29" s="4" t="s">
        <v>13</v>
      </c>
      <c r="D29" s="4" t="s">
        <v>287</v>
      </c>
    </row>
    <row r="30" spans="1:4" ht="13.5" thickBot="1" x14ac:dyDescent="0.25">
      <c r="A30" s="12"/>
      <c r="B30" s="13" t="s">
        <v>8477</v>
      </c>
      <c r="C30" s="14"/>
      <c r="D30" s="15"/>
    </row>
    <row r="31" spans="1:4" ht="90.75" thickBot="1" x14ac:dyDescent="0.25">
      <c r="A31" s="4" t="s">
        <v>301</v>
      </c>
      <c r="B31" s="5" t="s">
        <v>302</v>
      </c>
      <c r="C31" s="4" t="s">
        <v>47</v>
      </c>
      <c r="D31" s="4" t="s">
        <v>303</v>
      </c>
    </row>
    <row r="32" spans="1:4" ht="13.5" thickBot="1" x14ac:dyDescent="0.25">
      <c r="A32" s="12"/>
      <c r="B32" s="13" t="s">
        <v>8478</v>
      </c>
      <c r="C32" s="14"/>
      <c r="D32" s="15"/>
    </row>
    <row r="33" spans="1:4" ht="45" x14ac:dyDescent="0.2">
      <c r="A33" s="10" t="s">
        <v>317</v>
      </c>
      <c r="B33" s="11" t="s">
        <v>318</v>
      </c>
      <c r="C33" s="10" t="s">
        <v>13</v>
      </c>
      <c r="D33" s="10" t="s">
        <v>319</v>
      </c>
    </row>
    <row r="34" spans="1:4" ht="45" x14ac:dyDescent="0.2">
      <c r="A34" s="4" t="s">
        <v>320</v>
      </c>
      <c r="B34" s="5" t="s">
        <v>321</v>
      </c>
      <c r="C34" s="4" t="s">
        <v>13</v>
      </c>
      <c r="D34" s="4" t="s">
        <v>322</v>
      </c>
    </row>
    <row r="35" spans="1:4" ht="56.25" x14ac:dyDescent="0.2">
      <c r="A35" s="4" t="s">
        <v>323</v>
      </c>
      <c r="B35" s="5" t="s">
        <v>324</v>
      </c>
      <c r="C35" s="4" t="s">
        <v>13</v>
      </c>
      <c r="D35" s="4" t="s">
        <v>325</v>
      </c>
    </row>
    <row r="36" spans="1:4" ht="22.5" x14ac:dyDescent="0.2">
      <c r="A36" s="4" t="s">
        <v>326</v>
      </c>
      <c r="B36" s="5" t="s">
        <v>327</v>
      </c>
      <c r="C36" s="4" t="s">
        <v>47</v>
      </c>
      <c r="D36" s="4" t="s">
        <v>328</v>
      </c>
    </row>
    <row r="37" spans="1:4" ht="45" x14ac:dyDescent="0.2">
      <c r="A37" s="4" t="s">
        <v>329</v>
      </c>
      <c r="B37" s="5" t="s">
        <v>330</v>
      </c>
      <c r="C37" s="4" t="s">
        <v>13</v>
      </c>
      <c r="D37" s="4" t="s">
        <v>331</v>
      </c>
    </row>
    <row r="38" spans="1:4" ht="45" x14ac:dyDescent="0.2">
      <c r="A38" s="4" t="s">
        <v>332</v>
      </c>
      <c r="B38" s="5" t="s">
        <v>333</v>
      </c>
      <c r="C38" s="4" t="s">
        <v>13</v>
      </c>
      <c r="D38" s="4" t="s">
        <v>334</v>
      </c>
    </row>
    <row r="39" spans="1:4" ht="45" x14ac:dyDescent="0.2">
      <c r="A39" s="4" t="s">
        <v>335</v>
      </c>
      <c r="B39" s="5" t="s">
        <v>336</v>
      </c>
      <c r="C39" s="4" t="s">
        <v>13</v>
      </c>
      <c r="D39" s="4" t="s">
        <v>337</v>
      </c>
    </row>
    <row r="40" spans="1:4" ht="45" x14ac:dyDescent="0.2">
      <c r="A40" s="4" t="s">
        <v>338</v>
      </c>
      <c r="B40" s="5" t="s">
        <v>339</v>
      </c>
      <c r="C40" s="4" t="s">
        <v>13</v>
      </c>
      <c r="D40" s="4" t="s">
        <v>340</v>
      </c>
    </row>
    <row r="41" spans="1:4" ht="56.25" x14ac:dyDescent="0.2">
      <c r="A41" s="4" t="s">
        <v>341</v>
      </c>
      <c r="B41" s="5" t="s">
        <v>342</v>
      </c>
      <c r="C41" s="4" t="s">
        <v>13</v>
      </c>
      <c r="D41" s="4" t="s">
        <v>343</v>
      </c>
    </row>
    <row r="42" spans="1:4" ht="45" x14ac:dyDescent="0.2">
      <c r="A42" s="4" t="s">
        <v>344</v>
      </c>
      <c r="B42" s="5" t="s">
        <v>345</v>
      </c>
      <c r="C42" s="4" t="s">
        <v>13</v>
      </c>
      <c r="D42" s="4" t="s">
        <v>346</v>
      </c>
    </row>
    <row r="43" spans="1:4" ht="56.25" x14ac:dyDescent="0.2">
      <c r="A43" s="4" t="s">
        <v>347</v>
      </c>
      <c r="B43" s="5" t="s">
        <v>348</v>
      </c>
      <c r="C43" s="4" t="s">
        <v>13</v>
      </c>
      <c r="D43" s="4" t="s">
        <v>349</v>
      </c>
    </row>
    <row r="44" spans="1:4" ht="45" x14ac:dyDescent="0.2">
      <c r="A44" s="4" t="s">
        <v>350</v>
      </c>
      <c r="B44" s="5" t="s">
        <v>351</v>
      </c>
      <c r="C44" s="4" t="s">
        <v>13</v>
      </c>
      <c r="D44" s="4" t="s">
        <v>352</v>
      </c>
    </row>
    <row r="45" spans="1:4" ht="56.25" x14ac:dyDescent="0.2">
      <c r="A45" s="4" t="s">
        <v>353</v>
      </c>
      <c r="B45" s="5" t="s">
        <v>354</v>
      </c>
      <c r="C45" s="4" t="s">
        <v>13</v>
      </c>
      <c r="D45" s="4" t="s">
        <v>355</v>
      </c>
    </row>
    <row r="46" spans="1:4" ht="45" x14ac:dyDescent="0.2">
      <c r="A46" s="4" t="s">
        <v>356</v>
      </c>
      <c r="B46" s="5" t="s">
        <v>357</v>
      </c>
      <c r="C46" s="4" t="s">
        <v>13</v>
      </c>
      <c r="D46" s="4" t="s">
        <v>358</v>
      </c>
    </row>
    <row r="47" spans="1:4" ht="56.25" x14ac:dyDescent="0.2">
      <c r="A47" s="4" t="s">
        <v>359</v>
      </c>
      <c r="B47" s="5" t="s">
        <v>360</v>
      </c>
      <c r="C47" s="4" t="s">
        <v>13</v>
      </c>
      <c r="D47" s="4" t="s">
        <v>361</v>
      </c>
    </row>
    <row r="48" spans="1:4" ht="45" x14ac:dyDescent="0.2">
      <c r="A48" s="4" t="s">
        <v>362</v>
      </c>
      <c r="B48" s="5" t="s">
        <v>363</v>
      </c>
      <c r="C48" s="4" t="s">
        <v>13</v>
      </c>
      <c r="D48" s="4" t="s">
        <v>364</v>
      </c>
    </row>
    <row r="49" spans="1:4" ht="67.5" x14ac:dyDescent="0.2">
      <c r="A49" s="4" t="s">
        <v>365</v>
      </c>
      <c r="B49" s="5" t="s">
        <v>366</v>
      </c>
      <c r="C49" s="4" t="s">
        <v>13</v>
      </c>
      <c r="D49" s="4" t="s">
        <v>367</v>
      </c>
    </row>
    <row r="50" spans="1:4" ht="67.5" x14ac:dyDescent="0.2">
      <c r="A50" s="4" t="s">
        <v>368</v>
      </c>
      <c r="B50" s="5" t="s">
        <v>369</v>
      </c>
      <c r="C50" s="4" t="s">
        <v>13</v>
      </c>
      <c r="D50" s="4" t="s">
        <v>370</v>
      </c>
    </row>
    <row r="51" spans="1:4" ht="67.5" x14ac:dyDescent="0.2">
      <c r="A51" s="4" t="s">
        <v>371</v>
      </c>
      <c r="B51" s="5" t="s">
        <v>372</v>
      </c>
      <c r="C51" s="4" t="s">
        <v>13</v>
      </c>
      <c r="D51" s="4" t="s">
        <v>373</v>
      </c>
    </row>
    <row r="52" spans="1:4" ht="67.5" x14ac:dyDescent="0.2">
      <c r="A52" s="4" t="s">
        <v>374</v>
      </c>
      <c r="B52" s="5" t="s">
        <v>375</v>
      </c>
      <c r="C52" s="4" t="s">
        <v>13</v>
      </c>
      <c r="D52" s="4" t="s">
        <v>376</v>
      </c>
    </row>
    <row r="53" spans="1:4" ht="56.25" x14ac:dyDescent="0.2">
      <c r="A53" s="4" t="s">
        <v>377</v>
      </c>
      <c r="B53" s="5" t="s">
        <v>378</v>
      </c>
      <c r="C53" s="4" t="s">
        <v>13</v>
      </c>
      <c r="D53" s="4" t="s">
        <v>379</v>
      </c>
    </row>
    <row r="54" spans="1:4" ht="56.25" x14ac:dyDescent="0.2">
      <c r="A54" s="4" t="s">
        <v>380</v>
      </c>
      <c r="B54" s="5" t="s">
        <v>381</v>
      </c>
      <c r="C54" s="4" t="s">
        <v>13</v>
      </c>
      <c r="D54" s="4" t="s">
        <v>382</v>
      </c>
    </row>
    <row r="55" spans="1:4" ht="56.25" x14ac:dyDescent="0.2">
      <c r="A55" s="4" t="s">
        <v>383</v>
      </c>
      <c r="B55" s="5" t="s">
        <v>384</v>
      </c>
      <c r="C55" s="4" t="s">
        <v>13</v>
      </c>
      <c r="D55" s="4" t="s">
        <v>385</v>
      </c>
    </row>
    <row r="56" spans="1:4" ht="56.25" x14ac:dyDescent="0.2">
      <c r="A56" s="4" t="s">
        <v>386</v>
      </c>
      <c r="B56" s="5" t="s">
        <v>387</v>
      </c>
      <c r="C56" s="4" t="s">
        <v>13</v>
      </c>
      <c r="D56" s="4" t="s">
        <v>388</v>
      </c>
    </row>
    <row r="57" spans="1:4" ht="67.5" x14ac:dyDescent="0.2">
      <c r="A57" s="4" t="s">
        <v>389</v>
      </c>
      <c r="B57" s="5" t="s">
        <v>390</v>
      </c>
      <c r="C57" s="4" t="s">
        <v>13</v>
      </c>
      <c r="D57" s="4" t="s">
        <v>391</v>
      </c>
    </row>
    <row r="58" spans="1:4" ht="67.5" x14ac:dyDescent="0.2">
      <c r="A58" s="4" t="s">
        <v>392</v>
      </c>
      <c r="B58" s="5" t="s">
        <v>393</v>
      </c>
      <c r="C58" s="4" t="s">
        <v>13</v>
      </c>
      <c r="D58" s="4" t="s">
        <v>394</v>
      </c>
    </row>
    <row r="59" spans="1:4" ht="101.25" x14ac:dyDescent="0.2">
      <c r="A59" s="4" t="s">
        <v>395</v>
      </c>
      <c r="B59" s="5" t="s">
        <v>396</v>
      </c>
      <c r="C59" s="4" t="s">
        <v>13</v>
      </c>
      <c r="D59" s="4" t="s">
        <v>397</v>
      </c>
    </row>
    <row r="60" spans="1:4" ht="101.25" x14ac:dyDescent="0.2">
      <c r="A60" s="4" t="s">
        <v>398</v>
      </c>
      <c r="B60" s="5" t="s">
        <v>399</v>
      </c>
      <c r="C60" s="4" t="s">
        <v>13</v>
      </c>
      <c r="D60" s="4" t="s">
        <v>400</v>
      </c>
    </row>
    <row r="61" spans="1:4" ht="101.25" x14ac:dyDescent="0.2">
      <c r="A61" s="4" t="s">
        <v>401</v>
      </c>
      <c r="B61" s="5" t="s">
        <v>402</v>
      </c>
      <c r="C61" s="4" t="s">
        <v>13</v>
      </c>
      <c r="D61" s="4" t="s">
        <v>403</v>
      </c>
    </row>
    <row r="62" spans="1:4" ht="101.25" x14ac:dyDescent="0.2">
      <c r="A62" s="4" t="s">
        <v>404</v>
      </c>
      <c r="B62" s="5" t="s">
        <v>405</v>
      </c>
      <c r="C62" s="4" t="s">
        <v>13</v>
      </c>
      <c r="D62" s="4" t="s">
        <v>406</v>
      </c>
    </row>
    <row r="63" spans="1:4" ht="90" x14ac:dyDescent="0.2">
      <c r="A63" s="4" t="s">
        <v>407</v>
      </c>
      <c r="B63" s="5" t="s">
        <v>408</v>
      </c>
      <c r="C63" s="4" t="s">
        <v>13</v>
      </c>
      <c r="D63" s="4" t="s">
        <v>409</v>
      </c>
    </row>
    <row r="64" spans="1:4" ht="90" x14ac:dyDescent="0.2">
      <c r="A64" s="4" t="s">
        <v>410</v>
      </c>
      <c r="B64" s="5" t="s">
        <v>411</v>
      </c>
      <c r="C64" s="4" t="s">
        <v>13</v>
      </c>
      <c r="D64" s="4" t="s">
        <v>412</v>
      </c>
    </row>
    <row r="65" spans="1:12" ht="90" x14ac:dyDescent="0.2">
      <c r="A65" s="4" t="s">
        <v>413</v>
      </c>
      <c r="B65" s="5" t="s">
        <v>414</v>
      </c>
      <c r="C65" s="4" t="s">
        <v>13</v>
      </c>
      <c r="D65" s="4" t="s">
        <v>415</v>
      </c>
    </row>
    <row r="66" spans="1:12" ht="90" x14ac:dyDescent="0.2">
      <c r="A66" s="4" t="s">
        <v>416</v>
      </c>
      <c r="B66" s="5" t="s">
        <v>417</v>
      </c>
      <c r="C66" s="4" t="s">
        <v>13</v>
      </c>
      <c r="D66" s="4" t="s">
        <v>418</v>
      </c>
    </row>
    <row r="67" spans="1:12" ht="67.5" x14ac:dyDescent="0.2">
      <c r="A67" s="4" t="s">
        <v>419</v>
      </c>
      <c r="B67" s="5" t="s">
        <v>420</v>
      </c>
      <c r="C67" s="4" t="s">
        <v>13</v>
      </c>
      <c r="D67" s="4" t="s">
        <v>421</v>
      </c>
    </row>
    <row r="68" spans="1:12" ht="67.5" x14ac:dyDescent="0.2">
      <c r="A68" s="4" t="s">
        <v>422</v>
      </c>
      <c r="B68" s="5" t="s">
        <v>423</v>
      </c>
      <c r="C68" s="4" t="s">
        <v>13</v>
      </c>
      <c r="D68" s="4" t="s">
        <v>424</v>
      </c>
    </row>
    <row r="69" spans="1:12" ht="67.5" x14ac:dyDescent="0.2">
      <c r="A69" s="4" t="s">
        <v>425</v>
      </c>
      <c r="B69" s="5" t="s">
        <v>426</v>
      </c>
      <c r="C69" s="4" t="s">
        <v>13</v>
      </c>
      <c r="D69" s="4" t="s">
        <v>427</v>
      </c>
    </row>
    <row r="70" spans="1:12" ht="67.5" x14ac:dyDescent="0.2">
      <c r="A70" s="4" t="s">
        <v>428</v>
      </c>
      <c r="B70" s="5" t="s">
        <v>429</v>
      </c>
      <c r="C70" s="4" t="s">
        <v>13</v>
      </c>
      <c r="D70" s="4" t="s">
        <v>430</v>
      </c>
    </row>
    <row r="71" spans="1:12" ht="90" x14ac:dyDescent="0.2">
      <c r="A71" s="4" t="s">
        <v>431</v>
      </c>
      <c r="B71" s="5" t="s">
        <v>432</v>
      </c>
      <c r="C71" s="4" t="s">
        <v>13</v>
      </c>
      <c r="D71" s="4" t="s">
        <v>433</v>
      </c>
    </row>
    <row r="72" spans="1:12" ht="90" x14ac:dyDescent="0.2">
      <c r="A72" s="4" t="s">
        <v>434</v>
      </c>
      <c r="B72" s="5" t="s">
        <v>435</v>
      </c>
      <c r="C72" s="4" t="s">
        <v>13</v>
      </c>
      <c r="D72" s="4" t="s">
        <v>436</v>
      </c>
    </row>
    <row r="73" spans="1:12" ht="90" x14ac:dyDescent="0.2">
      <c r="A73" s="4" t="s">
        <v>437</v>
      </c>
      <c r="B73" s="5" t="s">
        <v>438</v>
      </c>
      <c r="C73" s="4" t="s">
        <v>13</v>
      </c>
      <c r="D73" s="4" t="s">
        <v>439</v>
      </c>
    </row>
    <row r="74" spans="1:12" ht="90" x14ac:dyDescent="0.2">
      <c r="A74" s="4" t="s">
        <v>440</v>
      </c>
      <c r="B74" s="5" t="s">
        <v>441</v>
      </c>
      <c r="C74" s="4" t="s">
        <v>13</v>
      </c>
      <c r="D74" s="4" t="s">
        <v>442</v>
      </c>
    </row>
    <row r="75" spans="1:12" ht="45" x14ac:dyDescent="0.2">
      <c r="A75" s="4" t="s">
        <v>443</v>
      </c>
      <c r="B75" s="5" t="s">
        <v>444</v>
      </c>
      <c r="C75" s="4" t="s">
        <v>13</v>
      </c>
      <c r="D75" s="4" t="s">
        <v>445</v>
      </c>
    </row>
    <row r="76" spans="1:12" ht="45" x14ac:dyDescent="0.2">
      <c r="A76" s="4" t="s">
        <v>446</v>
      </c>
      <c r="B76" s="5" t="s">
        <v>447</v>
      </c>
      <c r="C76" s="4" t="s">
        <v>13</v>
      </c>
      <c r="D76" s="4" t="s">
        <v>448</v>
      </c>
    </row>
    <row r="77" spans="1:12" ht="45" x14ac:dyDescent="0.2">
      <c r="A77" s="4">
        <v>91288</v>
      </c>
      <c r="B77" s="5" t="s">
        <v>449</v>
      </c>
      <c r="C77" s="4" t="s">
        <v>13</v>
      </c>
      <c r="D77" s="4" t="s">
        <v>450</v>
      </c>
    </row>
    <row r="78" spans="1:12" ht="45" x14ac:dyDescent="0.2">
      <c r="A78" s="4" t="s">
        <v>451</v>
      </c>
      <c r="B78" s="5" t="s">
        <v>452</v>
      </c>
      <c r="C78" s="4" t="s">
        <v>13</v>
      </c>
      <c r="D78" s="4" t="s">
        <v>453</v>
      </c>
    </row>
    <row r="79" spans="1:12" ht="56.25" x14ac:dyDescent="0.2">
      <c r="A79" s="4" t="s">
        <v>454</v>
      </c>
      <c r="B79" s="5" t="s">
        <v>455</v>
      </c>
      <c r="C79" s="4" t="s">
        <v>13</v>
      </c>
      <c r="D79" s="4" t="s">
        <v>456</v>
      </c>
      <c r="L79" t="s">
        <v>8672</v>
      </c>
    </row>
    <row r="80" spans="1:12" ht="56.25" x14ac:dyDescent="0.2">
      <c r="A80" s="4" t="s">
        <v>457</v>
      </c>
      <c r="B80" s="5" t="s">
        <v>458</v>
      </c>
      <c r="C80" s="4" t="s">
        <v>13</v>
      </c>
      <c r="D80" s="4" t="s">
        <v>459</v>
      </c>
    </row>
    <row r="81" spans="1:4" ht="56.25" x14ac:dyDescent="0.2">
      <c r="A81" s="4" t="s">
        <v>460</v>
      </c>
      <c r="B81" s="5" t="s">
        <v>461</v>
      </c>
      <c r="C81" s="4" t="s">
        <v>13</v>
      </c>
      <c r="D81" s="4" t="s">
        <v>462</v>
      </c>
    </row>
    <row r="82" spans="1:4" ht="56.25" x14ac:dyDescent="0.2">
      <c r="A82" s="4" t="s">
        <v>463</v>
      </c>
      <c r="B82" s="5" t="s">
        <v>464</v>
      </c>
      <c r="C82" s="4" t="s">
        <v>13</v>
      </c>
      <c r="D82" s="4" t="s">
        <v>465</v>
      </c>
    </row>
    <row r="83" spans="1:4" ht="56.25" x14ac:dyDescent="0.2">
      <c r="A83" s="4" t="s">
        <v>466</v>
      </c>
      <c r="B83" s="5" t="s">
        <v>467</v>
      </c>
      <c r="C83" s="4" t="s">
        <v>13</v>
      </c>
      <c r="D83" s="4" t="s">
        <v>468</v>
      </c>
    </row>
    <row r="84" spans="1:4" ht="56.25" x14ac:dyDescent="0.2">
      <c r="A84" s="4" t="s">
        <v>469</v>
      </c>
      <c r="B84" s="5" t="s">
        <v>470</v>
      </c>
      <c r="C84" s="4" t="s">
        <v>13</v>
      </c>
      <c r="D84" s="4" t="s">
        <v>471</v>
      </c>
    </row>
    <row r="85" spans="1:4" ht="56.25" x14ac:dyDescent="0.2">
      <c r="A85" s="4" t="s">
        <v>472</v>
      </c>
      <c r="B85" s="5" t="s">
        <v>473</v>
      </c>
      <c r="C85" s="4" t="s">
        <v>13</v>
      </c>
      <c r="D85" s="4" t="s">
        <v>474</v>
      </c>
    </row>
    <row r="86" spans="1:4" ht="56.25" x14ac:dyDescent="0.2">
      <c r="A86" s="4" t="s">
        <v>475</v>
      </c>
      <c r="B86" s="5" t="s">
        <v>476</v>
      </c>
      <c r="C86" s="4" t="s">
        <v>13</v>
      </c>
      <c r="D86" s="4" t="s">
        <v>477</v>
      </c>
    </row>
    <row r="87" spans="1:4" ht="67.5" x14ac:dyDescent="0.2">
      <c r="A87" s="4" t="s">
        <v>478</v>
      </c>
      <c r="B87" s="5" t="s">
        <v>479</v>
      </c>
      <c r="C87" s="4" t="s">
        <v>13</v>
      </c>
      <c r="D87" s="4" t="s">
        <v>480</v>
      </c>
    </row>
    <row r="88" spans="1:4" ht="56.25" x14ac:dyDescent="0.2">
      <c r="A88" s="4" t="s">
        <v>481</v>
      </c>
      <c r="B88" s="5" t="s">
        <v>482</v>
      </c>
      <c r="C88" s="4" t="s">
        <v>13</v>
      </c>
      <c r="D88" s="4" t="s">
        <v>24</v>
      </c>
    </row>
    <row r="89" spans="1:4" ht="56.25" x14ac:dyDescent="0.2">
      <c r="A89" s="4" t="s">
        <v>483</v>
      </c>
      <c r="B89" s="5" t="s">
        <v>484</v>
      </c>
      <c r="C89" s="4" t="s">
        <v>13</v>
      </c>
      <c r="D89" s="4" t="s">
        <v>485</v>
      </c>
    </row>
    <row r="90" spans="1:4" ht="56.25" x14ac:dyDescent="0.2">
      <c r="A90" s="4" t="s">
        <v>486</v>
      </c>
      <c r="B90" s="5" t="s">
        <v>487</v>
      </c>
      <c r="C90" s="4" t="s">
        <v>13</v>
      </c>
      <c r="D90" s="4" t="s">
        <v>488</v>
      </c>
    </row>
    <row r="91" spans="1:4" ht="56.25" x14ac:dyDescent="0.2">
      <c r="A91" s="4" t="s">
        <v>489</v>
      </c>
      <c r="B91" s="5" t="s">
        <v>490</v>
      </c>
      <c r="C91" s="4" t="s">
        <v>13</v>
      </c>
      <c r="D91" s="4" t="s">
        <v>491</v>
      </c>
    </row>
    <row r="92" spans="1:4" ht="67.5" x14ac:dyDescent="0.2">
      <c r="A92" s="4" t="s">
        <v>492</v>
      </c>
      <c r="B92" s="5" t="s">
        <v>493</v>
      </c>
      <c r="C92" s="4" t="s">
        <v>13</v>
      </c>
      <c r="D92" s="4" t="s">
        <v>494</v>
      </c>
    </row>
    <row r="93" spans="1:4" ht="67.5" x14ac:dyDescent="0.2">
      <c r="A93" s="4" t="s">
        <v>495</v>
      </c>
      <c r="B93" s="5" t="s">
        <v>496</v>
      </c>
      <c r="C93" s="4" t="s">
        <v>13</v>
      </c>
      <c r="D93" s="4" t="s">
        <v>497</v>
      </c>
    </row>
    <row r="94" spans="1:4" ht="56.25" x14ac:dyDescent="0.2">
      <c r="A94" s="4" t="s">
        <v>498</v>
      </c>
      <c r="B94" s="5" t="s">
        <v>499</v>
      </c>
      <c r="C94" s="4" t="s">
        <v>13</v>
      </c>
      <c r="D94" s="4" t="s">
        <v>500</v>
      </c>
    </row>
    <row r="95" spans="1:4" ht="67.5" x14ac:dyDescent="0.2">
      <c r="A95" s="4" t="s">
        <v>501</v>
      </c>
      <c r="B95" s="5" t="s">
        <v>502</v>
      </c>
      <c r="C95" s="4" t="s">
        <v>13</v>
      </c>
      <c r="D95" s="4" t="s">
        <v>503</v>
      </c>
    </row>
    <row r="96" spans="1:4" ht="101.25" x14ac:dyDescent="0.2">
      <c r="A96" s="4" t="s">
        <v>504</v>
      </c>
      <c r="B96" s="5" t="s">
        <v>505</v>
      </c>
      <c r="C96" s="4" t="s">
        <v>13</v>
      </c>
      <c r="D96" s="4" t="s">
        <v>506</v>
      </c>
    </row>
    <row r="97" spans="1:4" ht="101.25" x14ac:dyDescent="0.2">
      <c r="A97" s="4" t="s">
        <v>507</v>
      </c>
      <c r="B97" s="5" t="s">
        <v>508</v>
      </c>
      <c r="C97" s="4" t="s">
        <v>13</v>
      </c>
      <c r="D97" s="4" t="s">
        <v>509</v>
      </c>
    </row>
    <row r="98" spans="1:4" ht="101.25" x14ac:dyDescent="0.2">
      <c r="A98" s="4" t="s">
        <v>510</v>
      </c>
      <c r="B98" s="5" t="s">
        <v>511</v>
      </c>
      <c r="C98" s="4" t="s">
        <v>13</v>
      </c>
      <c r="D98" s="4" t="s">
        <v>512</v>
      </c>
    </row>
    <row r="99" spans="1:4" ht="101.25" x14ac:dyDescent="0.2">
      <c r="A99" s="4" t="s">
        <v>513</v>
      </c>
      <c r="B99" s="5" t="s">
        <v>514</v>
      </c>
      <c r="C99" s="4" t="s">
        <v>13</v>
      </c>
      <c r="D99" s="4" t="s">
        <v>515</v>
      </c>
    </row>
    <row r="100" spans="1:4" ht="90" x14ac:dyDescent="0.2">
      <c r="A100" s="4" t="s">
        <v>516</v>
      </c>
      <c r="B100" s="5" t="s">
        <v>517</v>
      </c>
      <c r="C100" s="4" t="s">
        <v>13</v>
      </c>
      <c r="D100" s="4" t="s">
        <v>518</v>
      </c>
    </row>
    <row r="101" spans="1:4" ht="90" x14ac:dyDescent="0.2">
      <c r="A101" s="4" t="s">
        <v>519</v>
      </c>
      <c r="B101" s="5" t="s">
        <v>520</v>
      </c>
      <c r="C101" s="4" t="s">
        <v>13</v>
      </c>
      <c r="D101" s="4" t="s">
        <v>521</v>
      </c>
    </row>
    <row r="102" spans="1:4" ht="90" x14ac:dyDescent="0.2">
      <c r="A102" s="4" t="s">
        <v>522</v>
      </c>
      <c r="B102" s="5" t="s">
        <v>523</v>
      </c>
      <c r="C102" s="4" t="s">
        <v>13</v>
      </c>
      <c r="D102" s="4" t="s">
        <v>524</v>
      </c>
    </row>
    <row r="103" spans="1:4" ht="90" x14ac:dyDescent="0.2">
      <c r="A103" s="4" t="s">
        <v>525</v>
      </c>
      <c r="B103" s="5" t="s">
        <v>526</v>
      </c>
      <c r="C103" s="4" t="s">
        <v>13</v>
      </c>
      <c r="D103" s="4" t="s">
        <v>527</v>
      </c>
    </row>
    <row r="104" spans="1:4" ht="90" x14ac:dyDescent="0.2">
      <c r="A104" s="4" t="s">
        <v>528</v>
      </c>
      <c r="B104" s="5" t="s">
        <v>529</v>
      </c>
      <c r="C104" s="4" t="s">
        <v>13</v>
      </c>
      <c r="D104" s="4" t="s">
        <v>530</v>
      </c>
    </row>
    <row r="105" spans="1:4" ht="90" x14ac:dyDescent="0.2">
      <c r="A105" s="4" t="s">
        <v>531</v>
      </c>
      <c r="B105" s="5" t="s">
        <v>532</v>
      </c>
      <c r="C105" s="4" t="s">
        <v>13</v>
      </c>
      <c r="D105" s="4" t="s">
        <v>533</v>
      </c>
    </row>
    <row r="106" spans="1:4" ht="90" x14ac:dyDescent="0.2">
      <c r="A106" s="4" t="s">
        <v>534</v>
      </c>
      <c r="B106" s="5" t="s">
        <v>535</v>
      </c>
      <c r="C106" s="4" t="s">
        <v>13</v>
      </c>
      <c r="D106" s="4" t="s">
        <v>536</v>
      </c>
    </row>
    <row r="107" spans="1:4" ht="90" x14ac:dyDescent="0.2">
      <c r="A107" s="4" t="s">
        <v>537</v>
      </c>
      <c r="B107" s="5" t="s">
        <v>538</v>
      </c>
      <c r="C107" s="4" t="s">
        <v>13</v>
      </c>
      <c r="D107" s="4" t="s">
        <v>539</v>
      </c>
    </row>
    <row r="108" spans="1:4" ht="90" x14ac:dyDescent="0.2">
      <c r="A108" s="4" t="s">
        <v>540</v>
      </c>
      <c r="B108" s="5" t="s">
        <v>541</v>
      </c>
      <c r="C108" s="4" t="s">
        <v>13</v>
      </c>
      <c r="D108" s="4" t="s">
        <v>542</v>
      </c>
    </row>
    <row r="109" spans="1:4" ht="90" x14ac:dyDescent="0.2">
      <c r="A109" s="4" t="s">
        <v>543</v>
      </c>
      <c r="B109" s="5" t="s">
        <v>544</v>
      </c>
      <c r="C109" s="4" t="s">
        <v>13</v>
      </c>
      <c r="D109" s="4" t="s">
        <v>545</v>
      </c>
    </row>
    <row r="110" spans="1:4" ht="90" x14ac:dyDescent="0.2">
      <c r="A110" s="4" t="s">
        <v>546</v>
      </c>
      <c r="B110" s="5" t="s">
        <v>547</v>
      </c>
      <c r="C110" s="4" t="s">
        <v>13</v>
      </c>
      <c r="D110" s="4" t="s">
        <v>548</v>
      </c>
    </row>
    <row r="111" spans="1:4" ht="90" x14ac:dyDescent="0.2">
      <c r="A111" s="4" t="s">
        <v>549</v>
      </c>
      <c r="B111" s="5" t="s">
        <v>550</v>
      </c>
      <c r="C111" s="4" t="s">
        <v>13</v>
      </c>
      <c r="D111" s="4" t="s">
        <v>551</v>
      </c>
    </row>
    <row r="112" spans="1:4" ht="90" x14ac:dyDescent="0.2">
      <c r="A112" s="4" t="s">
        <v>552</v>
      </c>
      <c r="B112" s="5" t="s">
        <v>553</v>
      </c>
      <c r="C112" s="4" t="s">
        <v>13</v>
      </c>
      <c r="D112" s="4" t="s">
        <v>554</v>
      </c>
    </row>
    <row r="113" spans="1:4" ht="90" x14ac:dyDescent="0.2">
      <c r="A113" s="4" t="s">
        <v>555</v>
      </c>
      <c r="B113" s="5" t="s">
        <v>556</v>
      </c>
      <c r="C113" s="4" t="s">
        <v>13</v>
      </c>
      <c r="D113" s="4" t="s">
        <v>557</v>
      </c>
    </row>
    <row r="114" spans="1:4" ht="78.75" x14ac:dyDescent="0.2">
      <c r="A114" s="4" t="s">
        <v>558</v>
      </c>
      <c r="B114" s="5" t="s">
        <v>559</v>
      </c>
      <c r="C114" s="4" t="s">
        <v>13</v>
      </c>
      <c r="D114" s="4" t="s">
        <v>560</v>
      </c>
    </row>
    <row r="115" spans="1:4" ht="78.75" x14ac:dyDescent="0.2">
      <c r="A115" s="4" t="s">
        <v>561</v>
      </c>
      <c r="B115" s="5" t="s">
        <v>562</v>
      </c>
      <c r="C115" s="4" t="s">
        <v>13</v>
      </c>
      <c r="D115" s="4" t="s">
        <v>563</v>
      </c>
    </row>
    <row r="116" spans="1:4" ht="90" x14ac:dyDescent="0.2">
      <c r="A116" s="4" t="s">
        <v>564</v>
      </c>
      <c r="B116" s="5" t="s">
        <v>565</v>
      </c>
      <c r="C116" s="4" t="s">
        <v>13</v>
      </c>
      <c r="D116" s="4" t="s">
        <v>566</v>
      </c>
    </row>
    <row r="117" spans="1:4" ht="90.75" thickBot="1" x14ac:dyDescent="0.25">
      <c r="A117" s="8" t="s">
        <v>567</v>
      </c>
      <c r="B117" s="9" t="s">
        <v>568</v>
      </c>
      <c r="C117" s="8" t="s">
        <v>13</v>
      </c>
      <c r="D117" s="8" t="s">
        <v>569</v>
      </c>
    </row>
    <row r="118" spans="1:4" ht="13.5" thickBot="1" x14ac:dyDescent="0.25">
      <c r="A118" s="12"/>
      <c r="B118" s="13" t="s">
        <v>8479</v>
      </c>
      <c r="C118" s="14"/>
      <c r="D118" s="15"/>
    </row>
    <row r="119" spans="1:4" ht="33.75" x14ac:dyDescent="0.2">
      <c r="A119" s="10" t="s">
        <v>570</v>
      </c>
      <c r="B119" s="11" t="s">
        <v>571</v>
      </c>
      <c r="C119" s="10" t="s">
        <v>13</v>
      </c>
      <c r="D119" s="10" t="s">
        <v>572</v>
      </c>
    </row>
    <row r="120" spans="1:4" ht="33.75" x14ac:dyDescent="0.2">
      <c r="A120" s="4" t="s">
        <v>573</v>
      </c>
      <c r="B120" s="5" t="s">
        <v>574</v>
      </c>
      <c r="C120" s="4" t="s">
        <v>47</v>
      </c>
      <c r="D120" s="4" t="s">
        <v>575</v>
      </c>
    </row>
    <row r="121" spans="1:4" ht="33.75" x14ac:dyDescent="0.2">
      <c r="A121" s="4" t="s">
        <v>576</v>
      </c>
      <c r="B121" s="5" t="s">
        <v>577</v>
      </c>
      <c r="C121" s="4" t="s">
        <v>47</v>
      </c>
      <c r="D121" s="4" t="s">
        <v>578</v>
      </c>
    </row>
    <row r="122" spans="1:4" ht="45" x14ac:dyDescent="0.2">
      <c r="A122" s="4" t="s">
        <v>579</v>
      </c>
      <c r="B122" s="5" t="s">
        <v>580</v>
      </c>
      <c r="C122" s="4" t="s">
        <v>47</v>
      </c>
      <c r="D122" s="4" t="s">
        <v>581</v>
      </c>
    </row>
    <row r="123" spans="1:4" ht="33.75" x14ac:dyDescent="0.2">
      <c r="A123" s="4" t="s">
        <v>582</v>
      </c>
      <c r="B123" s="5" t="s">
        <v>583</v>
      </c>
      <c r="C123" s="4" t="s">
        <v>47</v>
      </c>
      <c r="D123" s="4" t="s">
        <v>581</v>
      </c>
    </row>
    <row r="124" spans="1:4" ht="45" x14ac:dyDescent="0.2">
      <c r="A124" s="4" t="s">
        <v>584</v>
      </c>
      <c r="B124" s="5" t="s">
        <v>585</v>
      </c>
      <c r="C124" s="4" t="s">
        <v>47</v>
      </c>
      <c r="D124" s="4" t="s">
        <v>586</v>
      </c>
    </row>
    <row r="125" spans="1:4" ht="33.75" x14ac:dyDescent="0.2">
      <c r="A125" s="4" t="s">
        <v>587</v>
      </c>
      <c r="B125" s="5" t="s">
        <v>588</v>
      </c>
      <c r="C125" s="4" t="s">
        <v>13</v>
      </c>
      <c r="D125" s="4" t="s">
        <v>589</v>
      </c>
    </row>
    <row r="126" spans="1:4" x14ac:dyDescent="0.2">
      <c r="A126" s="7"/>
      <c r="B126" s="6" t="s">
        <v>8480</v>
      </c>
      <c r="C126" s="7"/>
      <c r="D126" s="7"/>
    </row>
    <row r="127" spans="1:4" ht="33.75" x14ac:dyDescent="0.2">
      <c r="A127" s="4" t="s">
        <v>590</v>
      </c>
      <c r="B127" s="5" t="s">
        <v>591</v>
      </c>
      <c r="C127" s="4" t="s">
        <v>47</v>
      </c>
      <c r="D127" s="4" t="s">
        <v>592</v>
      </c>
    </row>
    <row r="128" spans="1:4" ht="33.75" x14ac:dyDescent="0.2">
      <c r="A128" s="4" t="s">
        <v>593</v>
      </c>
      <c r="B128" s="5" t="s">
        <v>594</v>
      </c>
      <c r="C128" s="4" t="s">
        <v>47</v>
      </c>
      <c r="D128" s="4" t="s">
        <v>595</v>
      </c>
    </row>
    <row r="129" spans="1:4" ht="33.75" x14ac:dyDescent="0.2">
      <c r="A129" s="4" t="s">
        <v>596</v>
      </c>
      <c r="B129" s="5" t="s">
        <v>597</v>
      </c>
      <c r="C129" s="4" t="s">
        <v>47</v>
      </c>
      <c r="D129" s="4" t="s">
        <v>598</v>
      </c>
    </row>
    <row r="130" spans="1:4" ht="22.5" x14ac:dyDescent="0.2">
      <c r="A130" s="4" t="s">
        <v>599</v>
      </c>
      <c r="B130" s="5" t="s">
        <v>600</v>
      </c>
      <c r="C130" s="4" t="s">
        <v>13</v>
      </c>
      <c r="D130" s="4" t="s">
        <v>601</v>
      </c>
    </row>
    <row r="131" spans="1:4" ht="22.5" x14ac:dyDescent="0.2">
      <c r="A131" s="4" t="s">
        <v>602</v>
      </c>
      <c r="B131" s="5" t="s">
        <v>603</v>
      </c>
      <c r="C131" s="4" t="s">
        <v>13</v>
      </c>
      <c r="D131" s="4" t="s">
        <v>604</v>
      </c>
    </row>
    <row r="132" spans="1:4" ht="22.5" x14ac:dyDescent="0.2">
      <c r="A132" s="4" t="s">
        <v>605</v>
      </c>
      <c r="B132" s="5" t="s">
        <v>606</v>
      </c>
      <c r="C132" s="4" t="s">
        <v>47</v>
      </c>
      <c r="D132" s="4" t="s">
        <v>607</v>
      </c>
    </row>
    <row r="133" spans="1:4" ht="56.25" x14ac:dyDescent="0.2">
      <c r="A133" s="4" t="s">
        <v>608</v>
      </c>
      <c r="B133" s="5" t="s">
        <v>609</v>
      </c>
      <c r="C133" s="4" t="s">
        <v>47</v>
      </c>
      <c r="D133" s="4" t="s">
        <v>610</v>
      </c>
    </row>
    <row r="134" spans="1:4" ht="45" x14ac:dyDescent="0.2">
      <c r="A134" s="4" t="s">
        <v>611</v>
      </c>
      <c r="B134" s="5" t="s">
        <v>612</v>
      </c>
      <c r="C134" s="4" t="s">
        <v>47</v>
      </c>
      <c r="D134" s="4" t="s">
        <v>613</v>
      </c>
    </row>
    <row r="135" spans="1:4" ht="13.5" thickBot="1" x14ac:dyDescent="0.25">
      <c r="A135" s="8" t="s">
        <v>614</v>
      </c>
      <c r="B135" s="9" t="s">
        <v>615</v>
      </c>
      <c r="C135" s="8" t="s">
        <v>1</v>
      </c>
      <c r="D135" s="8" t="s">
        <v>616</v>
      </c>
    </row>
    <row r="136" spans="1:4" ht="13.5" thickBot="1" x14ac:dyDescent="0.25">
      <c r="A136" s="12"/>
      <c r="B136" s="13" t="s">
        <v>8481</v>
      </c>
      <c r="C136" s="14"/>
      <c r="D136" s="15"/>
    </row>
    <row r="137" spans="1:4" ht="33.75" x14ac:dyDescent="0.2">
      <c r="A137" s="10" t="s">
        <v>617</v>
      </c>
      <c r="B137" s="11" t="s">
        <v>618</v>
      </c>
      <c r="C137" s="10" t="s">
        <v>47</v>
      </c>
      <c r="D137" s="10" t="s">
        <v>619</v>
      </c>
    </row>
    <row r="138" spans="1:4" ht="45" x14ac:dyDescent="0.2">
      <c r="A138" s="4" t="s">
        <v>620</v>
      </c>
      <c r="B138" s="5" t="s">
        <v>621</v>
      </c>
      <c r="C138" s="4" t="s">
        <v>47</v>
      </c>
      <c r="D138" s="4" t="s">
        <v>622</v>
      </c>
    </row>
    <row r="139" spans="1:4" ht="45" x14ac:dyDescent="0.2">
      <c r="A139" s="4" t="s">
        <v>623</v>
      </c>
      <c r="B139" s="5" t="s">
        <v>624</v>
      </c>
      <c r="C139" s="4" t="s">
        <v>47</v>
      </c>
      <c r="D139" s="4" t="s">
        <v>625</v>
      </c>
    </row>
    <row r="140" spans="1:4" ht="45" x14ac:dyDescent="0.2">
      <c r="A140" s="4" t="s">
        <v>626</v>
      </c>
      <c r="B140" s="5" t="s">
        <v>627</v>
      </c>
      <c r="C140" s="4" t="s">
        <v>47</v>
      </c>
      <c r="D140" s="4" t="s">
        <v>628</v>
      </c>
    </row>
    <row r="141" spans="1:4" ht="56.25" x14ac:dyDescent="0.2">
      <c r="B141" s="5" t="s">
        <v>629</v>
      </c>
      <c r="C141" s="4" t="s">
        <v>47</v>
      </c>
      <c r="D141" s="4" t="s">
        <v>630</v>
      </c>
    </row>
    <row r="142" spans="1:4" ht="56.25" x14ac:dyDescent="0.2">
      <c r="A142" s="4" t="s">
        <v>631</v>
      </c>
      <c r="B142" s="5" t="s">
        <v>632</v>
      </c>
      <c r="C142" s="4" t="s">
        <v>47</v>
      </c>
      <c r="D142" s="4" t="s">
        <v>633</v>
      </c>
    </row>
    <row r="143" spans="1:4" ht="56.25" x14ac:dyDescent="0.2">
      <c r="A143" s="4" t="s">
        <v>634</v>
      </c>
      <c r="B143" s="5" t="s">
        <v>635</v>
      </c>
      <c r="C143" s="4" t="s">
        <v>47</v>
      </c>
      <c r="D143" s="4" t="s">
        <v>636</v>
      </c>
    </row>
    <row r="144" spans="1:4" ht="56.25" x14ac:dyDescent="0.2">
      <c r="A144" s="4" t="s">
        <v>637</v>
      </c>
      <c r="B144" s="5" t="s">
        <v>638</v>
      </c>
      <c r="C144" s="4" t="s">
        <v>47</v>
      </c>
      <c r="D144" s="4" t="s">
        <v>639</v>
      </c>
    </row>
    <row r="145" spans="1:4" ht="22.5" x14ac:dyDescent="0.2">
      <c r="A145" s="7"/>
      <c r="B145" s="6" t="s">
        <v>8482</v>
      </c>
      <c r="C145" s="7"/>
      <c r="D145" s="7"/>
    </row>
    <row r="146" spans="1:4" ht="22.5" x14ac:dyDescent="0.2">
      <c r="A146" s="4" t="s">
        <v>640</v>
      </c>
      <c r="B146" s="5" t="s">
        <v>641</v>
      </c>
      <c r="C146" s="4" t="s">
        <v>47</v>
      </c>
      <c r="D146" s="4" t="s">
        <v>642</v>
      </c>
    </row>
    <row r="147" spans="1:4" ht="22.5" x14ac:dyDescent="0.2">
      <c r="A147" s="4" t="s">
        <v>643</v>
      </c>
      <c r="B147" s="5" t="s">
        <v>644</v>
      </c>
      <c r="C147" s="4" t="s">
        <v>47</v>
      </c>
      <c r="D147" s="4" t="s">
        <v>645</v>
      </c>
    </row>
    <row r="148" spans="1:4" ht="22.5" x14ac:dyDescent="0.2">
      <c r="A148" s="4" t="s">
        <v>646</v>
      </c>
      <c r="B148" s="5" t="s">
        <v>647</v>
      </c>
      <c r="C148" s="4" t="s">
        <v>1</v>
      </c>
      <c r="D148" s="4" t="s">
        <v>648</v>
      </c>
    </row>
    <row r="149" spans="1:4" ht="45" x14ac:dyDescent="0.2">
      <c r="A149" s="4" t="s">
        <v>649</v>
      </c>
      <c r="B149" s="5" t="s">
        <v>650</v>
      </c>
      <c r="C149" s="4" t="s">
        <v>1</v>
      </c>
      <c r="D149" s="4" t="s">
        <v>651</v>
      </c>
    </row>
    <row r="150" spans="1:4" x14ac:dyDescent="0.2">
      <c r="A150" s="4" t="s">
        <v>652</v>
      </c>
      <c r="B150" s="5" t="s">
        <v>653</v>
      </c>
      <c r="C150" s="4" t="s">
        <v>1</v>
      </c>
      <c r="D150" s="4" t="s">
        <v>654</v>
      </c>
    </row>
    <row r="151" spans="1:4" ht="33.75" x14ac:dyDescent="0.2">
      <c r="A151" s="4" t="s">
        <v>655</v>
      </c>
      <c r="B151" s="5" t="s">
        <v>656</v>
      </c>
      <c r="C151" s="4" t="s">
        <v>1</v>
      </c>
      <c r="D151" s="4" t="s">
        <v>657</v>
      </c>
    </row>
    <row r="152" spans="1:4" ht="33.75" x14ac:dyDescent="0.2">
      <c r="A152" s="4" t="s">
        <v>658</v>
      </c>
      <c r="B152" s="5" t="s">
        <v>659</v>
      </c>
      <c r="C152" s="4" t="s">
        <v>1</v>
      </c>
      <c r="D152" s="4" t="s">
        <v>660</v>
      </c>
    </row>
    <row r="153" spans="1:4" ht="33.75" x14ac:dyDescent="0.2">
      <c r="A153" s="4" t="s">
        <v>661</v>
      </c>
      <c r="B153" s="5" t="s">
        <v>662</v>
      </c>
      <c r="C153" s="4" t="s">
        <v>1</v>
      </c>
      <c r="D153" s="4" t="s">
        <v>663</v>
      </c>
    </row>
    <row r="154" spans="1:4" ht="33.75" x14ac:dyDescent="0.2">
      <c r="A154" s="4" t="s">
        <v>664</v>
      </c>
      <c r="B154" s="5" t="s">
        <v>665</v>
      </c>
      <c r="C154" s="4" t="s">
        <v>1</v>
      </c>
      <c r="D154" s="4" t="s">
        <v>666</v>
      </c>
    </row>
    <row r="155" spans="1:4" ht="22.5" x14ac:dyDescent="0.2">
      <c r="A155" s="4" t="s">
        <v>667</v>
      </c>
      <c r="B155" s="5" t="s">
        <v>668</v>
      </c>
      <c r="C155" s="4" t="s">
        <v>1</v>
      </c>
      <c r="D155" s="4" t="s">
        <v>669</v>
      </c>
    </row>
    <row r="156" spans="1:4" ht="23.25" thickBot="1" x14ac:dyDescent="0.25">
      <c r="A156" s="8" t="s">
        <v>670</v>
      </c>
      <c r="B156" s="9" t="s">
        <v>671</v>
      </c>
      <c r="C156" s="8" t="s">
        <v>1</v>
      </c>
      <c r="D156" s="8" t="s">
        <v>672</v>
      </c>
    </row>
    <row r="157" spans="1:4" ht="13.5" thickBot="1" x14ac:dyDescent="0.25">
      <c r="A157" s="12"/>
      <c r="B157" s="13" t="s">
        <v>8483</v>
      </c>
      <c r="C157" s="14"/>
      <c r="D157" s="15"/>
    </row>
    <row r="158" spans="1:4" ht="56.25" x14ac:dyDescent="0.2">
      <c r="A158" s="10" t="s">
        <v>673</v>
      </c>
      <c r="B158" s="11" t="s">
        <v>674</v>
      </c>
      <c r="C158" s="10" t="s">
        <v>47</v>
      </c>
      <c r="D158" s="10" t="s">
        <v>412</v>
      </c>
    </row>
    <row r="159" spans="1:4" ht="33.75" x14ac:dyDescent="0.2">
      <c r="A159" s="4" t="s">
        <v>675</v>
      </c>
      <c r="B159" s="5" t="s">
        <v>676</v>
      </c>
      <c r="C159" s="4" t="s">
        <v>13</v>
      </c>
      <c r="D159" s="4" t="s">
        <v>677</v>
      </c>
    </row>
    <row r="160" spans="1:4" ht="45" x14ac:dyDescent="0.2">
      <c r="A160" s="4" t="s">
        <v>678</v>
      </c>
      <c r="B160" s="5" t="s">
        <v>679</v>
      </c>
      <c r="C160" s="4" t="s">
        <v>47</v>
      </c>
      <c r="D160" s="4" t="s">
        <v>680</v>
      </c>
    </row>
    <row r="161" spans="1:4" ht="56.25" x14ac:dyDescent="0.2">
      <c r="A161" s="4" t="s">
        <v>681</v>
      </c>
      <c r="B161" s="5" t="s">
        <v>682</v>
      </c>
      <c r="C161" s="4" t="s">
        <v>47</v>
      </c>
      <c r="D161" s="4" t="s">
        <v>683</v>
      </c>
    </row>
    <row r="162" spans="1:4" ht="57" thickBot="1" x14ac:dyDescent="0.25">
      <c r="A162" s="8" t="s">
        <v>684</v>
      </c>
      <c r="B162" s="9" t="s">
        <v>685</v>
      </c>
      <c r="C162" s="8" t="s">
        <v>13</v>
      </c>
      <c r="D162" s="8" t="s">
        <v>686</v>
      </c>
    </row>
    <row r="163" spans="1:4" ht="13.5" thickBot="1" x14ac:dyDescent="0.25">
      <c r="A163" s="12"/>
      <c r="B163" s="13" t="s">
        <v>8484</v>
      </c>
      <c r="C163" s="14"/>
      <c r="D163" s="15"/>
    </row>
    <row r="164" spans="1:4" ht="56.25" x14ac:dyDescent="0.2">
      <c r="A164" s="10" t="s">
        <v>687</v>
      </c>
      <c r="B164" s="11" t="s">
        <v>688</v>
      </c>
      <c r="C164" s="10" t="s">
        <v>13</v>
      </c>
      <c r="D164" s="10" t="s">
        <v>689</v>
      </c>
    </row>
    <row r="165" spans="1:4" ht="57" thickBot="1" x14ac:dyDescent="0.25">
      <c r="A165" s="8" t="s">
        <v>690</v>
      </c>
      <c r="B165" s="9" t="s">
        <v>691</v>
      </c>
      <c r="C165" s="8" t="s">
        <v>13</v>
      </c>
      <c r="D165" s="8" t="s">
        <v>692</v>
      </c>
    </row>
    <row r="166" spans="1:4" ht="13.5" thickBot="1" x14ac:dyDescent="0.25">
      <c r="A166" s="12"/>
      <c r="B166" s="13" t="s">
        <v>8485</v>
      </c>
      <c r="C166" s="14"/>
      <c r="D166" s="15"/>
    </row>
    <row r="167" spans="1:4" ht="33.75" x14ac:dyDescent="0.2">
      <c r="A167" s="10" t="s">
        <v>693</v>
      </c>
      <c r="B167" s="11" t="s">
        <v>694</v>
      </c>
      <c r="C167" s="10" t="s">
        <v>1</v>
      </c>
      <c r="D167" s="10" t="s">
        <v>695</v>
      </c>
    </row>
    <row r="168" spans="1:4" ht="33.75" x14ac:dyDescent="0.2">
      <c r="A168" s="4" t="s">
        <v>696</v>
      </c>
      <c r="B168" s="5" t="s">
        <v>697</v>
      </c>
      <c r="C168" s="4" t="s">
        <v>1</v>
      </c>
      <c r="D168" s="4" t="s">
        <v>698</v>
      </c>
    </row>
    <row r="169" spans="1:4" ht="33.75" x14ac:dyDescent="0.2">
      <c r="A169" s="4" t="s">
        <v>699</v>
      </c>
      <c r="B169" s="5" t="s">
        <v>700</v>
      </c>
      <c r="C169" s="4" t="s">
        <v>1</v>
      </c>
      <c r="D169" s="4" t="s">
        <v>701</v>
      </c>
    </row>
    <row r="170" spans="1:4" ht="22.5" x14ac:dyDescent="0.2">
      <c r="A170" s="4" t="s">
        <v>702</v>
      </c>
      <c r="B170" s="5" t="s">
        <v>703</v>
      </c>
      <c r="C170" s="4" t="s">
        <v>47</v>
      </c>
      <c r="D170" s="4" t="s">
        <v>704</v>
      </c>
    </row>
    <row r="171" spans="1:4" ht="23.25" thickBot="1" x14ac:dyDescent="0.25">
      <c r="A171" s="8" t="s">
        <v>705</v>
      </c>
      <c r="B171" s="9" t="s">
        <v>706</v>
      </c>
      <c r="C171" s="8" t="s">
        <v>13</v>
      </c>
      <c r="D171" s="8" t="s">
        <v>707</v>
      </c>
    </row>
    <row r="172" spans="1:4" ht="23.25" thickBot="1" x14ac:dyDescent="0.25">
      <c r="A172" s="12"/>
      <c r="B172" s="13" t="s">
        <v>8486</v>
      </c>
      <c r="C172" s="14"/>
      <c r="D172" s="15"/>
    </row>
    <row r="173" spans="1:4" ht="78.75" x14ac:dyDescent="0.2">
      <c r="A173" s="10" t="s">
        <v>708</v>
      </c>
      <c r="B173" s="11" t="s">
        <v>709</v>
      </c>
      <c r="C173" s="10" t="s">
        <v>13</v>
      </c>
      <c r="D173" s="10" t="s">
        <v>710</v>
      </c>
    </row>
    <row r="174" spans="1:4" x14ac:dyDescent="0.2">
      <c r="A174" s="4">
        <v>84886</v>
      </c>
      <c r="B174" s="5" t="s">
        <v>8648</v>
      </c>
      <c r="C174" s="4" t="s">
        <v>13</v>
      </c>
      <c r="D174" s="4" t="s">
        <v>711</v>
      </c>
    </row>
    <row r="175" spans="1:4" ht="22.5" x14ac:dyDescent="0.2">
      <c r="A175" s="4" t="s">
        <v>712</v>
      </c>
      <c r="B175" s="5" t="s">
        <v>713</v>
      </c>
      <c r="C175" s="4" t="s">
        <v>13</v>
      </c>
      <c r="D175" s="4" t="s">
        <v>714</v>
      </c>
    </row>
    <row r="176" spans="1:4" ht="33.75" x14ac:dyDescent="0.2">
      <c r="A176" s="4" t="s">
        <v>715</v>
      </c>
      <c r="B176" s="5" t="s">
        <v>716</v>
      </c>
      <c r="C176" s="4" t="s">
        <v>13</v>
      </c>
      <c r="D176" s="4" t="s">
        <v>717</v>
      </c>
    </row>
    <row r="177" spans="1:4" ht="22.5" x14ac:dyDescent="0.2">
      <c r="A177" s="4" t="s">
        <v>718</v>
      </c>
      <c r="B177" s="5" t="s">
        <v>719</v>
      </c>
      <c r="C177" s="4" t="s">
        <v>13</v>
      </c>
      <c r="D177" s="4" t="s">
        <v>720</v>
      </c>
    </row>
    <row r="178" spans="1:4" ht="45" x14ac:dyDescent="0.2">
      <c r="A178" s="4" t="s">
        <v>721</v>
      </c>
      <c r="B178" s="5" t="s">
        <v>722</v>
      </c>
      <c r="C178" s="4" t="s">
        <v>13</v>
      </c>
      <c r="D178" s="4" t="s">
        <v>132</v>
      </c>
    </row>
    <row r="179" spans="1:4" ht="33.75" x14ac:dyDescent="0.2">
      <c r="A179" s="4" t="s">
        <v>723</v>
      </c>
      <c r="B179" s="5" t="s">
        <v>724</v>
      </c>
      <c r="C179" s="4" t="s">
        <v>13</v>
      </c>
      <c r="D179" s="4" t="s">
        <v>725</v>
      </c>
    </row>
    <row r="180" spans="1:4" ht="22.5" x14ac:dyDescent="0.2">
      <c r="A180" s="4" t="s">
        <v>726</v>
      </c>
      <c r="B180" s="5" t="s">
        <v>727</v>
      </c>
      <c r="C180" s="4" t="s">
        <v>13</v>
      </c>
      <c r="D180" s="4" t="s">
        <v>728</v>
      </c>
    </row>
    <row r="181" spans="1:4" ht="22.5" x14ac:dyDescent="0.2">
      <c r="A181" s="4" t="s">
        <v>729</v>
      </c>
      <c r="B181" s="5" t="s">
        <v>730</v>
      </c>
      <c r="C181" s="4" t="s">
        <v>13</v>
      </c>
      <c r="D181" s="4" t="s">
        <v>731</v>
      </c>
    </row>
    <row r="182" spans="1:4" x14ac:dyDescent="0.2">
      <c r="A182" s="7"/>
      <c r="B182" s="6" t="s">
        <v>8487</v>
      </c>
      <c r="C182" s="7"/>
      <c r="D182" s="7"/>
    </row>
    <row r="183" spans="1:4" ht="22.5" x14ac:dyDescent="0.2">
      <c r="A183" s="4" t="s">
        <v>732</v>
      </c>
      <c r="B183" s="5" t="s">
        <v>733</v>
      </c>
      <c r="C183" s="4" t="s">
        <v>47</v>
      </c>
      <c r="D183" s="4" t="s">
        <v>734</v>
      </c>
    </row>
    <row r="184" spans="1:4" ht="22.5" x14ac:dyDescent="0.2">
      <c r="A184" s="4" t="s">
        <v>735</v>
      </c>
      <c r="B184" s="5" t="s">
        <v>736</v>
      </c>
      <c r="C184" s="4" t="s">
        <v>47</v>
      </c>
      <c r="D184" s="4" t="s">
        <v>737</v>
      </c>
    </row>
    <row r="185" spans="1:4" ht="45" x14ac:dyDescent="0.2">
      <c r="A185" s="4" t="s">
        <v>738</v>
      </c>
      <c r="B185" s="5" t="s">
        <v>739</v>
      </c>
      <c r="C185" s="4" t="s">
        <v>47</v>
      </c>
      <c r="D185" s="4" t="s">
        <v>740</v>
      </c>
    </row>
    <row r="186" spans="1:4" ht="45" x14ac:dyDescent="0.2">
      <c r="A186" s="4" t="s">
        <v>741</v>
      </c>
      <c r="B186" s="5" t="s">
        <v>742</v>
      </c>
      <c r="C186" s="4" t="s">
        <v>47</v>
      </c>
      <c r="D186" s="4" t="s">
        <v>743</v>
      </c>
    </row>
    <row r="187" spans="1:4" ht="45" x14ac:dyDescent="0.2">
      <c r="A187" s="4" t="s">
        <v>744</v>
      </c>
      <c r="B187" s="5" t="s">
        <v>745</v>
      </c>
      <c r="C187" s="4" t="s">
        <v>47</v>
      </c>
      <c r="D187" s="4" t="s">
        <v>746</v>
      </c>
    </row>
    <row r="188" spans="1:4" ht="22.5" x14ac:dyDescent="0.2">
      <c r="A188" s="4" t="s">
        <v>747</v>
      </c>
      <c r="B188" s="5" t="s">
        <v>748</v>
      </c>
      <c r="C188" s="4" t="s">
        <v>47</v>
      </c>
      <c r="D188" s="4" t="s">
        <v>749</v>
      </c>
    </row>
    <row r="189" spans="1:4" x14ac:dyDescent="0.2">
      <c r="A189" s="4" t="s">
        <v>750</v>
      </c>
      <c r="B189" s="5" t="s">
        <v>751</v>
      </c>
      <c r="C189" s="4" t="s">
        <v>47</v>
      </c>
      <c r="D189" s="4" t="s">
        <v>752</v>
      </c>
    </row>
    <row r="190" spans="1:4" ht="33.75" x14ac:dyDescent="0.2">
      <c r="A190" s="4" t="s">
        <v>753</v>
      </c>
      <c r="B190" s="5" t="s">
        <v>754</v>
      </c>
      <c r="C190" s="4" t="s">
        <v>13</v>
      </c>
      <c r="D190" s="4" t="s">
        <v>755</v>
      </c>
    </row>
    <row r="191" spans="1:4" ht="22.5" x14ac:dyDescent="0.2">
      <c r="A191" s="4" t="s">
        <v>756</v>
      </c>
      <c r="B191" s="5" t="s">
        <v>757</v>
      </c>
      <c r="C191" s="4" t="s">
        <v>47</v>
      </c>
      <c r="D191" s="4" t="s">
        <v>758</v>
      </c>
    </row>
    <row r="192" spans="1:4" ht="45" x14ac:dyDescent="0.2">
      <c r="A192" s="4" t="s">
        <v>759</v>
      </c>
      <c r="B192" s="5" t="s">
        <v>760</v>
      </c>
      <c r="C192" s="4" t="s">
        <v>47</v>
      </c>
      <c r="D192" s="4" t="s">
        <v>761</v>
      </c>
    </row>
    <row r="193" spans="1:4" ht="22.5" x14ac:dyDescent="0.2">
      <c r="A193" s="4" t="s">
        <v>762</v>
      </c>
      <c r="B193" s="5" t="s">
        <v>763</v>
      </c>
      <c r="C193" s="4" t="s">
        <v>47</v>
      </c>
      <c r="D193" s="4" t="s">
        <v>764</v>
      </c>
    </row>
    <row r="194" spans="1:4" ht="22.5" x14ac:dyDescent="0.2">
      <c r="A194" s="4" t="s">
        <v>765</v>
      </c>
      <c r="B194" s="5" t="s">
        <v>766</v>
      </c>
      <c r="C194" s="4" t="s">
        <v>47</v>
      </c>
      <c r="D194" s="4" t="s">
        <v>767</v>
      </c>
    </row>
    <row r="195" spans="1:4" x14ac:dyDescent="0.2">
      <c r="A195" s="4" t="s">
        <v>768</v>
      </c>
      <c r="B195" s="5" t="s">
        <v>769</v>
      </c>
      <c r="C195" s="4" t="s">
        <v>47</v>
      </c>
      <c r="D195" s="4" t="s">
        <v>770</v>
      </c>
    </row>
    <row r="196" spans="1:4" x14ac:dyDescent="0.2">
      <c r="A196" s="4" t="s">
        <v>771</v>
      </c>
      <c r="B196" s="5" t="s">
        <v>772</v>
      </c>
      <c r="C196" s="4" t="s">
        <v>47</v>
      </c>
      <c r="D196" s="4" t="s">
        <v>773</v>
      </c>
    </row>
    <row r="197" spans="1:4" x14ac:dyDescent="0.2">
      <c r="A197" s="4" t="s">
        <v>774</v>
      </c>
      <c r="B197" s="5" t="s">
        <v>775</v>
      </c>
      <c r="C197" s="4" t="s">
        <v>47</v>
      </c>
      <c r="D197" s="4" t="s">
        <v>776</v>
      </c>
    </row>
    <row r="198" spans="1:4" ht="34.5" thickBot="1" x14ac:dyDescent="0.25">
      <c r="A198" s="8" t="s">
        <v>777</v>
      </c>
      <c r="B198" s="9" t="s">
        <v>778</v>
      </c>
      <c r="C198" s="8" t="s">
        <v>47</v>
      </c>
      <c r="D198" s="8" t="s">
        <v>779</v>
      </c>
    </row>
    <row r="199" spans="1:4" ht="13.5" thickBot="1" x14ac:dyDescent="0.25">
      <c r="A199" s="12"/>
      <c r="B199" s="13" t="s">
        <v>8488</v>
      </c>
      <c r="C199" s="14"/>
      <c r="D199" s="15"/>
    </row>
    <row r="200" spans="1:4" ht="22.5" x14ac:dyDescent="0.2">
      <c r="A200" s="10" t="s">
        <v>780</v>
      </c>
      <c r="B200" s="11" t="s">
        <v>781</v>
      </c>
      <c r="C200" s="10" t="s">
        <v>47</v>
      </c>
      <c r="D200" s="10" t="s">
        <v>782</v>
      </c>
    </row>
    <row r="201" spans="1:4" ht="22.5" x14ac:dyDescent="0.2">
      <c r="A201" s="4" t="s">
        <v>783</v>
      </c>
      <c r="B201" s="5" t="s">
        <v>784</v>
      </c>
      <c r="C201" s="4" t="s">
        <v>47</v>
      </c>
      <c r="D201" s="4" t="s">
        <v>785</v>
      </c>
    </row>
    <row r="202" spans="1:4" ht="56.25" x14ac:dyDescent="0.2">
      <c r="A202" s="4" t="s">
        <v>786</v>
      </c>
      <c r="B202" s="5" t="s">
        <v>787</v>
      </c>
      <c r="C202" s="4" t="s">
        <v>47</v>
      </c>
      <c r="D202" s="4" t="s">
        <v>788</v>
      </c>
    </row>
    <row r="203" spans="1:4" ht="45" x14ac:dyDescent="0.2">
      <c r="A203" s="4" t="s">
        <v>789</v>
      </c>
      <c r="B203" s="5" t="s">
        <v>790</v>
      </c>
      <c r="C203" s="4" t="s">
        <v>13</v>
      </c>
      <c r="D203" s="4" t="s">
        <v>791</v>
      </c>
    </row>
    <row r="204" spans="1:4" ht="45.75" thickBot="1" x14ac:dyDescent="0.25">
      <c r="A204" s="8">
        <v>85189</v>
      </c>
      <c r="B204" s="9" t="s">
        <v>792</v>
      </c>
      <c r="C204" s="8" t="s">
        <v>13</v>
      </c>
      <c r="D204" s="8" t="s">
        <v>793</v>
      </c>
    </row>
    <row r="205" spans="1:4" ht="13.5" thickBot="1" x14ac:dyDescent="0.25">
      <c r="A205" s="12"/>
      <c r="B205" s="13" t="s">
        <v>8489</v>
      </c>
      <c r="C205" s="14"/>
      <c r="D205" s="15"/>
    </row>
    <row r="206" spans="1:4" ht="22.5" x14ac:dyDescent="0.2">
      <c r="A206" s="10" t="s">
        <v>794</v>
      </c>
      <c r="B206" s="11" t="s">
        <v>795</v>
      </c>
      <c r="C206" s="10" t="s">
        <v>47</v>
      </c>
      <c r="D206" s="10" t="s">
        <v>796</v>
      </c>
    </row>
    <row r="207" spans="1:4" ht="22.5" x14ac:dyDescent="0.2">
      <c r="A207" s="4" t="s">
        <v>797</v>
      </c>
      <c r="B207" s="5" t="s">
        <v>798</v>
      </c>
      <c r="C207" s="4" t="s">
        <v>47</v>
      </c>
      <c r="D207" s="4" t="s">
        <v>799</v>
      </c>
    </row>
    <row r="208" spans="1:4" ht="56.25" x14ac:dyDescent="0.2">
      <c r="A208" s="4" t="s">
        <v>800</v>
      </c>
      <c r="B208" s="5" t="s">
        <v>801</v>
      </c>
      <c r="C208" s="4" t="s">
        <v>47</v>
      </c>
      <c r="D208" s="4" t="s">
        <v>802</v>
      </c>
    </row>
    <row r="209" spans="1:4" ht="56.25" x14ac:dyDescent="0.2">
      <c r="A209" s="4" t="s">
        <v>803</v>
      </c>
      <c r="B209" s="5" t="s">
        <v>804</v>
      </c>
      <c r="C209" s="4" t="s">
        <v>47</v>
      </c>
      <c r="D209" s="4" t="s">
        <v>805</v>
      </c>
    </row>
    <row r="210" spans="1:4" ht="56.25" x14ac:dyDescent="0.2">
      <c r="A210" s="4" t="s">
        <v>806</v>
      </c>
      <c r="B210" s="5" t="s">
        <v>807</v>
      </c>
      <c r="C210" s="4" t="s">
        <v>47</v>
      </c>
      <c r="D210" s="4" t="s">
        <v>808</v>
      </c>
    </row>
    <row r="211" spans="1:4" ht="56.25" x14ac:dyDescent="0.2">
      <c r="A211" s="4" t="s">
        <v>809</v>
      </c>
      <c r="B211" s="5" t="s">
        <v>810</v>
      </c>
      <c r="C211" s="4" t="s">
        <v>47</v>
      </c>
      <c r="D211" s="4" t="s">
        <v>811</v>
      </c>
    </row>
    <row r="212" spans="1:4" ht="56.25" x14ac:dyDescent="0.2">
      <c r="A212" s="4" t="s">
        <v>812</v>
      </c>
      <c r="B212" s="5" t="s">
        <v>813</v>
      </c>
      <c r="C212" s="4" t="s">
        <v>47</v>
      </c>
      <c r="D212" s="4" t="s">
        <v>814</v>
      </c>
    </row>
    <row r="213" spans="1:4" ht="45" x14ac:dyDescent="0.2">
      <c r="A213" s="4" t="s">
        <v>815</v>
      </c>
      <c r="B213" s="5" t="s">
        <v>816</v>
      </c>
      <c r="C213" s="4" t="s">
        <v>47</v>
      </c>
      <c r="D213" s="4" t="s">
        <v>817</v>
      </c>
    </row>
    <row r="214" spans="1:4" ht="56.25" x14ac:dyDescent="0.2">
      <c r="A214" s="4" t="s">
        <v>818</v>
      </c>
      <c r="B214" s="5" t="s">
        <v>819</v>
      </c>
      <c r="C214" s="4" t="s">
        <v>47</v>
      </c>
      <c r="D214" s="4" t="s">
        <v>820</v>
      </c>
    </row>
    <row r="215" spans="1:4" ht="56.25" x14ac:dyDescent="0.2">
      <c r="A215" s="4" t="s">
        <v>821</v>
      </c>
      <c r="B215" s="5" t="s">
        <v>822</v>
      </c>
      <c r="C215" s="4" t="s">
        <v>47</v>
      </c>
      <c r="D215" s="4" t="s">
        <v>823</v>
      </c>
    </row>
    <row r="216" spans="1:4" ht="56.25" x14ac:dyDescent="0.2">
      <c r="A216" s="4" t="s">
        <v>824</v>
      </c>
      <c r="B216" s="5" t="s">
        <v>825</v>
      </c>
      <c r="C216" s="4" t="s">
        <v>47</v>
      </c>
      <c r="D216" s="4" t="s">
        <v>826</v>
      </c>
    </row>
    <row r="217" spans="1:4" ht="56.25" x14ac:dyDescent="0.2">
      <c r="A217" s="4" t="s">
        <v>827</v>
      </c>
      <c r="B217" s="5" t="s">
        <v>828</v>
      </c>
      <c r="C217" s="4" t="s">
        <v>47</v>
      </c>
      <c r="D217" s="4" t="s">
        <v>829</v>
      </c>
    </row>
    <row r="218" spans="1:4" ht="33.75" x14ac:dyDescent="0.2">
      <c r="A218" s="4" t="s">
        <v>830</v>
      </c>
      <c r="B218" s="5" t="s">
        <v>831</v>
      </c>
      <c r="C218" s="4" t="s">
        <v>47</v>
      </c>
      <c r="D218" s="4" t="s">
        <v>832</v>
      </c>
    </row>
    <row r="219" spans="1:4" ht="45" x14ac:dyDescent="0.2">
      <c r="A219" s="4" t="s">
        <v>833</v>
      </c>
      <c r="B219" s="5" t="s">
        <v>834</v>
      </c>
      <c r="C219" s="4" t="s">
        <v>47</v>
      </c>
      <c r="D219" s="4" t="s">
        <v>835</v>
      </c>
    </row>
    <row r="220" spans="1:4" ht="45" x14ac:dyDescent="0.2">
      <c r="A220" s="4" t="s">
        <v>836</v>
      </c>
      <c r="B220" s="5" t="s">
        <v>837</v>
      </c>
      <c r="C220" s="4" t="s">
        <v>47</v>
      </c>
      <c r="D220" s="4" t="s">
        <v>838</v>
      </c>
    </row>
    <row r="221" spans="1:4" ht="45" x14ac:dyDescent="0.2">
      <c r="A221" s="4" t="s">
        <v>839</v>
      </c>
      <c r="B221" s="5" t="s">
        <v>840</v>
      </c>
      <c r="C221" s="4" t="s">
        <v>47</v>
      </c>
      <c r="D221" s="4" t="s">
        <v>841</v>
      </c>
    </row>
    <row r="222" spans="1:4" ht="33.75" x14ac:dyDescent="0.2">
      <c r="A222" s="4" t="s">
        <v>842</v>
      </c>
      <c r="B222" s="5" t="s">
        <v>843</v>
      </c>
      <c r="C222" s="4" t="s">
        <v>47</v>
      </c>
      <c r="D222" s="4" t="s">
        <v>844</v>
      </c>
    </row>
    <row r="223" spans="1:4" ht="33.75" x14ac:dyDescent="0.2">
      <c r="A223" s="4" t="s">
        <v>845</v>
      </c>
      <c r="B223" s="5" t="s">
        <v>846</v>
      </c>
      <c r="C223" s="4" t="s">
        <v>1</v>
      </c>
      <c r="D223" s="4" t="s">
        <v>847</v>
      </c>
    </row>
    <row r="224" spans="1:4" ht="22.5" x14ac:dyDescent="0.2">
      <c r="A224" s="4" t="s">
        <v>848</v>
      </c>
      <c r="B224" s="5" t="s">
        <v>849</v>
      </c>
      <c r="C224" s="4" t="s">
        <v>1</v>
      </c>
      <c r="D224" s="4" t="s">
        <v>850</v>
      </c>
    </row>
    <row r="225" spans="1:4" ht="22.5" x14ac:dyDescent="0.2">
      <c r="A225" s="4" t="s">
        <v>851</v>
      </c>
      <c r="B225" s="5" t="s">
        <v>852</v>
      </c>
      <c r="C225" s="4" t="s">
        <v>1</v>
      </c>
      <c r="D225" s="4" t="s">
        <v>853</v>
      </c>
    </row>
    <row r="226" spans="1:4" ht="34.5" thickBot="1" x14ac:dyDescent="0.25">
      <c r="A226" s="8" t="s">
        <v>854</v>
      </c>
      <c r="B226" s="9" t="s">
        <v>855</v>
      </c>
      <c r="C226" s="8" t="s">
        <v>1</v>
      </c>
      <c r="D226" s="8">
        <v>25.06</v>
      </c>
    </row>
    <row r="227" spans="1:4" ht="13.5" thickBot="1" x14ac:dyDescent="0.25">
      <c r="A227" s="12"/>
      <c r="B227" s="13" t="s">
        <v>8490</v>
      </c>
      <c r="C227" s="14"/>
      <c r="D227" s="15"/>
    </row>
    <row r="228" spans="1:4" ht="45" x14ac:dyDescent="0.2">
      <c r="A228" s="4" t="s">
        <v>856</v>
      </c>
      <c r="B228" s="5" t="s">
        <v>857</v>
      </c>
      <c r="C228" s="4" t="s">
        <v>1</v>
      </c>
      <c r="D228" s="4" t="s">
        <v>858</v>
      </c>
    </row>
    <row r="229" spans="1:4" x14ac:dyDescent="0.2">
      <c r="A229" s="7"/>
      <c r="B229" s="6" t="s">
        <v>8491</v>
      </c>
      <c r="C229" s="7"/>
      <c r="D229" s="7"/>
    </row>
    <row r="230" spans="1:4" ht="45.75" thickBot="1" x14ac:dyDescent="0.25">
      <c r="A230" s="4" t="s">
        <v>864</v>
      </c>
      <c r="B230" s="5" t="s">
        <v>865</v>
      </c>
      <c r="C230" s="4" t="s">
        <v>294</v>
      </c>
      <c r="D230" s="4" t="s">
        <v>866</v>
      </c>
    </row>
    <row r="231" spans="1:4" ht="13.5" thickBot="1" x14ac:dyDescent="0.25">
      <c r="A231" s="12"/>
      <c r="B231" s="13" t="s">
        <v>8492</v>
      </c>
      <c r="C231" s="14"/>
      <c r="D231" s="15"/>
    </row>
    <row r="232" spans="1:4" ht="34.5" thickBot="1" x14ac:dyDescent="0.25">
      <c r="A232" s="10" t="s">
        <v>869</v>
      </c>
      <c r="B232" s="11" t="s">
        <v>870</v>
      </c>
      <c r="C232" s="10" t="s">
        <v>47</v>
      </c>
      <c r="D232" s="10" t="s">
        <v>871</v>
      </c>
    </row>
    <row r="233" spans="1:4" ht="13.5" thickBot="1" x14ac:dyDescent="0.25">
      <c r="A233" s="12"/>
      <c r="B233" s="13" t="s">
        <v>8493</v>
      </c>
      <c r="C233" s="14"/>
      <c r="D233" s="15"/>
    </row>
    <row r="234" spans="1:4" ht="45" x14ac:dyDescent="0.2">
      <c r="A234" s="10" t="s">
        <v>879</v>
      </c>
      <c r="B234" s="11" t="s">
        <v>880</v>
      </c>
      <c r="C234" s="10" t="s">
        <v>47</v>
      </c>
      <c r="D234" s="10" t="s">
        <v>881</v>
      </c>
    </row>
    <row r="235" spans="1:4" ht="45" x14ac:dyDescent="0.2">
      <c r="A235" s="4">
        <v>92265</v>
      </c>
      <c r="B235" s="5" t="s">
        <v>883</v>
      </c>
      <c r="C235" s="4" t="s">
        <v>47</v>
      </c>
      <c r="D235" s="4" t="s">
        <v>884</v>
      </c>
    </row>
    <row r="236" spans="1:4" ht="34.5" thickBot="1" x14ac:dyDescent="0.25">
      <c r="A236" s="4" t="s">
        <v>885</v>
      </c>
      <c r="B236" s="5" t="s">
        <v>886</v>
      </c>
      <c r="C236" s="4" t="s">
        <v>47</v>
      </c>
      <c r="D236" s="4" t="s">
        <v>887</v>
      </c>
    </row>
    <row r="237" spans="1:4" ht="23.25" thickBot="1" x14ac:dyDescent="0.25">
      <c r="A237" s="12"/>
      <c r="B237" s="13" t="s">
        <v>8494</v>
      </c>
      <c r="C237" s="14"/>
      <c r="D237" s="15"/>
    </row>
    <row r="238" spans="1:4" ht="56.25" x14ac:dyDescent="0.2">
      <c r="A238" s="4" t="s">
        <v>911</v>
      </c>
      <c r="B238" s="5" t="s">
        <v>912</v>
      </c>
      <c r="C238" s="4" t="s">
        <v>47</v>
      </c>
      <c r="D238" s="4">
        <v>86.66</v>
      </c>
    </row>
    <row r="239" spans="1:4" ht="56.25" x14ac:dyDescent="0.2">
      <c r="A239" s="4" t="s">
        <v>913</v>
      </c>
      <c r="B239" s="5" t="s">
        <v>914</v>
      </c>
      <c r="C239" s="4" t="s">
        <v>47</v>
      </c>
      <c r="D239" s="4" t="s">
        <v>915</v>
      </c>
    </row>
    <row r="240" spans="1:4" ht="45" x14ac:dyDescent="0.2">
      <c r="A240" s="4" t="s">
        <v>916</v>
      </c>
      <c r="B240" s="5" t="s">
        <v>917</v>
      </c>
      <c r="C240" s="4" t="s">
        <v>47</v>
      </c>
      <c r="D240" s="4" t="s">
        <v>918</v>
      </c>
    </row>
    <row r="241" spans="1:4" ht="56.25" x14ac:dyDescent="0.2">
      <c r="A241" s="4" t="s">
        <v>919</v>
      </c>
      <c r="B241" s="5" t="s">
        <v>920</v>
      </c>
      <c r="C241" s="4" t="s">
        <v>47</v>
      </c>
      <c r="D241" s="4" t="s">
        <v>921</v>
      </c>
    </row>
    <row r="242" spans="1:4" ht="56.25" x14ac:dyDescent="0.2">
      <c r="A242" s="4" t="s">
        <v>922</v>
      </c>
      <c r="B242" s="5" t="s">
        <v>923</v>
      </c>
      <c r="C242" s="4" t="s">
        <v>47</v>
      </c>
      <c r="D242" s="4" t="s">
        <v>924</v>
      </c>
    </row>
    <row r="243" spans="1:4" ht="45" x14ac:dyDescent="0.2">
      <c r="A243" s="4" t="s">
        <v>925</v>
      </c>
      <c r="B243" s="5" t="s">
        <v>926</v>
      </c>
      <c r="C243" s="4" t="s">
        <v>47</v>
      </c>
      <c r="D243" s="4" t="s">
        <v>927</v>
      </c>
    </row>
    <row r="244" spans="1:4" ht="56.25" x14ac:dyDescent="0.2">
      <c r="A244" s="4" t="s">
        <v>928</v>
      </c>
      <c r="B244" s="5" t="s">
        <v>929</v>
      </c>
      <c r="C244" s="4" t="s">
        <v>47</v>
      </c>
      <c r="D244" s="4" t="s">
        <v>930</v>
      </c>
    </row>
    <row r="245" spans="1:4" ht="67.5" x14ac:dyDescent="0.2">
      <c r="A245" s="4" t="s">
        <v>931</v>
      </c>
      <c r="B245" s="5" t="s">
        <v>932</v>
      </c>
      <c r="C245" s="4" t="s">
        <v>47</v>
      </c>
      <c r="D245" s="4" t="s">
        <v>933</v>
      </c>
    </row>
    <row r="246" spans="1:4" ht="56.25" x14ac:dyDescent="0.2">
      <c r="A246" s="4" t="s">
        <v>934</v>
      </c>
      <c r="B246" s="5" t="s">
        <v>935</v>
      </c>
      <c r="C246" s="4" t="s">
        <v>47</v>
      </c>
      <c r="D246" s="4" t="s">
        <v>936</v>
      </c>
    </row>
    <row r="247" spans="1:4" ht="56.25" x14ac:dyDescent="0.2">
      <c r="A247" s="4" t="s">
        <v>937</v>
      </c>
      <c r="B247" s="5" t="s">
        <v>938</v>
      </c>
      <c r="C247" s="4" t="s">
        <v>47</v>
      </c>
      <c r="D247" s="4" t="s">
        <v>939</v>
      </c>
    </row>
    <row r="248" spans="1:4" ht="67.5" x14ac:dyDescent="0.2">
      <c r="A248" s="4" t="s">
        <v>940</v>
      </c>
      <c r="B248" s="5" t="s">
        <v>941</v>
      </c>
      <c r="C248" s="4" t="s">
        <v>47</v>
      </c>
      <c r="D248" s="4" t="s">
        <v>942</v>
      </c>
    </row>
    <row r="249" spans="1:4" ht="56.25" x14ac:dyDescent="0.2">
      <c r="A249" s="4" t="s">
        <v>943</v>
      </c>
      <c r="B249" s="5" t="s">
        <v>944</v>
      </c>
      <c r="C249" s="4" t="s">
        <v>47</v>
      </c>
      <c r="D249" s="4" t="s">
        <v>945</v>
      </c>
    </row>
    <row r="250" spans="1:4" ht="56.25" x14ac:dyDescent="0.2">
      <c r="A250" s="4" t="s">
        <v>946</v>
      </c>
      <c r="B250" s="5" t="s">
        <v>947</v>
      </c>
      <c r="C250" s="4" t="s">
        <v>47</v>
      </c>
      <c r="D250" s="4" t="s">
        <v>948</v>
      </c>
    </row>
    <row r="251" spans="1:4" ht="22.5" x14ac:dyDescent="0.2">
      <c r="A251" s="7"/>
      <c r="B251" s="6" t="s">
        <v>8495</v>
      </c>
      <c r="C251" s="7"/>
      <c r="D251" s="7"/>
    </row>
    <row r="252" spans="1:4" ht="45.75" thickBot="1" x14ac:dyDescent="0.25">
      <c r="A252" s="8">
        <v>96543</v>
      </c>
      <c r="B252" s="9" t="s">
        <v>949</v>
      </c>
      <c r="C252" s="8" t="s">
        <v>36</v>
      </c>
      <c r="D252" s="8" t="s">
        <v>950</v>
      </c>
    </row>
    <row r="253" spans="1:4" ht="13.5" thickBot="1" x14ac:dyDescent="0.25">
      <c r="A253" s="12"/>
      <c r="B253" s="13" t="s">
        <v>8496</v>
      </c>
      <c r="C253" s="14"/>
      <c r="D253" s="15"/>
    </row>
    <row r="254" spans="1:4" ht="22.5" x14ac:dyDescent="0.2">
      <c r="A254" s="10" t="s">
        <v>951</v>
      </c>
      <c r="B254" s="11" t="s">
        <v>952</v>
      </c>
      <c r="C254" s="10" t="s">
        <v>13</v>
      </c>
      <c r="D254" s="10" t="s">
        <v>953</v>
      </c>
    </row>
    <row r="255" spans="1:4" ht="22.5" x14ac:dyDescent="0.2">
      <c r="A255" s="4" t="s">
        <v>954</v>
      </c>
      <c r="B255" s="5" t="s">
        <v>955</v>
      </c>
      <c r="C255" s="4" t="s">
        <v>13</v>
      </c>
      <c r="D255" s="4" t="s">
        <v>956</v>
      </c>
    </row>
    <row r="256" spans="1:4" ht="33.75" x14ac:dyDescent="0.2">
      <c r="A256" s="4" t="s">
        <v>957</v>
      </c>
      <c r="B256" s="5" t="s">
        <v>958</v>
      </c>
      <c r="C256" s="4" t="s">
        <v>36</v>
      </c>
      <c r="D256" s="4" t="s">
        <v>959</v>
      </c>
    </row>
    <row r="257" spans="1:4" ht="33.75" x14ac:dyDescent="0.2">
      <c r="A257" s="4" t="s">
        <v>960</v>
      </c>
      <c r="B257" s="5" t="s">
        <v>961</v>
      </c>
      <c r="C257" s="4" t="s">
        <v>1</v>
      </c>
      <c r="D257" s="4" t="s">
        <v>962</v>
      </c>
    </row>
    <row r="258" spans="1:4" ht="33.75" x14ac:dyDescent="0.2">
      <c r="A258" s="4" t="s">
        <v>963</v>
      </c>
      <c r="B258" s="5" t="s">
        <v>964</v>
      </c>
      <c r="C258" s="4" t="s">
        <v>1</v>
      </c>
      <c r="D258" s="4" t="s">
        <v>965</v>
      </c>
    </row>
    <row r="259" spans="1:4" ht="33.75" x14ac:dyDescent="0.2">
      <c r="A259" s="4" t="s">
        <v>966</v>
      </c>
      <c r="B259" s="5" t="s">
        <v>967</v>
      </c>
      <c r="C259" s="4" t="s">
        <v>1</v>
      </c>
      <c r="D259" s="4" t="s">
        <v>968</v>
      </c>
    </row>
    <row r="260" spans="1:4" ht="33.75" x14ac:dyDescent="0.2">
      <c r="A260" s="4" t="s">
        <v>969</v>
      </c>
      <c r="B260" s="5" t="s">
        <v>970</v>
      </c>
      <c r="C260" s="4" t="s">
        <v>1</v>
      </c>
      <c r="D260" s="4" t="s">
        <v>971</v>
      </c>
    </row>
    <row r="261" spans="1:4" ht="45" x14ac:dyDescent="0.2">
      <c r="A261" s="4" t="s">
        <v>972</v>
      </c>
      <c r="B261" s="5" t="s">
        <v>973</v>
      </c>
      <c r="C261" s="4" t="s">
        <v>1</v>
      </c>
      <c r="D261" s="4" t="s">
        <v>904</v>
      </c>
    </row>
    <row r="262" spans="1:4" ht="45" x14ac:dyDescent="0.2">
      <c r="A262" s="4" t="s">
        <v>974</v>
      </c>
      <c r="B262" s="5" t="s">
        <v>975</v>
      </c>
      <c r="C262" s="4" t="s">
        <v>1</v>
      </c>
      <c r="D262" s="4" t="s">
        <v>976</v>
      </c>
    </row>
    <row r="263" spans="1:4" ht="45" x14ac:dyDescent="0.2">
      <c r="A263" s="4" t="s">
        <v>977</v>
      </c>
      <c r="B263" s="5" t="s">
        <v>978</v>
      </c>
      <c r="C263" s="4" t="s">
        <v>1</v>
      </c>
      <c r="D263" s="4" t="s">
        <v>901</v>
      </c>
    </row>
    <row r="264" spans="1:4" ht="45" x14ac:dyDescent="0.2">
      <c r="A264" s="4" t="s">
        <v>979</v>
      </c>
      <c r="B264" s="5" t="s">
        <v>980</v>
      </c>
      <c r="C264" s="4" t="s">
        <v>1</v>
      </c>
      <c r="D264" s="4" t="s">
        <v>981</v>
      </c>
    </row>
    <row r="265" spans="1:4" ht="56.25" x14ac:dyDescent="0.2">
      <c r="A265" s="4" t="s">
        <v>982</v>
      </c>
      <c r="B265" s="5" t="s">
        <v>983</v>
      </c>
      <c r="C265" s="4" t="s">
        <v>1</v>
      </c>
      <c r="D265" s="4" t="s">
        <v>984</v>
      </c>
    </row>
    <row r="266" spans="1:4" ht="56.25" x14ac:dyDescent="0.2">
      <c r="A266" s="4" t="s">
        <v>985</v>
      </c>
      <c r="B266" s="5" t="s">
        <v>986</v>
      </c>
      <c r="C266" s="4" t="s">
        <v>1</v>
      </c>
      <c r="D266" s="4" t="s">
        <v>987</v>
      </c>
    </row>
    <row r="267" spans="1:4" ht="33.75" x14ac:dyDescent="0.2">
      <c r="A267" s="4" t="s">
        <v>988</v>
      </c>
      <c r="B267" s="5" t="s">
        <v>989</v>
      </c>
      <c r="C267" s="4" t="s">
        <v>1</v>
      </c>
      <c r="D267" s="4" t="s">
        <v>990</v>
      </c>
    </row>
    <row r="268" spans="1:4" ht="34.5" thickBot="1" x14ac:dyDescent="0.25">
      <c r="A268" s="8" t="s">
        <v>991</v>
      </c>
      <c r="B268" s="9" t="s">
        <v>992</v>
      </c>
      <c r="C268" s="8" t="s">
        <v>1</v>
      </c>
      <c r="D268" s="8" t="s">
        <v>993</v>
      </c>
    </row>
    <row r="269" spans="1:4" ht="23.25" thickBot="1" x14ac:dyDescent="0.25">
      <c r="A269" s="12"/>
      <c r="B269" s="13" t="s">
        <v>8497</v>
      </c>
      <c r="C269" s="14"/>
      <c r="D269" s="15"/>
    </row>
    <row r="270" spans="1:4" ht="33.75" x14ac:dyDescent="0.2">
      <c r="A270" s="10">
        <v>85662</v>
      </c>
      <c r="B270" s="11" t="s">
        <v>994</v>
      </c>
      <c r="C270" s="10" t="s">
        <v>47</v>
      </c>
      <c r="D270" s="10" t="s">
        <v>995</v>
      </c>
    </row>
    <row r="271" spans="1:4" ht="33.75" x14ac:dyDescent="0.2">
      <c r="A271" s="4" t="s">
        <v>996</v>
      </c>
      <c r="B271" s="5" t="s">
        <v>997</v>
      </c>
      <c r="C271" s="4" t="s">
        <v>36</v>
      </c>
      <c r="D271" s="4" t="s">
        <v>998</v>
      </c>
    </row>
    <row r="272" spans="1:4" ht="33.75" x14ac:dyDescent="0.2">
      <c r="A272" s="4" t="s">
        <v>999</v>
      </c>
      <c r="B272" s="5" t="s">
        <v>1000</v>
      </c>
      <c r="C272" s="4" t="s">
        <v>36</v>
      </c>
      <c r="D272" s="4" t="s">
        <v>1001</v>
      </c>
    </row>
    <row r="273" spans="1:4" ht="33.75" x14ac:dyDescent="0.2">
      <c r="A273" s="4" t="s">
        <v>1002</v>
      </c>
      <c r="B273" s="5" t="s">
        <v>1003</v>
      </c>
      <c r="C273" s="4" t="s">
        <v>36</v>
      </c>
      <c r="D273" s="4" t="s">
        <v>257</v>
      </c>
    </row>
    <row r="274" spans="1:4" ht="45" x14ac:dyDescent="0.2">
      <c r="A274" s="4" t="s">
        <v>1004</v>
      </c>
      <c r="B274" s="5" t="s">
        <v>1005</v>
      </c>
      <c r="C274" s="4" t="s">
        <v>36</v>
      </c>
      <c r="D274" s="4" t="s">
        <v>230</v>
      </c>
    </row>
    <row r="275" spans="1:4" ht="45.75" thickBot="1" x14ac:dyDescent="0.25">
      <c r="A275" s="8" t="s">
        <v>1006</v>
      </c>
      <c r="B275" s="9" t="s">
        <v>1007</v>
      </c>
      <c r="C275" s="8" t="s">
        <v>36</v>
      </c>
      <c r="D275" s="8" t="s">
        <v>1008</v>
      </c>
    </row>
    <row r="276" spans="1:4" ht="13.5" thickBot="1" x14ac:dyDescent="0.25">
      <c r="A276" s="12"/>
      <c r="B276" s="13" t="s">
        <v>8498</v>
      </c>
      <c r="C276" s="14"/>
      <c r="D276" s="15"/>
    </row>
    <row r="277" spans="1:4" ht="56.25" x14ac:dyDescent="0.2">
      <c r="A277" s="10" t="s">
        <v>1009</v>
      </c>
      <c r="B277" s="11" t="s">
        <v>1010</v>
      </c>
      <c r="C277" s="10" t="s">
        <v>36</v>
      </c>
      <c r="D277" s="10" t="s">
        <v>15</v>
      </c>
    </row>
    <row r="278" spans="1:4" ht="56.25" x14ac:dyDescent="0.2">
      <c r="A278" s="4" t="s">
        <v>1011</v>
      </c>
      <c r="B278" s="5" t="s">
        <v>1012</v>
      </c>
      <c r="C278" s="4" t="s">
        <v>36</v>
      </c>
      <c r="D278" s="4" t="s">
        <v>1013</v>
      </c>
    </row>
    <row r="279" spans="1:4" ht="45" x14ac:dyDescent="0.2">
      <c r="A279" s="4" t="s">
        <v>1014</v>
      </c>
      <c r="B279" s="5" t="s">
        <v>1015</v>
      </c>
      <c r="C279" s="4" t="s">
        <v>36</v>
      </c>
      <c r="D279" s="4" t="s">
        <v>1016</v>
      </c>
    </row>
    <row r="280" spans="1:4" ht="45" x14ac:dyDescent="0.2">
      <c r="A280" s="4" t="s">
        <v>1017</v>
      </c>
      <c r="B280" s="5" t="s">
        <v>1018</v>
      </c>
      <c r="C280" s="4" t="s">
        <v>36</v>
      </c>
      <c r="D280" s="4" t="s">
        <v>1019</v>
      </c>
    </row>
    <row r="281" spans="1:4" ht="45" x14ac:dyDescent="0.2">
      <c r="A281" s="4" t="s">
        <v>1020</v>
      </c>
      <c r="B281" s="5" t="s">
        <v>1021</v>
      </c>
      <c r="C281" s="4" t="s">
        <v>36</v>
      </c>
      <c r="D281" s="4" t="s">
        <v>1022</v>
      </c>
    </row>
    <row r="282" spans="1:4" ht="45" x14ac:dyDescent="0.2">
      <c r="A282" s="4" t="s">
        <v>1023</v>
      </c>
      <c r="B282" s="5" t="s">
        <v>1024</v>
      </c>
      <c r="C282" s="4" t="s">
        <v>36</v>
      </c>
      <c r="D282" s="4" t="s">
        <v>1025</v>
      </c>
    </row>
    <row r="283" spans="1:4" ht="45" x14ac:dyDescent="0.2">
      <c r="A283" s="4" t="s">
        <v>1026</v>
      </c>
      <c r="B283" s="5" t="s">
        <v>1027</v>
      </c>
      <c r="C283" s="4" t="s">
        <v>36</v>
      </c>
      <c r="D283" s="4" t="s">
        <v>862</v>
      </c>
    </row>
    <row r="284" spans="1:4" ht="45" x14ac:dyDescent="0.2">
      <c r="A284" s="4" t="s">
        <v>1028</v>
      </c>
      <c r="B284" s="5" t="s">
        <v>1029</v>
      </c>
      <c r="C284" s="4" t="s">
        <v>36</v>
      </c>
      <c r="D284" s="4" t="s">
        <v>1030</v>
      </c>
    </row>
    <row r="285" spans="1:4" ht="45" x14ac:dyDescent="0.2">
      <c r="A285" s="4" t="s">
        <v>1031</v>
      </c>
      <c r="B285" s="5" t="s">
        <v>1032</v>
      </c>
      <c r="C285" s="4" t="s">
        <v>36</v>
      </c>
      <c r="D285" s="4" t="s">
        <v>1033</v>
      </c>
    </row>
    <row r="286" spans="1:4" ht="45" x14ac:dyDescent="0.2">
      <c r="A286" s="4" t="s">
        <v>1034</v>
      </c>
      <c r="B286" s="5" t="s">
        <v>1035</v>
      </c>
      <c r="C286" s="4" t="s">
        <v>36</v>
      </c>
      <c r="D286" s="4" t="s">
        <v>1036</v>
      </c>
    </row>
    <row r="287" spans="1:4" ht="45.75" thickBot="1" x14ac:dyDescent="0.25">
      <c r="A287" s="8" t="s">
        <v>1037</v>
      </c>
      <c r="B287" s="9" t="s">
        <v>1038</v>
      </c>
      <c r="C287" s="8" t="s">
        <v>36</v>
      </c>
      <c r="D287" s="8" t="s">
        <v>257</v>
      </c>
    </row>
    <row r="288" spans="1:4" ht="13.5" thickBot="1" x14ac:dyDescent="0.25">
      <c r="A288" s="12"/>
      <c r="B288" s="13" t="s">
        <v>8499</v>
      </c>
      <c r="C288" s="14"/>
      <c r="D288" s="15"/>
    </row>
    <row r="289" spans="1:4" ht="45" x14ac:dyDescent="0.2">
      <c r="A289" s="4">
        <v>92791</v>
      </c>
      <c r="B289" s="5" t="s">
        <v>1050</v>
      </c>
      <c r="C289" s="4" t="s">
        <v>36</v>
      </c>
      <c r="D289" s="4" t="s">
        <v>1051</v>
      </c>
    </row>
    <row r="290" spans="1:4" ht="45" x14ac:dyDescent="0.2">
      <c r="A290" s="4" t="s">
        <v>1052</v>
      </c>
      <c r="B290" s="5" t="s">
        <v>1053</v>
      </c>
      <c r="C290" s="4" t="s">
        <v>36</v>
      </c>
      <c r="D290" s="4" t="s">
        <v>119</v>
      </c>
    </row>
    <row r="291" spans="1:4" ht="45" x14ac:dyDescent="0.2">
      <c r="A291" s="4">
        <v>92793</v>
      </c>
      <c r="B291" s="5" t="s">
        <v>1054</v>
      </c>
      <c r="C291" s="4" t="s">
        <v>36</v>
      </c>
      <c r="D291" s="4" t="s">
        <v>1045</v>
      </c>
    </row>
    <row r="292" spans="1:4" ht="45" x14ac:dyDescent="0.2">
      <c r="A292" s="4" t="s">
        <v>1055</v>
      </c>
      <c r="B292" s="5" t="s">
        <v>1056</v>
      </c>
      <c r="C292" s="4" t="s">
        <v>36</v>
      </c>
      <c r="D292" s="4" t="s">
        <v>223</v>
      </c>
    </row>
    <row r="293" spans="1:4" ht="45" x14ac:dyDescent="0.2">
      <c r="A293" s="4" t="s">
        <v>1057</v>
      </c>
      <c r="B293" s="5" t="s">
        <v>1058</v>
      </c>
      <c r="C293" s="4" t="s">
        <v>36</v>
      </c>
      <c r="D293" s="4" t="s">
        <v>1059</v>
      </c>
    </row>
    <row r="294" spans="1:4" ht="45" x14ac:dyDescent="0.2">
      <c r="A294" s="4" t="s">
        <v>1060</v>
      </c>
      <c r="B294" s="5" t="s">
        <v>1061</v>
      </c>
      <c r="C294" s="4" t="s">
        <v>36</v>
      </c>
      <c r="D294" s="4" t="s">
        <v>17</v>
      </c>
    </row>
    <row r="295" spans="1:4" ht="45" x14ac:dyDescent="0.2">
      <c r="A295" s="4" t="s">
        <v>1062</v>
      </c>
      <c r="B295" s="5" t="s">
        <v>1063</v>
      </c>
      <c r="C295" s="4" t="s">
        <v>36</v>
      </c>
      <c r="D295" s="4" t="s">
        <v>175</v>
      </c>
    </row>
    <row r="296" spans="1:4" ht="45.75" thickBot="1" x14ac:dyDescent="0.25">
      <c r="A296" s="8" t="s">
        <v>1064</v>
      </c>
      <c r="B296" s="9" t="s">
        <v>1065</v>
      </c>
      <c r="C296" s="8" t="s">
        <v>36</v>
      </c>
      <c r="D296" s="8" t="s">
        <v>99</v>
      </c>
    </row>
    <row r="297" spans="1:4" ht="13.5" thickBot="1" x14ac:dyDescent="0.25">
      <c r="A297" s="12"/>
      <c r="B297" s="13" t="s">
        <v>8500</v>
      </c>
      <c r="C297" s="14"/>
      <c r="D297" s="15"/>
    </row>
    <row r="298" spans="1:4" ht="33.75" x14ac:dyDescent="0.2">
      <c r="A298" s="10" t="s">
        <v>1066</v>
      </c>
      <c r="B298" s="11" t="s">
        <v>1067</v>
      </c>
      <c r="C298" s="10" t="s">
        <v>36</v>
      </c>
      <c r="D298" s="10" t="s">
        <v>107</v>
      </c>
    </row>
    <row r="299" spans="1:4" ht="33.75" x14ac:dyDescent="0.2">
      <c r="A299" s="4" t="s">
        <v>1068</v>
      </c>
      <c r="B299" s="5" t="s">
        <v>1069</v>
      </c>
      <c r="C299" s="4" t="s">
        <v>36</v>
      </c>
      <c r="D299" s="4" t="s">
        <v>1070</v>
      </c>
    </row>
    <row r="300" spans="1:4" ht="33.75" x14ac:dyDescent="0.2">
      <c r="A300" s="4" t="s">
        <v>1071</v>
      </c>
      <c r="B300" s="5" t="s">
        <v>1072</v>
      </c>
      <c r="C300" s="4" t="s">
        <v>36</v>
      </c>
      <c r="D300" s="4" t="s">
        <v>1073</v>
      </c>
    </row>
    <row r="301" spans="1:4" ht="33.75" x14ac:dyDescent="0.2">
      <c r="A301" s="4" t="s">
        <v>1074</v>
      </c>
      <c r="B301" s="5" t="s">
        <v>1075</v>
      </c>
      <c r="C301" s="4" t="s">
        <v>36</v>
      </c>
      <c r="D301" s="4" t="s">
        <v>1076</v>
      </c>
    </row>
    <row r="302" spans="1:4" ht="33.75" x14ac:dyDescent="0.2">
      <c r="A302" s="4" t="s">
        <v>1077</v>
      </c>
      <c r="B302" s="5" t="s">
        <v>1078</v>
      </c>
      <c r="C302" s="4" t="s">
        <v>36</v>
      </c>
      <c r="D302" s="4" t="s">
        <v>1079</v>
      </c>
    </row>
    <row r="303" spans="1:4" ht="33.75" x14ac:dyDescent="0.2">
      <c r="A303" s="4" t="s">
        <v>1080</v>
      </c>
      <c r="B303" s="5" t="s">
        <v>1081</v>
      </c>
      <c r="C303" s="4" t="s">
        <v>36</v>
      </c>
      <c r="D303" s="4" t="s">
        <v>2</v>
      </c>
    </row>
    <row r="304" spans="1:4" ht="33.75" x14ac:dyDescent="0.2">
      <c r="A304" s="4" t="s">
        <v>1082</v>
      </c>
      <c r="B304" s="5" t="s">
        <v>1083</v>
      </c>
      <c r="C304" s="4" t="s">
        <v>36</v>
      </c>
      <c r="D304" s="4" t="s">
        <v>1084</v>
      </c>
    </row>
    <row r="305" spans="1:4" ht="34.5" thickBot="1" x14ac:dyDescent="0.25">
      <c r="A305" s="8" t="s">
        <v>1085</v>
      </c>
      <c r="B305" s="9" t="s">
        <v>1086</v>
      </c>
      <c r="C305" s="8" t="s">
        <v>36</v>
      </c>
      <c r="D305" s="8" t="s">
        <v>208</v>
      </c>
    </row>
    <row r="306" spans="1:4" ht="13.5" thickBot="1" x14ac:dyDescent="0.25">
      <c r="A306" s="12"/>
      <c r="B306" s="13" t="s">
        <v>8501</v>
      </c>
      <c r="C306" s="14"/>
      <c r="D306" s="15"/>
    </row>
    <row r="307" spans="1:4" ht="56.25" x14ac:dyDescent="0.2">
      <c r="A307" s="10" t="s">
        <v>1100</v>
      </c>
      <c r="B307" s="11" t="s">
        <v>1101</v>
      </c>
      <c r="C307" s="10" t="s">
        <v>36</v>
      </c>
      <c r="D307" s="10" t="s">
        <v>1102</v>
      </c>
    </row>
    <row r="308" spans="1:4" ht="56.25" x14ac:dyDescent="0.2">
      <c r="A308" s="4" t="s">
        <v>1103</v>
      </c>
      <c r="B308" s="5" t="s">
        <v>1104</v>
      </c>
      <c r="C308" s="4" t="s">
        <v>36</v>
      </c>
      <c r="D308" s="4" t="s">
        <v>1105</v>
      </c>
    </row>
    <row r="309" spans="1:4" ht="56.25" x14ac:dyDescent="0.2">
      <c r="A309" s="4" t="s">
        <v>1106</v>
      </c>
      <c r="B309" s="5" t="s">
        <v>1107</v>
      </c>
      <c r="C309" s="4" t="s">
        <v>36</v>
      </c>
      <c r="D309" s="4" t="s">
        <v>1108</v>
      </c>
    </row>
    <row r="310" spans="1:4" ht="56.25" x14ac:dyDescent="0.2">
      <c r="A310" s="4" t="s">
        <v>1109</v>
      </c>
      <c r="B310" s="5" t="s">
        <v>1110</v>
      </c>
      <c r="C310" s="4" t="s">
        <v>36</v>
      </c>
      <c r="D310" s="4" t="s">
        <v>1111</v>
      </c>
    </row>
    <row r="311" spans="1:4" ht="56.25" x14ac:dyDescent="0.2">
      <c r="A311" s="4" t="s">
        <v>1112</v>
      </c>
      <c r="B311" s="5" t="s">
        <v>1113</v>
      </c>
      <c r="C311" s="4" t="s">
        <v>36</v>
      </c>
      <c r="D311" s="4" t="s">
        <v>1114</v>
      </c>
    </row>
    <row r="312" spans="1:4" ht="56.25" x14ac:dyDescent="0.2">
      <c r="A312" s="4" t="s">
        <v>1115</v>
      </c>
      <c r="B312" s="5" t="s">
        <v>1116</v>
      </c>
      <c r="C312" s="4" t="s">
        <v>36</v>
      </c>
      <c r="D312" s="4" t="s">
        <v>1117</v>
      </c>
    </row>
    <row r="313" spans="1:4" ht="22.5" x14ac:dyDescent="0.2">
      <c r="A313" s="7"/>
      <c r="B313" s="6" t="s">
        <v>8502</v>
      </c>
      <c r="C313" s="7"/>
      <c r="D313" s="7"/>
    </row>
    <row r="314" spans="1:4" ht="45" x14ac:dyDescent="0.2">
      <c r="A314" s="4" t="s">
        <v>1118</v>
      </c>
      <c r="B314" s="5" t="s">
        <v>1119</v>
      </c>
      <c r="C314" s="4" t="s">
        <v>36</v>
      </c>
      <c r="D314" s="4" t="s">
        <v>259</v>
      </c>
    </row>
    <row r="315" spans="1:4" ht="45" x14ac:dyDescent="0.2">
      <c r="A315" s="4" t="s">
        <v>1120</v>
      </c>
      <c r="B315" s="5" t="s">
        <v>1121</v>
      </c>
      <c r="C315" s="4" t="s">
        <v>36</v>
      </c>
      <c r="D315" s="4" t="s">
        <v>20</v>
      </c>
    </row>
    <row r="316" spans="1:4" ht="45" x14ac:dyDescent="0.2">
      <c r="A316" s="4" t="s">
        <v>1122</v>
      </c>
      <c r="B316" s="5" t="s">
        <v>1123</v>
      </c>
      <c r="C316" s="4" t="s">
        <v>36</v>
      </c>
      <c r="D316" s="4" t="s">
        <v>1124</v>
      </c>
    </row>
    <row r="317" spans="1:4" ht="45" x14ac:dyDescent="0.2">
      <c r="A317" s="4" t="s">
        <v>1125</v>
      </c>
      <c r="B317" s="5" t="s">
        <v>1126</v>
      </c>
      <c r="C317" s="4" t="s">
        <v>36</v>
      </c>
      <c r="D317" s="4" t="s">
        <v>1127</v>
      </c>
    </row>
    <row r="318" spans="1:4" ht="45" x14ac:dyDescent="0.2">
      <c r="A318" s="4" t="s">
        <v>1128</v>
      </c>
      <c r="B318" s="5" t="s">
        <v>1129</v>
      </c>
      <c r="C318" s="4" t="s">
        <v>36</v>
      </c>
      <c r="D318" s="4" t="s">
        <v>1130</v>
      </c>
    </row>
    <row r="319" spans="1:4" ht="45" x14ac:dyDescent="0.2">
      <c r="A319" s="4" t="s">
        <v>1131</v>
      </c>
      <c r="B319" s="5" t="s">
        <v>1132</v>
      </c>
      <c r="C319" s="4" t="s">
        <v>36</v>
      </c>
      <c r="D319" s="4" t="s">
        <v>176</v>
      </c>
    </row>
    <row r="320" spans="1:4" ht="45.75" thickBot="1" x14ac:dyDescent="0.25">
      <c r="A320" s="8" t="s">
        <v>1133</v>
      </c>
      <c r="B320" s="9" t="s">
        <v>1134</v>
      </c>
      <c r="C320" s="8" t="s">
        <v>36</v>
      </c>
      <c r="D320" s="8" t="s">
        <v>1135</v>
      </c>
    </row>
    <row r="321" spans="1:4" ht="13.5" thickBot="1" x14ac:dyDescent="0.25">
      <c r="A321" s="12"/>
      <c r="B321" s="13" t="s">
        <v>8503</v>
      </c>
      <c r="C321" s="14"/>
      <c r="D321" s="15"/>
    </row>
    <row r="322" spans="1:4" ht="22.5" x14ac:dyDescent="0.2">
      <c r="A322" s="10" t="s">
        <v>1136</v>
      </c>
      <c r="B322" s="11" t="s">
        <v>1137</v>
      </c>
      <c r="C322" s="10" t="s">
        <v>47</v>
      </c>
      <c r="D322" s="10" t="s">
        <v>43</v>
      </c>
    </row>
    <row r="323" spans="1:4" ht="22.5" x14ac:dyDescent="0.2">
      <c r="A323" s="4" t="s">
        <v>1138</v>
      </c>
      <c r="B323" s="5" t="s">
        <v>1139</v>
      </c>
      <c r="C323" s="4" t="s">
        <v>294</v>
      </c>
      <c r="D323" s="4" t="s">
        <v>1140</v>
      </c>
    </row>
    <row r="324" spans="1:4" ht="34.5" thickBot="1" x14ac:dyDescent="0.25">
      <c r="A324" s="4" t="s">
        <v>1141</v>
      </c>
      <c r="B324" s="5" t="s">
        <v>1142</v>
      </c>
      <c r="C324" s="4" t="s">
        <v>294</v>
      </c>
      <c r="D324" s="4" t="s">
        <v>1143</v>
      </c>
    </row>
    <row r="325" spans="1:4" ht="13.5" thickBot="1" x14ac:dyDescent="0.25">
      <c r="A325" s="12"/>
      <c r="B325" s="13" t="s">
        <v>8504</v>
      </c>
      <c r="C325" s="14"/>
      <c r="D325" s="15"/>
    </row>
    <row r="326" spans="1:4" ht="45" x14ac:dyDescent="0.2">
      <c r="A326" s="4" t="s">
        <v>1146</v>
      </c>
      <c r="B326" s="5" t="s">
        <v>1147</v>
      </c>
      <c r="C326" s="4" t="s">
        <v>294</v>
      </c>
      <c r="D326" s="4" t="s">
        <v>1148</v>
      </c>
    </row>
    <row r="327" spans="1:4" x14ac:dyDescent="0.2">
      <c r="A327" s="7"/>
      <c r="B327" s="6" t="s">
        <v>8505</v>
      </c>
      <c r="C327" s="7"/>
      <c r="D327" s="7"/>
    </row>
    <row r="328" spans="1:4" ht="45.75" thickBot="1" x14ac:dyDescent="0.25">
      <c r="A328" s="4" t="s">
        <v>1149</v>
      </c>
      <c r="B328" s="5" t="s">
        <v>1150</v>
      </c>
      <c r="C328" s="4" t="s">
        <v>294</v>
      </c>
      <c r="D328" s="4" t="s">
        <v>1151</v>
      </c>
    </row>
    <row r="329" spans="1:4" ht="13.5" thickBot="1" x14ac:dyDescent="0.25">
      <c r="A329" s="12"/>
      <c r="B329" s="13" t="s">
        <v>8506</v>
      </c>
      <c r="C329" s="14"/>
      <c r="D329" s="15"/>
    </row>
    <row r="330" spans="1:4" ht="56.25" x14ac:dyDescent="0.2">
      <c r="A330" s="10" t="s">
        <v>1152</v>
      </c>
      <c r="B330" s="11" t="s">
        <v>1153</v>
      </c>
      <c r="C330" s="10" t="s">
        <v>294</v>
      </c>
      <c r="D330" s="10" t="s">
        <v>1154</v>
      </c>
    </row>
    <row r="331" spans="1:4" ht="45.75" thickBot="1" x14ac:dyDescent="0.25">
      <c r="A331" s="4">
        <v>96556</v>
      </c>
      <c r="B331" s="5" t="s">
        <v>1155</v>
      </c>
      <c r="C331" s="4" t="s">
        <v>294</v>
      </c>
      <c r="D331" s="4" t="s">
        <v>1156</v>
      </c>
    </row>
    <row r="332" spans="1:4" ht="13.5" thickBot="1" x14ac:dyDescent="0.25">
      <c r="A332" s="12"/>
      <c r="B332" s="13" t="s">
        <v>8507</v>
      </c>
      <c r="C332" s="14"/>
      <c r="D332" s="15"/>
    </row>
    <row r="333" spans="1:4" ht="68.25" thickBot="1" x14ac:dyDescent="0.25">
      <c r="A333" s="4" t="s">
        <v>1158</v>
      </c>
      <c r="B333" s="5" t="s">
        <v>1159</v>
      </c>
      <c r="C333" s="4" t="s">
        <v>47</v>
      </c>
      <c r="D333" s="4" t="s">
        <v>1160</v>
      </c>
    </row>
    <row r="334" spans="1:4" ht="13.5" thickBot="1" x14ac:dyDescent="0.25">
      <c r="A334" s="12"/>
      <c r="B334" s="13" t="s">
        <v>8508</v>
      </c>
      <c r="C334" s="14"/>
      <c r="D334" s="15"/>
    </row>
    <row r="335" spans="1:4" ht="22.5" x14ac:dyDescent="0.2">
      <c r="A335" s="4" t="s">
        <v>1161</v>
      </c>
      <c r="B335" s="5" t="s">
        <v>1162</v>
      </c>
      <c r="C335" s="4" t="s">
        <v>294</v>
      </c>
      <c r="D335" s="4" t="s">
        <v>1163</v>
      </c>
    </row>
    <row r="336" spans="1:4" x14ac:dyDescent="0.2">
      <c r="A336" s="7"/>
      <c r="B336" s="6" t="s">
        <v>8509</v>
      </c>
      <c r="C336" s="7"/>
      <c r="D336" s="7"/>
    </row>
    <row r="337" spans="1:4" ht="22.5" x14ac:dyDescent="0.2">
      <c r="A337" s="4" t="s">
        <v>1164</v>
      </c>
      <c r="B337" s="5" t="s">
        <v>1165</v>
      </c>
      <c r="C337" s="4" t="s">
        <v>47</v>
      </c>
      <c r="D337" s="4" t="s">
        <v>1166</v>
      </c>
    </row>
    <row r="338" spans="1:4" ht="22.5" x14ac:dyDescent="0.2">
      <c r="A338" s="4" t="s">
        <v>1167</v>
      </c>
      <c r="B338" s="5" t="s">
        <v>1168</v>
      </c>
      <c r="C338" s="4" t="s">
        <v>1</v>
      </c>
      <c r="D338" s="4" t="s">
        <v>1169</v>
      </c>
    </row>
    <row r="339" spans="1:4" ht="56.25" x14ac:dyDescent="0.2">
      <c r="A339" s="4" t="s">
        <v>1170</v>
      </c>
      <c r="B339" s="5" t="s">
        <v>1171</v>
      </c>
      <c r="C339" s="4" t="s">
        <v>1</v>
      </c>
      <c r="D339" s="4" t="s">
        <v>1172</v>
      </c>
    </row>
    <row r="340" spans="1:4" ht="22.5" x14ac:dyDescent="0.2">
      <c r="A340" s="4" t="s">
        <v>1173</v>
      </c>
      <c r="B340" s="5" t="s">
        <v>1174</v>
      </c>
      <c r="C340" s="4" t="s">
        <v>36</v>
      </c>
      <c r="D340" s="4" t="s">
        <v>1175</v>
      </c>
    </row>
    <row r="341" spans="1:4" x14ac:dyDescent="0.2">
      <c r="A341" s="7"/>
      <c r="B341" s="6" t="s">
        <v>8510</v>
      </c>
      <c r="C341" s="7"/>
      <c r="D341" s="7"/>
    </row>
    <row r="342" spans="1:4" ht="33.75" x14ac:dyDescent="0.2">
      <c r="A342" s="4" t="s">
        <v>1178</v>
      </c>
      <c r="B342" s="5" t="s">
        <v>1179</v>
      </c>
      <c r="C342" s="4" t="s">
        <v>1</v>
      </c>
      <c r="D342" s="4" t="s">
        <v>1180</v>
      </c>
    </row>
    <row r="343" spans="1:4" ht="33.75" x14ac:dyDescent="0.2">
      <c r="A343" s="4" t="s">
        <v>1181</v>
      </c>
      <c r="B343" s="5" t="s">
        <v>1182</v>
      </c>
      <c r="C343" s="4" t="s">
        <v>1</v>
      </c>
      <c r="D343" s="4" t="s">
        <v>1183</v>
      </c>
    </row>
    <row r="344" spans="1:4" ht="33.75" x14ac:dyDescent="0.2">
      <c r="A344" s="4" t="s">
        <v>1184</v>
      </c>
      <c r="B344" s="5" t="s">
        <v>1185</v>
      </c>
      <c r="C344" s="4" t="s">
        <v>1</v>
      </c>
      <c r="D344" s="4" t="s">
        <v>1186</v>
      </c>
    </row>
    <row r="345" spans="1:4" ht="45" x14ac:dyDescent="0.2">
      <c r="A345" s="4" t="s">
        <v>1187</v>
      </c>
      <c r="B345" s="5" t="s">
        <v>1188</v>
      </c>
      <c r="C345" s="4" t="s">
        <v>1</v>
      </c>
      <c r="D345" s="4" t="s">
        <v>1189</v>
      </c>
    </row>
    <row r="346" spans="1:4" ht="45" x14ac:dyDescent="0.2">
      <c r="A346" s="4" t="s">
        <v>1190</v>
      </c>
      <c r="B346" s="5" t="s">
        <v>1191</v>
      </c>
      <c r="C346" s="4" t="s">
        <v>1</v>
      </c>
      <c r="D346" s="4" t="s">
        <v>1192</v>
      </c>
    </row>
    <row r="347" spans="1:4" ht="45" x14ac:dyDescent="0.2">
      <c r="A347" s="8" t="s">
        <v>1193</v>
      </c>
      <c r="B347" s="9" t="s">
        <v>1194</v>
      </c>
      <c r="C347" s="8" t="s">
        <v>1</v>
      </c>
      <c r="D347" s="8" t="s">
        <v>1176</v>
      </c>
    </row>
    <row r="348" spans="1:4" ht="22.5" x14ac:dyDescent="0.2">
      <c r="A348" s="4" t="s">
        <v>1196</v>
      </c>
      <c r="B348" s="5" t="s">
        <v>1197</v>
      </c>
      <c r="C348" s="4" t="s">
        <v>294</v>
      </c>
      <c r="D348" s="4" t="s">
        <v>1198</v>
      </c>
    </row>
    <row r="349" spans="1:4" ht="45" x14ac:dyDescent="0.2">
      <c r="A349" s="4" t="s">
        <v>1199</v>
      </c>
      <c r="B349" s="5" t="s">
        <v>1200</v>
      </c>
      <c r="C349" s="4" t="s">
        <v>294</v>
      </c>
      <c r="D349" s="4" t="s">
        <v>1201</v>
      </c>
    </row>
    <row r="350" spans="1:4" x14ac:dyDescent="0.2">
      <c r="A350" s="7"/>
      <c r="B350" s="6" t="s">
        <v>8511</v>
      </c>
      <c r="C350" s="7"/>
      <c r="D350" s="7"/>
    </row>
    <row r="351" spans="1:4" ht="45" x14ac:dyDescent="0.2">
      <c r="A351" s="4" t="s">
        <v>1202</v>
      </c>
      <c r="B351" s="5" t="s">
        <v>1203</v>
      </c>
      <c r="C351" s="4" t="s">
        <v>47</v>
      </c>
      <c r="D351" s="4" t="s">
        <v>268</v>
      </c>
    </row>
    <row r="352" spans="1:4" ht="45" x14ac:dyDescent="0.2">
      <c r="A352" s="4" t="s">
        <v>1204</v>
      </c>
      <c r="B352" s="5" t="s">
        <v>1205</v>
      </c>
      <c r="C352" s="4" t="s">
        <v>47</v>
      </c>
      <c r="D352" s="4" t="s">
        <v>1206</v>
      </c>
    </row>
    <row r="353" spans="1:4" ht="45" x14ac:dyDescent="0.2">
      <c r="A353" s="4" t="s">
        <v>1207</v>
      </c>
      <c r="B353" s="5" t="s">
        <v>1208</v>
      </c>
      <c r="C353" s="4" t="s">
        <v>47</v>
      </c>
      <c r="D353" s="4" t="s">
        <v>1209</v>
      </c>
    </row>
    <row r="354" spans="1:4" ht="45" x14ac:dyDescent="0.2">
      <c r="A354" s="4" t="s">
        <v>1210</v>
      </c>
      <c r="B354" s="5" t="s">
        <v>1211</v>
      </c>
      <c r="C354" s="4" t="s">
        <v>47</v>
      </c>
      <c r="D354" s="4" t="s">
        <v>1212</v>
      </c>
    </row>
    <row r="355" spans="1:4" ht="45" x14ac:dyDescent="0.2">
      <c r="A355" s="4" t="s">
        <v>1213</v>
      </c>
      <c r="B355" s="5" t="s">
        <v>1214</v>
      </c>
      <c r="C355" s="4" t="s">
        <v>47</v>
      </c>
      <c r="D355" s="4" t="s">
        <v>1215</v>
      </c>
    </row>
    <row r="356" spans="1:4" ht="67.5" x14ac:dyDescent="0.2">
      <c r="A356" s="4" t="s">
        <v>1216</v>
      </c>
      <c r="B356" s="5" t="s">
        <v>1217</v>
      </c>
      <c r="C356" s="4" t="s">
        <v>47</v>
      </c>
      <c r="D356" s="4" t="s">
        <v>1218</v>
      </c>
    </row>
    <row r="357" spans="1:4" ht="45" x14ac:dyDescent="0.2">
      <c r="A357" s="4" t="s">
        <v>1219</v>
      </c>
      <c r="B357" s="5" t="s">
        <v>1220</v>
      </c>
      <c r="C357" s="4" t="s">
        <v>47</v>
      </c>
      <c r="D357" s="4" t="s">
        <v>1221</v>
      </c>
    </row>
    <row r="358" spans="1:4" ht="33.75" x14ac:dyDescent="0.2">
      <c r="A358" s="4" t="s">
        <v>1222</v>
      </c>
      <c r="B358" s="5" t="s">
        <v>1223</v>
      </c>
      <c r="C358" s="4" t="s">
        <v>47</v>
      </c>
      <c r="D358" s="4" t="s">
        <v>1224</v>
      </c>
    </row>
    <row r="359" spans="1:4" ht="33.75" x14ac:dyDescent="0.2">
      <c r="A359" s="4" t="s">
        <v>1225</v>
      </c>
      <c r="B359" s="5" t="s">
        <v>1226</v>
      </c>
      <c r="C359" s="4" t="s">
        <v>47</v>
      </c>
      <c r="D359" s="4" t="s">
        <v>1227</v>
      </c>
    </row>
    <row r="360" spans="1:4" ht="22.5" x14ac:dyDescent="0.2">
      <c r="A360" s="4" t="s">
        <v>1228</v>
      </c>
      <c r="B360" s="5" t="s">
        <v>1229</v>
      </c>
      <c r="C360" s="4" t="s">
        <v>47</v>
      </c>
      <c r="D360" s="4" t="s">
        <v>1230</v>
      </c>
    </row>
    <row r="361" spans="1:4" ht="45" x14ac:dyDescent="0.2">
      <c r="A361" s="4" t="s">
        <v>1231</v>
      </c>
      <c r="B361" s="5" t="s">
        <v>1232</v>
      </c>
      <c r="C361" s="4" t="s">
        <v>47</v>
      </c>
      <c r="D361" s="4" t="s">
        <v>1233</v>
      </c>
    </row>
    <row r="362" spans="1:4" ht="45" x14ac:dyDescent="0.2">
      <c r="A362" s="4" t="s">
        <v>1234</v>
      </c>
      <c r="B362" s="5" t="s">
        <v>1235</v>
      </c>
      <c r="C362" s="4" t="s">
        <v>47</v>
      </c>
      <c r="D362" s="4" t="s">
        <v>1236</v>
      </c>
    </row>
    <row r="363" spans="1:4" ht="45" x14ac:dyDescent="0.2">
      <c r="A363" s="4" t="s">
        <v>1237</v>
      </c>
      <c r="B363" s="5" t="s">
        <v>1238</v>
      </c>
      <c r="C363" s="4" t="s">
        <v>47</v>
      </c>
      <c r="D363" s="4" t="s">
        <v>1239</v>
      </c>
    </row>
    <row r="364" spans="1:4" ht="33.75" x14ac:dyDescent="0.2">
      <c r="A364" s="4" t="s">
        <v>1240</v>
      </c>
      <c r="B364" s="5" t="s">
        <v>1241</v>
      </c>
      <c r="C364" s="4" t="s">
        <v>47</v>
      </c>
      <c r="D364" s="4" t="s">
        <v>1242</v>
      </c>
    </row>
    <row r="365" spans="1:4" ht="45" x14ac:dyDescent="0.2">
      <c r="A365" s="4" t="s">
        <v>1243</v>
      </c>
      <c r="B365" s="5" t="s">
        <v>1244</v>
      </c>
      <c r="C365" s="4" t="s">
        <v>47</v>
      </c>
      <c r="D365" s="4" t="s">
        <v>1245</v>
      </c>
    </row>
    <row r="366" spans="1:4" ht="45" x14ac:dyDescent="0.2">
      <c r="A366" s="4" t="s">
        <v>1246</v>
      </c>
      <c r="B366" s="5" t="s">
        <v>1247</v>
      </c>
      <c r="C366" s="4" t="s">
        <v>47</v>
      </c>
      <c r="D366" s="4" t="s">
        <v>1248</v>
      </c>
    </row>
    <row r="367" spans="1:4" ht="33.75" x14ac:dyDescent="0.2">
      <c r="A367" s="4" t="s">
        <v>1249</v>
      </c>
      <c r="B367" s="5" t="s">
        <v>1250</v>
      </c>
      <c r="C367" s="4" t="s">
        <v>47</v>
      </c>
      <c r="D367" s="4" t="s">
        <v>1251</v>
      </c>
    </row>
    <row r="368" spans="1:4" ht="33.75" x14ac:dyDescent="0.2">
      <c r="A368" s="4" t="s">
        <v>1252</v>
      </c>
      <c r="B368" s="5" t="s">
        <v>1253</v>
      </c>
      <c r="C368" s="4" t="s">
        <v>47</v>
      </c>
      <c r="D368" s="4" t="s">
        <v>1254</v>
      </c>
    </row>
    <row r="369" spans="1:4" ht="45" x14ac:dyDescent="0.2">
      <c r="A369" s="4" t="s">
        <v>1255</v>
      </c>
      <c r="B369" s="5" t="s">
        <v>1256</v>
      </c>
      <c r="C369" s="4" t="s">
        <v>47</v>
      </c>
      <c r="D369" s="4" t="s">
        <v>1257</v>
      </c>
    </row>
    <row r="370" spans="1:4" ht="33.75" x14ac:dyDescent="0.2">
      <c r="A370" s="4" t="s">
        <v>1258</v>
      </c>
      <c r="B370" s="5" t="s">
        <v>1259</v>
      </c>
      <c r="C370" s="4" t="s">
        <v>47</v>
      </c>
      <c r="D370" s="4" t="s">
        <v>1176</v>
      </c>
    </row>
    <row r="371" spans="1:4" ht="45" x14ac:dyDescent="0.2">
      <c r="A371" s="4" t="s">
        <v>1260</v>
      </c>
      <c r="B371" s="5" t="s">
        <v>1261</v>
      </c>
      <c r="C371" s="4" t="s">
        <v>1</v>
      </c>
      <c r="D371" s="4" t="s">
        <v>1262</v>
      </c>
    </row>
    <row r="372" spans="1:4" ht="33.75" x14ac:dyDescent="0.2">
      <c r="A372" s="4" t="s">
        <v>1263</v>
      </c>
      <c r="B372" s="5" t="s">
        <v>1264</v>
      </c>
      <c r="C372" s="4" t="s">
        <v>47</v>
      </c>
      <c r="D372" s="4" t="s">
        <v>1265</v>
      </c>
    </row>
    <row r="373" spans="1:4" ht="33.75" x14ac:dyDescent="0.2">
      <c r="A373" s="4" t="s">
        <v>1266</v>
      </c>
      <c r="B373" s="5" t="s">
        <v>1267</v>
      </c>
      <c r="C373" s="4" t="s">
        <v>47</v>
      </c>
      <c r="D373" s="4" t="s">
        <v>1268</v>
      </c>
    </row>
    <row r="374" spans="1:4" ht="33.75" x14ac:dyDescent="0.2">
      <c r="A374" s="4" t="s">
        <v>1269</v>
      </c>
      <c r="B374" s="5" t="s">
        <v>1270</v>
      </c>
      <c r="C374" s="4" t="s">
        <v>1195</v>
      </c>
      <c r="D374" s="4" t="s">
        <v>1271</v>
      </c>
    </row>
    <row r="375" spans="1:4" ht="33.75" x14ac:dyDescent="0.2">
      <c r="A375" s="4" t="s">
        <v>1272</v>
      </c>
      <c r="B375" s="5" t="s">
        <v>1273</v>
      </c>
      <c r="C375" s="4" t="s">
        <v>1</v>
      </c>
      <c r="D375" s="4" t="s">
        <v>1274</v>
      </c>
    </row>
    <row r="376" spans="1:4" ht="33.75" x14ac:dyDescent="0.2">
      <c r="A376" s="4" t="s">
        <v>1275</v>
      </c>
      <c r="B376" s="5" t="s">
        <v>1276</v>
      </c>
      <c r="C376" s="4" t="s">
        <v>47</v>
      </c>
      <c r="D376" s="4" t="s">
        <v>1277</v>
      </c>
    </row>
    <row r="377" spans="1:4" ht="56.25" x14ac:dyDescent="0.2">
      <c r="A377" s="4" t="s">
        <v>1278</v>
      </c>
      <c r="B377" s="5" t="s">
        <v>1279</v>
      </c>
      <c r="C377" s="4" t="s">
        <v>1</v>
      </c>
      <c r="D377" s="4" t="s">
        <v>1280</v>
      </c>
    </row>
    <row r="378" spans="1:4" ht="56.25" x14ac:dyDescent="0.2">
      <c r="A378" s="4" t="s">
        <v>1281</v>
      </c>
      <c r="B378" s="5" t="s">
        <v>1282</v>
      </c>
      <c r="C378" s="4" t="s">
        <v>1</v>
      </c>
      <c r="D378" s="4" t="s">
        <v>1283</v>
      </c>
    </row>
    <row r="379" spans="1:4" ht="56.25" x14ac:dyDescent="0.2">
      <c r="A379" s="4" t="s">
        <v>1284</v>
      </c>
      <c r="B379" s="5" t="s">
        <v>1285</v>
      </c>
      <c r="C379" s="4" t="s">
        <v>1</v>
      </c>
      <c r="D379" s="4" t="s">
        <v>1286</v>
      </c>
    </row>
    <row r="380" spans="1:4" ht="56.25" x14ac:dyDescent="0.2">
      <c r="A380" s="4" t="s">
        <v>1287</v>
      </c>
      <c r="B380" s="5" t="s">
        <v>1288</v>
      </c>
      <c r="C380" s="4" t="s">
        <v>1</v>
      </c>
      <c r="D380" s="4" t="s">
        <v>1289</v>
      </c>
    </row>
    <row r="381" spans="1:4" ht="56.25" x14ac:dyDescent="0.2">
      <c r="A381" s="4" t="s">
        <v>1290</v>
      </c>
      <c r="B381" s="5" t="s">
        <v>1291</v>
      </c>
      <c r="C381" s="4" t="s">
        <v>1</v>
      </c>
      <c r="D381" s="4" t="s">
        <v>1292</v>
      </c>
    </row>
    <row r="382" spans="1:4" ht="56.25" x14ac:dyDescent="0.2">
      <c r="A382" s="4" t="s">
        <v>1293</v>
      </c>
      <c r="B382" s="5" t="s">
        <v>1294</v>
      </c>
      <c r="C382" s="4" t="s">
        <v>1</v>
      </c>
      <c r="D382" s="4" t="s">
        <v>1049</v>
      </c>
    </row>
    <row r="383" spans="1:4" ht="56.25" x14ac:dyDescent="0.2">
      <c r="A383" s="4" t="s">
        <v>1295</v>
      </c>
      <c r="B383" s="5" t="s">
        <v>1296</v>
      </c>
      <c r="C383" s="4" t="s">
        <v>1</v>
      </c>
      <c r="D383" s="4" t="s">
        <v>1297</v>
      </c>
    </row>
    <row r="384" spans="1:4" ht="56.25" x14ac:dyDescent="0.2">
      <c r="A384" s="4" t="s">
        <v>1298</v>
      </c>
      <c r="B384" s="5" t="s">
        <v>1299</v>
      </c>
      <c r="C384" s="4" t="s">
        <v>1</v>
      </c>
      <c r="D384" s="4" t="s">
        <v>186</v>
      </c>
    </row>
    <row r="385" spans="1:4" ht="56.25" x14ac:dyDescent="0.2">
      <c r="A385" s="4" t="s">
        <v>1300</v>
      </c>
      <c r="B385" s="5" t="s">
        <v>1301</v>
      </c>
      <c r="C385" s="4" t="s">
        <v>1</v>
      </c>
      <c r="D385" s="4" t="s">
        <v>1090</v>
      </c>
    </row>
    <row r="386" spans="1:4" ht="56.25" x14ac:dyDescent="0.2">
      <c r="A386" s="4" t="s">
        <v>1302</v>
      </c>
      <c r="B386" s="5" t="s">
        <v>1303</v>
      </c>
      <c r="C386" s="4" t="s">
        <v>1</v>
      </c>
      <c r="D386" s="4" t="s">
        <v>1304</v>
      </c>
    </row>
    <row r="387" spans="1:4" ht="56.25" x14ac:dyDescent="0.2">
      <c r="A387" s="4" t="s">
        <v>1305</v>
      </c>
      <c r="B387" s="5" t="s">
        <v>1306</v>
      </c>
      <c r="C387" s="4" t="s">
        <v>1</v>
      </c>
      <c r="D387" s="4" t="s">
        <v>1307</v>
      </c>
    </row>
    <row r="388" spans="1:4" ht="56.25" x14ac:dyDescent="0.2">
      <c r="A388" s="4" t="s">
        <v>1308</v>
      </c>
      <c r="B388" s="5" t="s">
        <v>1309</v>
      </c>
      <c r="C388" s="4" t="s">
        <v>1</v>
      </c>
      <c r="D388" s="4" t="s">
        <v>1310</v>
      </c>
    </row>
    <row r="389" spans="1:4" ht="56.25" x14ac:dyDescent="0.2">
      <c r="A389" s="4" t="s">
        <v>1311</v>
      </c>
      <c r="B389" s="5" t="s">
        <v>1312</v>
      </c>
      <c r="C389" s="4" t="s">
        <v>1</v>
      </c>
      <c r="D389" s="4" t="s">
        <v>1313</v>
      </c>
    </row>
    <row r="390" spans="1:4" ht="56.25" x14ac:dyDescent="0.2">
      <c r="A390" s="4" t="s">
        <v>1314</v>
      </c>
      <c r="B390" s="5" t="s">
        <v>1315</v>
      </c>
      <c r="C390" s="4" t="s">
        <v>1</v>
      </c>
      <c r="D390" s="4" t="s">
        <v>1316</v>
      </c>
    </row>
    <row r="391" spans="1:4" ht="56.25" x14ac:dyDescent="0.2">
      <c r="A391" s="4" t="s">
        <v>1317</v>
      </c>
      <c r="B391" s="5" t="s">
        <v>1318</v>
      </c>
      <c r="C391" s="4" t="s">
        <v>1</v>
      </c>
      <c r="D391" s="4" t="s">
        <v>1319</v>
      </c>
    </row>
    <row r="392" spans="1:4" ht="56.25" x14ac:dyDescent="0.2">
      <c r="A392" s="4" t="s">
        <v>1320</v>
      </c>
      <c r="B392" s="5" t="s">
        <v>1321</v>
      </c>
      <c r="C392" s="4" t="s">
        <v>1</v>
      </c>
      <c r="D392" s="4" t="s">
        <v>125</v>
      </c>
    </row>
    <row r="393" spans="1:4" ht="56.25" x14ac:dyDescent="0.2">
      <c r="A393" s="4" t="s">
        <v>1322</v>
      </c>
      <c r="B393" s="5" t="s">
        <v>1323</v>
      </c>
      <c r="C393" s="4" t="s">
        <v>1</v>
      </c>
      <c r="D393" s="4" t="s">
        <v>1324</v>
      </c>
    </row>
    <row r="394" spans="1:4" ht="56.25" x14ac:dyDescent="0.2">
      <c r="A394" s="4" t="s">
        <v>1325</v>
      </c>
      <c r="B394" s="5" t="s">
        <v>1326</v>
      </c>
      <c r="C394" s="4" t="s">
        <v>1</v>
      </c>
      <c r="D394" s="4" t="s">
        <v>108</v>
      </c>
    </row>
    <row r="395" spans="1:4" ht="56.25" x14ac:dyDescent="0.2">
      <c r="A395" s="4" t="s">
        <v>1327</v>
      </c>
      <c r="B395" s="5" t="s">
        <v>1328</v>
      </c>
      <c r="C395" s="4" t="s">
        <v>1</v>
      </c>
      <c r="D395" s="4" t="s">
        <v>1329</v>
      </c>
    </row>
    <row r="396" spans="1:4" ht="56.25" x14ac:dyDescent="0.2">
      <c r="A396" s="4" t="s">
        <v>1330</v>
      </c>
      <c r="B396" s="5" t="s">
        <v>1331</v>
      </c>
      <c r="C396" s="4" t="s">
        <v>1</v>
      </c>
      <c r="D396" s="4" t="s">
        <v>1292</v>
      </c>
    </row>
    <row r="397" spans="1:4" ht="56.25" x14ac:dyDescent="0.2">
      <c r="A397" s="4" t="s">
        <v>1332</v>
      </c>
      <c r="B397" s="5" t="s">
        <v>1333</v>
      </c>
      <c r="C397" s="4" t="s">
        <v>1</v>
      </c>
      <c r="D397" s="4" t="s">
        <v>1334</v>
      </c>
    </row>
    <row r="398" spans="1:4" ht="56.25" x14ac:dyDescent="0.2">
      <c r="A398" s="4" t="s">
        <v>1335</v>
      </c>
      <c r="B398" s="5" t="s">
        <v>1336</v>
      </c>
      <c r="C398" s="4" t="s">
        <v>1</v>
      </c>
      <c r="D398" s="4" t="s">
        <v>1337</v>
      </c>
    </row>
    <row r="399" spans="1:4" ht="56.25" x14ac:dyDescent="0.2">
      <c r="A399" s="4" t="s">
        <v>1338</v>
      </c>
      <c r="B399" s="5" t="s">
        <v>1339</v>
      </c>
      <c r="C399" s="4" t="s">
        <v>1</v>
      </c>
      <c r="D399" s="4" t="s">
        <v>1340</v>
      </c>
    </row>
    <row r="400" spans="1:4" ht="33.75" x14ac:dyDescent="0.2">
      <c r="A400" s="4" t="s">
        <v>1341</v>
      </c>
      <c r="B400" s="5" t="s">
        <v>1342</v>
      </c>
      <c r="C400" s="4" t="s">
        <v>1</v>
      </c>
      <c r="D400" s="4" t="s">
        <v>1316</v>
      </c>
    </row>
    <row r="401" spans="1:4" ht="33.75" x14ac:dyDescent="0.2">
      <c r="A401" s="4" t="s">
        <v>1343</v>
      </c>
      <c r="B401" s="5" t="s">
        <v>1344</v>
      </c>
      <c r="C401" s="4" t="s">
        <v>1</v>
      </c>
      <c r="D401" s="4" t="s">
        <v>1345</v>
      </c>
    </row>
    <row r="402" spans="1:4" ht="33.75" x14ac:dyDescent="0.2">
      <c r="A402" s="4" t="s">
        <v>1346</v>
      </c>
      <c r="B402" s="5" t="s">
        <v>1347</v>
      </c>
      <c r="C402" s="4" t="s">
        <v>1</v>
      </c>
      <c r="D402" s="4" t="s">
        <v>907</v>
      </c>
    </row>
    <row r="403" spans="1:4" ht="33.75" x14ac:dyDescent="0.2">
      <c r="A403" s="4" t="s">
        <v>1348</v>
      </c>
      <c r="B403" s="5" t="s">
        <v>1349</v>
      </c>
      <c r="C403" s="4" t="s">
        <v>1</v>
      </c>
      <c r="D403" s="4" t="s">
        <v>1350</v>
      </c>
    </row>
    <row r="404" spans="1:4" ht="33.75" x14ac:dyDescent="0.2">
      <c r="A404" s="4" t="s">
        <v>1351</v>
      </c>
      <c r="B404" s="5" t="s">
        <v>1352</v>
      </c>
      <c r="C404" s="4" t="s">
        <v>1</v>
      </c>
      <c r="D404" s="4" t="s">
        <v>1353</v>
      </c>
    </row>
    <row r="405" spans="1:4" ht="45" x14ac:dyDescent="0.2">
      <c r="A405" s="4" t="s">
        <v>1354</v>
      </c>
      <c r="B405" s="5" t="s">
        <v>1355</v>
      </c>
      <c r="C405" s="4" t="s">
        <v>1</v>
      </c>
      <c r="D405" s="4" t="s">
        <v>1095</v>
      </c>
    </row>
    <row r="406" spans="1:4" ht="45" x14ac:dyDescent="0.2">
      <c r="A406" s="4" t="s">
        <v>1356</v>
      </c>
      <c r="B406" s="5" t="s">
        <v>1357</v>
      </c>
      <c r="C406" s="4" t="s">
        <v>1</v>
      </c>
      <c r="D406" s="4" t="s">
        <v>1358</v>
      </c>
    </row>
    <row r="407" spans="1:4" ht="45" x14ac:dyDescent="0.2">
      <c r="A407" s="4" t="s">
        <v>1359</v>
      </c>
      <c r="B407" s="5" t="s">
        <v>1360</v>
      </c>
      <c r="C407" s="4" t="s">
        <v>1</v>
      </c>
      <c r="D407" s="4" t="s">
        <v>1361</v>
      </c>
    </row>
    <row r="408" spans="1:4" ht="45" x14ac:dyDescent="0.2">
      <c r="A408" s="4" t="s">
        <v>1362</v>
      </c>
      <c r="B408" s="5" t="s">
        <v>1363</v>
      </c>
      <c r="C408" s="4" t="s">
        <v>1</v>
      </c>
      <c r="D408" s="4" t="s">
        <v>1364</v>
      </c>
    </row>
    <row r="409" spans="1:4" ht="56.25" x14ac:dyDescent="0.2">
      <c r="A409" s="4" t="s">
        <v>1365</v>
      </c>
      <c r="B409" s="5" t="s">
        <v>1366</v>
      </c>
      <c r="C409" s="4" t="s">
        <v>1</v>
      </c>
      <c r="D409" s="4" t="s">
        <v>1367</v>
      </c>
    </row>
    <row r="410" spans="1:4" ht="45" x14ac:dyDescent="0.2">
      <c r="A410" s="4" t="s">
        <v>1368</v>
      </c>
      <c r="B410" s="5" t="s">
        <v>1369</v>
      </c>
      <c r="C410" s="4" t="s">
        <v>1</v>
      </c>
      <c r="D410" s="4" t="s">
        <v>1370</v>
      </c>
    </row>
    <row r="411" spans="1:4" ht="56.25" x14ac:dyDescent="0.2">
      <c r="A411" s="4" t="s">
        <v>1371</v>
      </c>
      <c r="B411" s="5" t="s">
        <v>1372</v>
      </c>
      <c r="C411" s="4" t="s">
        <v>13</v>
      </c>
      <c r="D411" s="4" t="s">
        <v>184</v>
      </c>
    </row>
    <row r="412" spans="1:4" ht="22.5" x14ac:dyDescent="0.2">
      <c r="A412" s="4" t="s">
        <v>1392</v>
      </c>
      <c r="B412" s="5" t="s">
        <v>1393</v>
      </c>
      <c r="C412" s="4" t="s">
        <v>1</v>
      </c>
      <c r="D412" s="4" t="s">
        <v>20</v>
      </c>
    </row>
    <row r="413" spans="1:4" ht="22.5" x14ac:dyDescent="0.2">
      <c r="A413" s="4" t="s">
        <v>1394</v>
      </c>
      <c r="B413" s="5" t="s">
        <v>1395</v>
      </c>
      <c r="C413" s="4" t="s">
        <v>1</v>
      </c>
      <c r="D413" s="4" t="s">
        <v>1396</v>
      </c>
    </row>
    <row r="414" spans="1:4" ht="22.5" x14ac:dyDescent="0.2">
      <c r="A414" s="4" t="s">
        <v>1397</v>
      </c>
      <c r="B414" s="5" t="s">
        <v>1398</v>
      </c>
      <c r="C414" s="4" t="s">
        <v>1</v>
      </c>
      <c r="D414" s="4" t="s">
        <v>1399</v>
      </c>
    </row>
    <row r="415" spans="1:4" ht="22.5" x14ac:dyDescent="0.2">
      <c r="A415" s="4" t="s">
        <v>1400</v>
      </c>
      <c r="B415" s="5" t="s">
        <v>1401</v>
      </c>
      <c r="C415" s="4" t="s">
        <v>1</v>
      </c>
      <c r="D415" s="4" t="s">
        <v>1402</v>
      </c>
    </row>
    <row r="416" spans="1:4" ht="22.5" x14ac:dyDescent="0.2">
      <c r="A416" s="4" t="s">
        <v>1403</v>
      </c>
      <c r="B416" s="5" t="s">
        <v>1404</v>
      </c>
      <c r="C416" s="4" t="s">
        <v>1</v>
      </c>
      <c r="D416" s="4" t="s">
        <v>1405</v>
      </c>
    </row>
    <row r="417" spans="1:4" ht="22.5" x14ac:dyDescent="0.2">
      <c r="A417" s="4" t="s">
        <v>1406</v>
      </c>
      <c r="B417" s="5" t="s">
        <v>1407</v>
      </c>
      <c r="C417" s="4" t="s">
        <v>1</v>
      </c>
      <c r="D417" s="4" t="s">
        <v>1408</v>
      </c>
    </row>
    <row r="418" spans="1:4" ht="22.5" x14ac:dyDescent="0.2">
      <c r="A418" s="4" t="s">
        <v>1409</v>
      </c>
      <c r="B418" s="5" t="s">
        <v>1410</v>
      </c>
      <c r="C418" s="4" t="s">
        <v>1</v>
      </c>
      <c r="D418" s="4" t="s">
        <v>1411</v>
      </c>
    </row>
    <row r="419" spans="1:4" ht="22.5" x14ac:dyDescent="0.2">
      <c r="A419" s="4" t="s">
        <v>1412</v>
      </c>
      <c r="B419" s="5" t="s">
        <v>1413</v>
      </c>
      <c r="C419" s="4" t="s">
        <v>1</v>
      </c>
      <c r="D419" s="4" t="s">
        <v>1414</v>
      </c>
    </row>
    <row r="420" spans="1:4" ht="56.25" x14ac:dyDescent="0.2">
      <c r="A420" s="4" t="s">
        <v>1415</v>
      </c>
      <c r="B420" s="5" t="s">
        <v>1416</v>
      </c>
      <c r="C420" s="4" t="s">
        <v>1</v>
      </c>
      <c r="D420" s="4">
        <v>2.37</v>
      </c>
    </row>
    <row r="421" spans="1:4" ht="56.25" x14ac:dyDescent="0.2">
      <c r="A421" s="4" t="s">
        <v>1417</v>
      </c>
      <c r="B421" s="5" t="s">
        <v>1418</v>
      </c>
      <c r="C421" s="4" t="s">
        <v>1</v>
      </c>
      <c r="D421" s="4" t="s">
        <v>215</v>
      </c>
    </row>
    <row r="422" spans="1:4" ht="56.25" x14ac:dyDescent="0.2">
      <c r="A422" s="4" t="s">
        <v>1419</v>
      </c>
      <c r="B422" s="5" t="s">
        <v>1420</v>
      </c>
      <c r="C422" s="4" t="s">
        <v>1</v>
      </c>
      <c r="D422" s="4" t="s">
        <v>1059</v>
      </c>
    </row>
    <row r="423" spans="1:4" ht="56.25" x14ac:dyDescent="0.2">
      <c r="A423" s="4" t="s">
        <v>1421</v>
      </c>
      <c r="B423" s="5" t="s">
        <v>1422</v>
      </c>
      <c r="C423" s="4" t="s">
        <v>1</v>
      </c>
      <c r="D423" s="4" t="s">
        <v>1423</v>
      </c>
    </row>
    <row r="424" spans="1:4" ht="56.25" x14ac:dyDescent="0.2">
      <c r="A424" s="4" t="s">
        <v>1424</v>
      </c>
      <c r="B424" s="5" t="s">
        <v>1425</v>
      </c>
      <c r="C424" s="4" t="s">
        <v>1</v>
      </c>
      <c r="D424" s="4" t="s">
        <v>257</v>
      </c>
    </row>
    <row r="425" spans="1:4" ht="56.25" x14ac:dyDescent="0.2">
      <c r="A425" s="4" t="s">
        <v>1426</v>
      </c>
      <c r="B425" s="5" t="s">
        <v>1427</v>
      </c>
      <c r="C425" s="4" t="s">
        <v>1</v>
      </c>
      <c r="D425" s="4" t="s">
        <v>1215</v>
      </c>
    </row>
    <row r="426" spans="1:4" ht="56.25" x14ac:dyDescent="0.2">
      <c r="A426" s="4" t="s">
        <v>1428</v>
      </c>
      <c r="B426" s="5" t="s">
        <v>1429</v>
      </c>
      <c r="C426" s="4" t="s">
        <v>1</v>
      </c>
      <c r="D426" s="4" t="s">
        <v>1044</v>
      </c>
    </row>
    <row r="427" spans="1:4" ht="56.25" x14ac:dyDescent="0.2">
      <c r="A427" s="4" t="s">
        <v>1430</v>
      </c>
      <c r="B427" s="5" t="s">
        <v>1431</v>
      </c>
      <c r="C427" s="4" t="s">
        <v>1</v>
      </c>
      <c r="D427" s="4" t="s">
        <v>1307</v>
      </c>
    </row>
    <row r="428" spans="1:4" ht="56.25" x14ac:dyDescent="0.2">
      <c r="A428" s="4" t="s">
        <v>1432</v>
      </c>
      <c r="B428" s="5" t="s">
        <v>1433</v>
      </c>
      <c r="C428" s="4" t="s">
        <v>1</v>
      </c>
      <c r="D428" s="4" t="s">
        <v>1434</v>
      </c>
    </row>
    <row r="429" spans="1:4" ht="56.25" x14ac:dyDescent="0.2">
      <c r="A429" s="4" t="s">
        <v>1435</v>
      </c>
      <c r="B429" s="5" t="s">
        <v>1436</v>
      </c>
      <c r="C429" s="4" t="s">
        <v>1</v>
      </c>
      <c r="D429" s="4" t="s">
        <v>1437</v>
      </c>
    </row>
    <row r="430" spans="1:4" ht="45" x14ac:dyDescent="0.2">
      <c r="A430" s="4" t="s">
        <v>1438</v>
      </c>
      <c r="B430" s="5" t="s">
        <v>1439</v>
      </c>
      <c r="C430" s="4" t="s">
        <v>1</v>
      </c>
      <c r="D430" s="4" t="s">
        <v>226</v>
      </c>
    </row>
    <row r="431" spans="1:4" ht="45" x14ac:dyDescent="0.2">
      <c r="A431" s="4" t="s">
        <v>1440</v>
      </c>
      <c r="B431" s="5" t="s">
        <v>1441</v>
      </c>
      <c r="C431" s="4" t="s">
        <v>1</v>
      </c>
      <c r="D431" s="4" t="s">
        <v>1442</v>
      </c>
    </row>
    <row r="432" spans="1:4" ht="45" x14ac:dyDescent="0.2">
      <c r="A432" s="4" t="s">
        <v>1443</v>
      </c>
      <c r="B432" s="5" t="s">
        <v>1444</v>
      </c>
      <c r="C432" s="4" t="s">
        <v>1</v>
      </c>
      <c r="D432" s="4" t="s">
        <v>168</v>
      </c>
    </row>
    <row r="433" spans="1:4" ht="45" x14ac:dyDescent="0.2">
      <c r="A433" s="4" t="s">
        <v>1445</v>
      </c>
      <c r="B433" s="5" t="s">
        <v>1446</v>
      </c>
      <c r="C433" s="4" t="s">
        <v>1</v>
      </c>
      <c r="D433" s="4" t="s">
        <v>1447</v>
      </c>
    </row>
    <row r="434" spans="1:4" ht="22.5" x14ac:dyDescent="0.2">
      <c r="A434" s="4" t="s">
        <v>1448</v>
      </c>
      <c r="B434" s="5" t="s">
        <v>1449</v>
      </c>
      <c r="C434" s="4" t="s">
        <v>13</v>
      </c>
      <c r="D434" s="4" t="s">
        <v>1450</v>
      </c>
    </row>
    <row r="435" spans="1:4" ht="22.5" x14ac:dyDescent="0.2">
      <c r="A435" s="4" t="s">
        <v>1451</v>
      </c>
      <c r="B435" s="5" t="s">
        <v>1452</v>
      </c>
      <c r="C435" s="4" t="s">
        <v>13</v>
      </c>
      <c r="D435" s="4" t="s">
        <v>1453</v>
      </c>
    </row>
    <row r="436" spans="1:4" ht="22.5" x14ac:dyDescent="0.2">
      <c r="A436" s="4" t="s">
        <v>1454</v>
      </c>
      <c r="B436" s="5" t="s">
        <v>1455</v>
      </c>
      <c r="C436" s="4" t="s">
        <v>13</v>
      </c>
      <c r="D436" s="4" t="s">
        <v>1456</v>
      </c>
    </row>
    <row r="437" spans="1:4" ht="22.5" x14ac:dyDescent="0.2">
      <c r="A437" s="4" t="s">
        <v>1457</v>
      </c>
      <c r="B437" s="5" t="s">
        <v>1458</v>
      </c>
      <c r="C437" s="4" t="s">
        <v>13</v>
      </c>
      <c r="D437" s="4" t="s">
        <v>1459</v>
      </c>
    </row>
    <row r="438" spans="1:4" ht="22.5" x14ac:dyDescent="0.2">
      <c r="A438" s="4" t="s">
        <v>1460</v>
      </c>
      <c r="B438" s="5" t="s">
        <v>1461</v>
      </c>
      <c r="C438" s="4" t="s">
        <v>13</v>
      </c>
      <c r="D438" s="4" t="s">
        <v>1462</v>
      </c>
    </row>
    <row r="439" spans="1:4" ht="22.5" x14ac:dyDescent="0.2">
      <c r="A439" s="4" t="s">
        <v>1463</v>
      </c>
      <c r="B439" s="5" t="s">
        <v>1464</v>
      </c>
      <c r="C439" s="4" t="s">
        <v>13</v>
      </c>
      <c r="D439" s="4" t="s">
        <v>1465</v>
      </c>
    </row>
    <row r="440" spans="1:4" ht="33.75" x14ac:dyDescent="0.2">
      <c r="A440" s="4" t="s">
        <v>1466</v>
      </c>
      <c r="B440" s="5" t="s">
        <v>1467</v>
      </c>
      <c r="C440" s="4" t="s">
        <v>13</v>
      </c>
      <c r="D440" s="4" t="s">
        <v>7</v>
      </c>
    </row>
    <row r="441" spans="1:4" ht="33.75" x14ac:dyDescent="0.2">
      <c r="A441" s="4" t="s">
        <v>1468</v>
      </c>
      <c r="B441" s="5" t="s">
        <v>1469</v>
      </c>
      <c r="C441" s="4" t="s">
        <v>13</v>
      </c>
      <c r="D441" s="4" t="s">
        <v>1470</v>
      </c>
    </row>
    <row r="442" spans="1:4" ht="45" x14ac:dyDescent="0.2">
      <c r="A442" s="4" t="s">
        <v>1471</v>
      </c>
      <c r="B442" s="5" t="s">
        <v>1472</v>
      </c>
      <c r="C442" s="4" t="s">
        <v>13</v>
      </c>
      <c r="D442" s="4" t="s">
        <v>1473</v>
      </c>
    </row>
    <row r="443" spans="1:4" ht="45" x14ac:dyDescent="0.2">
      <c r="A443" s="4" t="s">
        <v>1474</v>
      </c>
      <c r="B443" s="5" t="s">
        <v>1475</v>
      </c>
      <c r="C443" s="4" t="s">
        <v>13</v>
      </c>
      <c r="D443" s="4" t="s">
        <v>1476</v>
      </c>
    </row>
    <row r="444" spans="1:4" ht="45" x14ac:dyDescent="0.2">
      <c r="A444" s="4" t="s">
        <v>1477</v>
      </c>
      <c r="B444" s="5" t="s">
        <v>1478</v>
      </c>
      <c r="C444" s="4" t="s">
        <v>13</v>
      </c>
      <c r="D444" s="4" t="s">
        <v>219</v>
      </c>
    </row>
    <row r="445" spans="1:4" ht="45" x14ac:dyDescent="0.2">
      <c r="A445" s="4" t="s">
        <v>1479</v>
      </c>
      <c r="B445" s="5" t="s">
        <v>1480</v>
      </c>
      <c r="C445" s="4" t="s">
        <v>13</v>
      </c>
      <c r="D445" s="4" t="s">
        <v>1481</v>
      </c>
    </row>
    <row r="446" spans="1:4" ht="45" x14ac:dyDescent="0.2">
      <c r="A446" s="4" t="s">
        <v>1482</v>
      </c>
      <c r="B446" s="5" t="s">
        <v>1483</v>
      </c>
      <c r="C446" s="4" t="s">
        <v>13</v>
      </c>
      <c r="D446" s="4" t="s">
        <v>1484</v>
      </c>
    </row>
    <row r="447" spans="1:4" ht="45" x14ac:dyDescent="0.2">
      <c r="A447" s="4" t="s">
        <v>1485</v>
      </c>
      <c r="B447" s="5" t="s">
        <v>1486</v>
      </c>
      <c r="C447" s="4" t="s">
        <v>13</v>
      </c>
      <c r="D447" s="4" t="s">
        <v>1337</v>
      </c>
    </row>
    <row r="448" spans="1:4" ht="45" x14ac:dyDescent="0.2">
      <c r="A448" s="4" t="s">
        <v>1487</v>
      </c>
      <c r="B448" s="5" t="s">
        <v>1488</v>
      </c>
      <c r="C448" s="4" t="s">
        <v>13</v>
      </c>
      <c r="D448" s="4" t="s">
        <v>1489</v>
      </c>
    </row>
    <row r="449" spans="1:4" ht="45" x14ac:dyDescent="0.2">
      <c r="A449" s="4" t="s">
        <v>1490</v>
      </c>
      <c r="B449" s="5" t="s">
        <v>1491</v>
      </c>
      <c r="C449" s="4" t="s">
        <v>13</v>
      </c>
      <c r="D449" s="4" t="s">
        <v>1492</v>
      </c>
    </row>
    <row r="450" spans="1:4" ht="56.25" x14ac:dyDescent="0.2">
      <c r="A450" s="4" t="s">
        <v>1493</v>
      </c>
      <c r="B450" s="5" t="s">
        <v>1494</v>
      </c>
      <c r="C450" s="4" t="s">
        <v>13</v>
      </c>
      <c r="D450" s="4" t="s">
        <v>1495</v>
      </c>
    </row>
    <row r="451" spans="1:4" ht="56.25" x14ac:dyDescent="0.2">
      <c r="A451" s="4" t="s">
        <v>1496</v>
      </c>
      <c r="B451" s="5" t="s">
        <v>1497</v>
      </c>
      <c r="C451" s="4" t="s">
        <v>13</v>
      </c>
      <c r="D451" s="4" t="s">
        <v>1498</v>
      </c>
    </row>
    <row r="452" spans="1:4" ht="56.25" x14ac:dyDescent="0.2">
      <c r="A452" s="4" t="s">
        <v>1499</v>
      </c>
      <c r="B452" s="5" t="s">
        <v>1500</v>
      </c>
      <c r="C452" s="4" t="s">
        <v>13</v>
      </c>
      <c r="D452" s="4" t="s">
        <v>1501</v>
      </c>
    </row>
    <row r="453" spans="1:4" ht="56.25" x14ac:dyDescent="0.2">
      <c r="A453" s="4" t="s">
        <v>1502</v>
      </c>
      <c r="B453" s="5" t="s">
        <v>1503</v>
      </c>
      <c r="C453" s="4" t="s">
        <v>13</v>
      </c>
      <c r="D453" s="4" t="s">
        <v>1504</v>
      </c>
    </row>
    <row r="454" spans="1:4" ht="56.25" x14ac:dyDescent="0.2">
      <c r="A454" s="4" t="s">
        <v>1505</v>
      </c>
      <c r="B454" s="5" t="s">
        <v>1506</v>
      </c>
      <c r="C454" s="4" t="s">
        <v>13</v>
      </c>
      <c r="D454" s="4" t="s">
        <v>1507</v>
      </c>
    </row>
    <row r="455" spans="1:4" ht="56.25" x14ac:dyDescent="0.2">
      <c r="A455" s="4" t="s">
        <v>1508</v>
      </c>
      <c r="B455" s="5" t="s">
        <v>1509</v>
      </c>
      <c r="C455" s="4" t="s">
        <v>13</v>
      </c>
      <c r="D455" s="4" t="s">
        <v>1510</v>
      </c>
    </row>
    <row r="456" spans="1:4" ht="56.25" x14ac:dyDescent="0.2">
      <c r="A456" s="4" t="s">
        <v>1511</v>
      </c>
      <c r="B456" s="5" t="s">
        <v>1512</v>
      </c>
      <c r="C456" s="4" t="s">
        <v>13</v>
      </c>
      <c r="D456" s="4" t="s">
        <v>305</v>
      </c>
    </row>
    <row r="457" spans="1:4" ht="56.25" x14ac:dyDescent="0.2">
      <c r="A457" s="4" t="s">
        <v>1513</v>
      </c>
      <c r="B457" s="5" t="s">
        <v>1514</v>
      </c>
      <c r="C457" s="4" t="s">
        <v>13</v>
      </c>
      <c r="D457" s="4" t="s">
        <v>1515</v>
      </c>
    </row>
    <row r="458" spans="1:4" ht="56.25" x14ac:dyDescent="0.2">
      <c r="A458" s="4" t="s">
        <v>1516</v>
      </c>
      <c r="B458" s="5" t="s">
        <v>1517</v>
      </c>
      <c r="C458" s="4" t="s">
        <v>13</v>
      </c>
      <c r="D458" s="4" t="s">
        <v>887</v>
      </c>
    </row>
    <row r="459" spans="1:4" ht="56.25" x14ac:dyDescent="0.2">
      <c r="A459" s="4" t="s">
        <v>1518</v>
      </c>
      <c r="B459" s="5" t="s">
        <v>1519</v>
      </c>
      <c r="C459" s="4" t="s">
        <v>13</v>
      </c>
      <c r="D459" s="4" t="s">
        <v>1520</v>
      </c>
    </row>
    <row r="460" spans="1:4" ht="56.25" x14ac:dyDescent="0.2">
      <c r="A460" s="4" t="s">
        <v>1521</v>
      </c>
      <c r="B460" s="5" t="s">
        <v>1522</v>
      </c>
      <c r="C460" s="4" t="s">
        <v>13</v>
      </c>
      <c r="D460" s="4" t="s">
        <v>491</v>
      </c>
    </row>
    <row r="461" spans="1:4" ht="56.25" x14ac:dyDescent="0.2">
      <c r="A461" s="4" t="s">
        <v>1523</v>
      </c>
      <c r="B461" s="5" t="s">
        <v>1524</v>
      </c>
      <c r="C461" s="4" t="s">
        <v>13</v>
      </c>
      <c r="D461" s="4" t="s">
        <v>1525</v>
      </c>
    </row>
    <row r="462" spans="1:4" ht="56.25" x14ac:dyDescent="0.2">
      <c r="A462" s="4" t="s">
        <v>1526</v>
      </c>
      <c r="B462" s="5" t="s">
        <v>1527</v>
      </c>
      <c r="C462" s="4" t="s">
        <v>13</v>
      </c>
      <c r="D462" s="4" t="s">
        <v>1528</v>
      </c>
    </row>
    <row r="463" spans="1:4" ht="56.25" x14ac:dyDescent="0.2">
      <c r="A463" s="4" t="s">
        <v>1529</v>
      </c>
      <c r="B463" s="5" t="s">
        <v>1530</v>
      </c>
      <c r="C463" s="4" t="s">
        <v>13</v>
      </c>
      <c r="D463" s="4" t="s">
        <v>1531</v>
      </c>
    </row>
    <row r="464" spans="1:4" ht="56.25" x14ac:dyDescent="0.2">
      <c r="A464" s="4" t="s">
        <v>1532</v>
      </c>
      <c r="B464" s="5" t="s">
        <v>1533</v>
      </c>
      <c r="C464" s="4" t="s">
        <v>13</v>
      </c>
      <c r="D464" s="4" t="s">
        <v>1534</v>
      </c>
    </row>
    <row r="465" spans="1:4" ht="56.25" x14ac:dyDescent="0.2">
      <c r="A465" s="4" t="s">
        <v>1535</v>
      </c>
      <c r="B465" s="5" t="s">
        <v>1536</v>
      </c>
      <c r="C465" s="4" t="s">
        <v>13</v>
      </c>
      <c r="D465" s="4" t="s">
        <v>1537</v>
      </c>
    </row>
    <row r="466" spans="1:4" ht="56.25" x14ac:dyDescent="0.2">
      <c r="A466" s="4" t="s">
        <v>1538</v>
      </c>
      <c r="B466" s="5" t="s">
        <v>1539</v>
      </c>
      <c r="C466" s="4" t="s">
        <v>13</v>
      </c>
      <c r="D466" s="4" t="s">
        <v>1540</v>
      </c>
    </row>
    <row r="467" spans="1:4" ht="56.25" x14ac:dyDescent="0.2">
      <c r="A467" s="4" t="s">
        <v>1541</v>
      </c>
      <c r="B467" s="5" t="s">
        <v>1542</v>
      </c>
      <c r="C467" s="4" t="s">
        <v>13</v>
      </c>
      <c r="D467" s="4" t="s">
        <v>1543</v>
      </c>
    </row>
    <row r="468" spans="1:4" ht="56.25" x14ac:dyDescent="0.2">
      <c r="A468" s="4" t="s">
        <v>1544</v>
      </c>
      <c r="B468" s="5" t="s">
        <v>1545</v>
      </c>
      <c r="C468" s="4" t="s">
        <v>13</v>
      </c>
      <c r="D468" s="4" t="s">
        <v>1546</v>
      </c>
    </row>
    <row r="469" spans="1:4" ht="56.25" x14ac:dyDescent="0.2">
      <c r="A469" s="4" t="s">
        <v>1547</v>
      </c>
      <c r="B469" s="5" t="s">
        <v>1548</v>
      </c>
      <c r="C469" s="4" t="s">
        <v>13</v>
      </c>
      <c r="D469" s="4" t="s">
        <v>39</v>
      </c>
    </row>
    <row r="470" spans="1:4" ht="56.25" x14ac:dyDescent="0.2">
      <c r="A470" s="4" t="s">
        <v>1549</v>
      </c>
      <c r="B470" s="5" t="s">
        <v>1550</v>
      </c>
      <c r="C470" s="4" t="s">
        <v>13</v>
      </c>
      <c r="D470" s="4" t="s">
        <v>1551</v>
      </c>
    </row>
    <row r="471" spans="1:4" ht="56.25" x14ac:dyDescent="0.2">
      <c r="A471" s="4" t="s">
        <v>1552</v>
      </c>
      <c r="B471" s="5" t="s">
        <v>1553</v>
      </c>
      <c r="C471" s="4" t="s">
        <v>13</v>
      </c>
      <c r="D471" s="4" t="s">
        <v>1554</v>
      </c>
    </row>
    <row r="472" spans="1:4" ht="56.25" x14ac:dyDescent="0.2">
      <c r="A472" s="4" t="s">
        <v>1555</v>
      </c>
      <c r="B472" s="5" t="s">
        <v>1556</v>
      </c>
      <c r="C472" s="4" t="s">
        <v>13</v>
      </c>
      <c r="D472" s="4" t="s">
        <v>1557</v>
      </c>
    </row>
    <row r="473" spans="1:4" ht="56.25" x14ac:dyDescent="0.2">
      <c r="A473" s="4" t="s">
        <v>1558</v>
      </c>
      <c r="B473" s="5" t="s">
        <v>1559</v>
      </c>
      <c r="C473" s="4" t="s">
        <v>13</v>
      </c>
      <c r="D473" s="4" t="s">
        <v>1560</v>
      </c>
    </row>
    <row r="474" spans="1:4" ht="56.25" x14ac:dyDescent="0.2">
      <c r="A474" s="4" t="s">
        <v>1561</v>
      </c>
      <c r="B474" s="5" t="s">
        <v>1562</v>
      </c>
      <c r="C474" s="4" t="s">
        <v>13</v>
      </c>
      <c r="D474" s="4" t="s">
        <v>1563</v>
      </c>
    </row>
    <row r="475" spans="1:4" ht="56.25" x14ac:dyDescent="0.2">
      <c r="A475" s="4" t="s">
        <v>1564</v>
      </c>
      <c r="B475" s="5" t="s">
        <v>1565</v>
      </c>
      <c r="C475" s="4" t="s">
        <v>13</v>
      </c>
      <c r="D475" s="4" t="s">
        <v>1566</v>
      </c>
    </row>
    <row r="476" spans="1:4" ht="56.25" x14ac:dyDescent="0.2">
      <c r="A476" s="4" t="s">
        <v>1567</v>
      </c>
      <c r="B476" s="5" t="s">
        <v>1568</v>
      </c>
      <c r="C476" s="4" t="s">
        <v>13</v>
      </c>
      <c r="D476" s="4" t="s">
        <v>1569</v>
      </c>
    </row>
    <row r="477" spans="1:4" ht="56.25" x14ac:dyDescent="0.2">
      <c r="A477" s="4" t="s">
        <v>1570</v>
      </c>
      <c r="B477" s="5" t="s">
        <v>1571</v>
      </c>
      <c r="C477" s="4" t="s">
        <v>13</v>
      </c>
      <c r="D477" s="4" t="s">
        <v>164</v>
      </c>
    </row>
    <row r="478" spans="1:4" ht="56.25" x14ac:dyDescent="0.2">
      <c r="A478" s="4" t="s">
        <v>1572</v>
      </c>
      <c r="B478" s="5" t="s">
        <v>1573</v>
      </c>
      <c r="C478" s="4" t="s">
        <v>13</v>
      </c>
      <c r="D478" s="4" t="s">
        <v>1574</v>
      </c>
    </row>
    <row r="479" spans="1:4" ht="56.25" x14ac:dyDescent="0.2">
      <c r="A479" s="4" t="s">
        <v>1575</v>
      </c>
      <c r="B479" s="5" t="s">
        <v>1576</v>
      </c>
      <c r="C479" s="4" t="s">
        <v>13</v>
      </c>
      <c r="D479" s="4" t="s">
        <v>1577</v>
      </c>
    </row>
    <row r="480" spans="1:4" ht="56.25" x14ac:dyDescent="0.2">
      <c r="A480" s="4" t="s">
        <v>1578</v>
      </c>
      <c r="B480" s="5" t="s">
        <v>1579</v>
      </c>
      <c r="C480" s="4" t="s">
        <v>13</v>
      </c>
      <c r="D480" s="4" t="s">
        <v>1580</v>
      </c>
    </row>
    <row r="481" spans="1:4" ht="56.25" x14ac:dyDescent="0.2">
      <c r="A481" s="4" t="s">
        <v>1581</v>
      </c>
      <c r="B481" s="5" t="s">
        <v>1582</v>
      </c>
      <c r="C481" s="4" t="s">
        <v>13</v>
      </c>
      <c r="D481" s="4" t="s">
        <v>1583</v>
      </c>
    </row>
    <row r="482" spans="1:4" ht="56.25" x14ac:dyDescent="0.2">
      <c r="A482" s="4" t="s">
        <v>1584</v>
      </c>
      <c r="B482" s="5" t="s">
        <v>1585</v>
      </c>
      <c r="C482" s="4" t="s">
        <v>13</v>
      </c>
      <c r="D482" s="4" t="s">
        <v>1586</v>
      </c>
    </row>
    <row r="483" spans="1:4" ht="56.25" x14ac:dyDescent="0.2">
      <c r="A483" s="4" t="s">
        <v>1587</v>
      </c>
      <c r="B483" s="5" t="s">
        <v>1588</v>
      </c>
      <c r="C483" s="4" t="s">
        <v>13</v>
      </c>
      <c r="D483" s="4" t="s">
        <v>1589</v>
      </c>
    </row>
    <row r="484" spans="1:4" ht="56.25" x14ac:dyDescent="0.2">
      <c r="A484" s="4" t="s">
        <v>1590</v>
      </c>
      <c r="B484" s="5" t="s">
        <v>1591</v>
      </c>
      <c r="C484" s="4" t="s">
        <v>13</v>
      </c>
      <c r="D484" s="4" t="s">
        <v>1592</v>
      </c>
    </row>
    <row r="485" spans="1:4" ht="56.25" x14ac:dyDescent="0.2">
      <c r="A485" s="4" t="s">
        <v>1593</v>
      </c>
      <c r="B485" s="5" t="s">
        <v>1594</v>
      </c>
      <c r="C485" s="4" t="s">
        <v>13</v>
      </c>
      <c r="D485" s="4" t="s">
        <v>1595</v>
      </c>
    </row>
    <row r="486" spans="1:4" ht="56.25" x14ac:dyDescent="0.2">
      <c r="A486" s="4" t="s">
        <v>1596</v>
      </c>
      <c r="B486" s="5" t="s">
        <v>1597</v>
      </c>
      <c r="C486" s="4" t="s">
        <v>13</v>
      </c>
      <c r="D486" s="4" t="s">
        <v>1598</v>
      </c>
    </row>
    <row r="487" spans="1:4" ht="33.75" x14ac:dyDescent="0.2">
      <c r="A487" s="4" t="s">
        <v>1599</v>
      </c>
      <c r="B487" s="5" t="s">
        <v>1600</v>
      </c>
      <c r="C487" s="4" t="s">
        <v>13</v>
      </c>
      <c r="D487" s="4" t="s">
        <v>1601</v>
      </c>
    </row>
    <row r="488" spans="1:4" ht="33.75" x14ac:dyDescent="0.2">
      <c r="A488" s="4" t="s">
        <v>1602</v>
      </c>
      <c r="B488" s="5" t="s">
        <v>1603</v>
      </c>
      <c r="C488" s="4" t="s">
        <v>13</v>
      </c>
      <c r="D488" s="4" t="s">
        <v>1604</v>
      </c>
    </row>
    <row r="489" spans="1:4" ht="33.75" x14ac:dyDescent="0.2">
      <c r="A489" s="4" t="s">
        <v>1605</v>
      </c>
      <c r="B489" s="5" t="s">
        <v>1606</v>
      </c>
      <c r="C489" s="4" t="s">
        <v>13</v>
      </c>
      <c r="D489" s="4" t="s">
        <v>1607</v>
      </c>
    </row>
    <row r="490" spans="1:4" ht="33.75" x14ac:dyDescent="0.2">
      <c r="A490" s="4" t="s">
        <v>1608</v>
      </c>
      <c r="B490" s="5" t="s">
        <v>1609</v>
      </c>
      <c r="C490" s="4" t="s">
        <v>13</v>
      </c>
      <c r="D490" s="4" t="s">
        <v>1610</v>
      </c>
    </row>
    <row r="491" spans="1:4" ht="33.75" x14ac:dyDescent="0.2">
      <c r="A491" s="4" t="s">
        <v>1611</v>
      </c>
      <c r="B491" s="5" t="s">
        <v>1612</v>
      </c>
      <c r="C491" s="4" t="s">
        <v>13</v>
      </c>
      <c r="D491" s="4" t="s">
        <v>1613</v>
      </c>
    </row>
    <row r="492" spans="1:4" ht="33.75" x14ac:dyDescent="0.2">
      <c r="A492" s="4" t="s">
        <v>1614</v>
      </c>
      <c r="B492" s="5" t="s">
        <v>1615</v>
      </c>
      <c r="C492" s="4" t="s">
        <v>13</v>
      </c>
      <c r="D492" s="4" t="s">
        <v>1616</v>
      </c>
    </row>
    <row r="493" spans="1:4" ht="45" x14ac:dyDescent="0.2">
      <c r="A493" s="4" t="s">
        <v>1617</v>
      </c>
      <c r="B493" s="5" t="s">
        <v>1618</v>
      </c>
      <c r="C493" s="4" t="s">
        <v>13</v>
      </c>
      <c r="D493" s="4" t="s">
        <v>1619</v>
      </c>
    </row>
    <row r="494" spans="1:4" ht="45" x14ac:dyDescent="0.2">
      <c r="A494" s="4" t="s">
        <v>1620</v>
      </c>
      <c r="B494" s="5" t="s">
        <v>1621</v>
      </c>
      <c r="C494" s="4" t="s">
        <v>13</v>
      </c>
      <c r="D494" s="4" t="s">
        <v>1622</v>
      </c>
    </row>
    <row r="495" spans="1:4" ht="45" x14ac:dyDescent="0.2">
      <c r="A495" s="4" t="s">
        <v>1623</v>
      </c>
      <c r="B495" s="5" t="s">
        <v>1624</v>
      </c>
      <c r="C495" s="4" t="s">
        <v>13</v>
      </c>
      <c r="D495" s="4" t="s">
        <v>1625</v>
      </c>
    </row>
    <row r="496" spans="1:4" ht="45" x14ac:dyDescent="0.2">
      <c r="A496" s="4" t="s">
        <v>1626</v>
      </c>
      <c r="B496" s="5" t="s">
        <v>1627</v>
      </c>
      <c r="C496" s="4" t="s">
        <v>13</v>
      </c>
      <c r="D496" s="4" t="s">
        <v>1628</v>
      </c>
    </row>
    <row r="497" spans="1:4" ht="45" x14ac:dyDescent="0.2">
      <c r="A497" s="4" t="s">
        <v>1629</v>
      </c>
      <c r="B497" s="5" t="s">
        <v>1630</v>
      </c>
      <c r="C497" s="4" t="s">
        <v>13</v>
      </c>
      <c r="D497" s="4" t="s">
        <v>1631</v>
      </c>
    </row>
    <row r="498" spans="1:4" ht="45" x14ac:dyDescent="0.2">
      <c r="A498" s="4" t="s">
        <v>1632</v>
      </c>
      <c r="B498" s="5" t="s">
        <v>1633</v>
      </c>
      <c r="C498" s="4" t="s">
        <v>13</v>
      </c>
      <c r="D498" s="4" t="s">
        <v>1634</v>
      </c>
    </row>
    <row r="499" spans="1:4" ht="45" x14ac:dyDescent="0.2">
      <c r="A499" s="4" t="s">
        <v>1635</v>
      </c>
      <c r="B499" s="5" t="s">
        <v>1636</v>
      </c>
      <c r="C499" s="4" t="s">
        <v>13</v>
      </c>
      <c r="D499" s="4" t="s">
        <v>1637</v>
      </c>
    </row>
    <row r="500" spans="1:4" ht="33.75" x14ac:dyDescent="0.2">
      <c r="A500" s="4" t="s">
        <v>1638</v>
      </c>
      <c r="B500" s="5" t="s">
        <v>1639</v>
      </c>
      <c r="C500" s="4" t="s">
        <v>13</v>
      </c>
      <c r="D500" s="4" t="s">
        <v>1640</v>
      </c>
    </row>
    <row r="501" spans="1:4" ht="45" x14ac:dyDescent="0.2">
      <c r="A501" s="4" t="s">
        <v>1641</v>
      </c>
      <c r="B501" s="5" t="s">
        <v>1642</v>
      </c>
      <c r="C501" s="4" t="s">
        <v>13</v>
      </c>
      <c r="D501" s="4" t="s">
        <v>1643</v>
      </c>
    </row>
    <row r="502" spans="1:4" ht="45" x14ac:dyDescent="0.2">
      <c r="A502" s="4" t="s">
        <v>1644</v>
      </c>
      <c r="B502" s="5" t="s">
        <v>1645</v>
      </c>
      <c r="C502" s="4" t="s">
        <v>13</v>
      </c>
      <c r="D502" s="4" t="s">
        <v>1646</v>
      </c>
    </row>
    <row r="503" spans="1:4" ht="45" x14ac:dyDescent="0.2">
      <c r="A503" s="4" t="s">
        <v>1647</v>
      </c>
      <c r="B503" s="5" t="s">
        <v>1648</v>
      </c>
      <c r="C503" s="4" t="s">
        <v>13</v>
      </c>
      <c r="D503" s="4" t="s">
        <v>1649</v>
      </c>
    </row>
    <row r="504" spans="1:4" ht="67.5" x14ac:dyDescent="0.2">
      <c r="A504" s="4" t="s">
        <v>1650</v>
      </c>
      <c r="B504" s="5" t="s">
        <v>1651</v>
      </c>
      <c r="C504" s="4" t="s">
        <v>13</v>
      </c>
      <c r="D504" s="4" t="s">
        <v>1652</v>
      </c>
    </row>
    <row r="505" spans="1:4" ht="78.75" x14ac:dyDescent="0.2">
      <c r="A505" s="4" t="s">
        <v>1653</v>
      </c>
      <c r="B505" s="5" t="s">
        <v>1654</v>
      </c>
      <c r="C505" s="4" t="s">
        <v>13</v>
      </c>
      <c r="D505" s="4" t="s">
        <v>1655</v>
      </c>
    </row>
    <row r="506" spans="1:4" ht="78.75" x14ac:dyDescent="0.2">
      <c r="A506" s="4" t="s">
        <v>1656</v>
      </c>
      <c r="B506" s="5" t="s">
        <v>1657</v>
      </c>
      <c r="C506" s="4" t="s">
        <v>13</v>
      </c>
      <c r="D506" s="4" t="s">
        <v>1658</v>
      </c>
    </row>
    <row r="507" spans="1:4" ht="78.75" x14ac:dyDescent="0.2">
      <c r="A507" s="4" t="s">
        <v>1659</v>
      </c>
      <c r="B507" s="5" t="s">
        <v>1660</v>
      </c>
      <c r="C507" s="4" t="s">
        <v>13</v>
      </c>
      <c r="D507" s="4" t="s">
        <v>1661</v>
      </c>
    </row>
    <row r="508" spans="1:4" ht="78.75" x14ac:dyDescent="0.2">
      <c r="A508" s="4" t="s">
        <v>1662</v>
      </c>
      <c r="B508" s="5" t="s">
        <v>1663</v>
      </c>
      <c r="C508" s="4" t="s">
        <v>13</v>
      </c>
      <c r="D508" s="4" t="s">
        <v>1664</v>
      </c>
    </row>
    <row r="509" spans="1:4" ht="78.75" x14ac:dyDescent="0.2">
      <c r="A509" s="4" t="s">
        <v>1665</v>
      </c>
      <c r="B509" s="5" t="s">
        <v>1666</v>
      </c>
      <c r="C509" s="4" t="s">
        <v>13</v>
      </c>
      <c r="D509" s="4" t="s">
        <v>1667</v>
      </c>
    </row>
    <row r="510" spans="1:4" ht="22.5" x14ac:dyDescent="0.2">
      <c r="A510" s="4" t="s">
        <v>1668</v>
      </c>
      <c r="B510" s="5" t="s">
        <v>1669</v>
      </c>
      <c r="C510" s="4" t="s">
        <v>13</v>
      </c>
      <c r="D510" s="4" t="s">
        <v>1670</v>
      </c>
    </row>
    <row r="511" spans="1:4" ht="78.75" x14ac:dyDescent="0.2">
      <c r="A511" s="4" t="s">
        <v>1671</v>
      </c>
      <c r="B511" s="5" t="s">
        <v>1672</v>
      </c>
      <c r="C511" s="4" t="s">
        <v>13</v>
      </c>
      <c r="D511" s="4" t="s">
        <v>1673</v>
      </c>
    </row>
    <row r="512" spans="1:4" ht="67.5" x14ac:dyDescent="0.2">
      <c r="A512" s="4" t="s">
        <v>1674</v>
      </c>
      <c r="B512" s="5" t="s">
        <v>1675</v>
      </c>
      <c r="C512" s="4" t="s">
        <v>13</v>
      </c>
      <c r="D512" s="4" t="s">
        <v>1676</v>
      </c>
    </row>
    <row r="513" spans="1:4" ht="45" x14ac:dyDescent="0.2">
      <c r="A513" s="4" t="s">
        <v>1677</v>
      </c>
      <c r="B513" s="5" t="s">
        <v>1678</v>
      </c>
      <c r="C513" s="4" t="s">
        <v>13</v>
      </c>
      <c r="D513" s="4" t="s">
        <v>97</v>
      </c>
    </row>
    <row r="514" spans="1:4" ht="45" x14ac:dyDescent="0.2">
      <c r="A514" s="4" t="s">
        <v>1679</v>
      </c>
      <c r="B514" s="5" t="s">
        <v>1680</v>
      </c>
      <c r="C514" s="4" t="s">
        <v>13</v>
      </c>
      <c r="D514" s="4" t="s">
        <v>1681</v>
      </c>
    </row>
    <row r="515" spans="1:4" ht="45" x14ac:dyDescent="0.2">
      <c r="A515" s="4" t="s">
        <v>1682</v>
      </c>
      <c r="B515" s="5" t="s">
        <v>1683</v>
      </c>
      <c r="C515" s="4" t="s">
        <v>13</v>
      </c>
      <c r="D515" s="4" t="s">
        <v>1684</v>
      </c>
    </row>
    <row r="516" spans="1:4" ht="45" x14ac:dyDescent="0.2">
      <c r="A516" s="4" t="s">
        <v>1685</v>
      </c>
      <c r="B516" s="5" t="s">
        <v>1686</v>
      </c>
      <c r="C516" s="4" t="s">
        <v>13</v>
      </c>
      <c r="D516" s="4" t="s">
        <v>1684</v>
      </c>
    </row>
    <row r="517" spans="1:4" ht="45" x14ac:dyDescent="0.2">
      <c r="A517" s="4" t="s">
        <v>1687</v>
      </c>
      <c r="B517" s="5" t="s">
        <v>1688</v>
      </c>
      <c r="C517" s="4" t="s">
        <v>13</v>
      </c>
      <c r="D517" s="4" t="s">
        <v>1689</v>
      </c>
    </row>
    <row r="518" spans="1:4" ht="45" x14ac:dyDescent="0.2">
      <c r="A518" s="4" t="s">
        <v>1690</v>
      </c>
      <c r="B518" s="5" t="s">
        <v>1691</v>
      </c>
      <c r="C518" s="4" t="s">
        <v>13</v>
      </c>
      <c r="D518" s="4" t="s">
        <v>1692</v>
      </c>
    </row>
    <row r="519" spans="1:4" ht="45" x14ac:dyDescent="0.2">
      <c r="A519" s="4" t="s">
        <v>1693</v>
      </c>
      <c r="B519" s="5" t="s">
        <v>1694</v>
      </c>
      <c r="C519" s="4" t="s">
        <v>13</v>
      </c>
      <c r="D519" s="4" t="s">
        <v>1695</v>
      </c>
    </row>
    <row r="520" spans="1:4" ht="45" x14ac:dyDescent="0.2">
      <c r="A520" s="4" t="s">
        <v>1696</v>
      </c>
      <c r="B520" s="5" t="s">
        <v>1697</v>
      </c>
      <c r="C520" s="4" t="s">
        <v>13</v>
      </c>
      <c r="D520" s="4" t="s">
        <v>1698</v>
      </c>
    </row>
    <row r="521" spans="1:4" ht="45" x14ac:dyDescent="0.2">
      <c r="A521" s="4" t="s">
        <v>1699</v>
      </c>
      <c r="B521" s="5" t="s">
        <v>1700</v>
      </c>
      <c r="C521" s="4" t="s">
        <v>13</v>
      </c>
      <c r="D521" s="4" t="s">
        <v>45</v>
      </c>
    </row>
    <row r="522" spans="1:4" ht="45" x14ac:dyDescent="0.2">
      <c r="A522" s="4" t="s">
        <v>1701</v>
      </c>
      <c r="B522" s="5" t="s">
        <v>1702</v>
      </c>
      <c r="C522" s="4" t="s">
        <v>13</v>
      </c>
      <c r="D522" s="4" t="s">
        <v>1703</v>
      </c>
    </row>
    <row r="523" spans="1:4" ht="45" x14ac:dyDescent="0.2">
      <c r="A523" s="4" t="s">
        <v>1704</v>
      </c>
      <c r="B523" s="5" t="s">
        <v>1705</v>
      </c>
      <c r="C523" s="4" t="s">
        <v>13</v>
      </c>
      <c r="D523" s="4" t="s">
        <v>1703</v>
      </c>
    </row>
    <row r="524" spans="1:4" ht="45" x14ac:dyDescent="0.2">
      <c r="A524" s="4" t="s">
        <v>1706</v>
      </c>
      <c r="B524" s="5" t="s">
        <v>1707</v>
      </c>
      <c r="C524" s="4" t="s">
        <v>13</v>
      </c>
      <c r="D524" s="4" t="s">
        <v>1708</v>
      </c>
    </row>
    <row r="525" spans="1:4" ht="45" x14ac:dyDescent="0.2">
      <c r="A525" s="4" t="s">
        <v>1709</v>
      </c>
      <c r="B525" s="5" t="s">
        <v>1710</v>
      </c>
      <c r="C525" s="4" t="s">
        <v>13</v>
      </c>
      <c r="D525" s="4" t="s">
        <v>1711</v>
      </c>
    </row>
    <row r="526" spans="1:4" ht="45" x14ac:dyDescent="0.2">
      <c r="A526" s="4" t="s">
        <v>1712</v>
      </c>
      <c r="B526" s="5" t="s">
        <v>1713</v>
      </c>
      <c r="C526" s="4" t="s">
        <v>13</v>
      </c>
      <c r="D526" s="4" t="s">
        <v>895</v>
      </c>
    </row>
    <row r="527" spans="1:4" ht="45" x14ac:dyDescent="0.2">
      <c r="A527" s="4" t="s">
        <v>1714</v>
      </c>
      <c r="B527" s="5" t="s">
        <v>1715</v>
      </c>
      <c r="C527" s="4" t="s">
        <v>13</v>
      </c>
      <c r="D527" s="4" t="s">
        <v>1716</v>
      </c>
    </row>
    <row r="528" spans="1:4" ht="45" x14ac:dyDescent="0.2">
      <c r="A528" s="4" t="s">
        <v>1717</v>
      </c>
      <c r="B528" s="5" t="s">
        <v>1718</v>
      </c>
      <c r="C528" s="4" t="s">
        <v>13</v>
      </c>
      <c r="D528" s="4" t="s">
        <v>1719</v>
      </c>
    </row>
    <row r="529" spans="1:4" ht="45" x14ac:dyDescent="0.2">
      <c r="A529" s="4" t="s">
        <v>1720</v>
      </c>
      <c r="B529" s="5" t="s">
        <v>1721</v>
      </c>
      <c r="C529" s="4" t="s">
        <v>13</v>
      </c>
      <c r="D529" s="4" t="s">
        <v>1722</v>
      </c>
    </row>
    <row r="530" spans="1:4" ht="45" x14ac:dyDescent="0.2">
      <c r="A530" s="4" t="s">
        <v>1723</v>
      </c>
      <c r="B530" s="5" t="s">
        <v>1724</v>
      </c>
      <c r="C530" s="4" t="s">
        <v>13</v>
      </c>
      <c r="D530" s="4" t="s">
        <v>1722</v>
      </c>
    </row>
    <row r="531" spans="1:4" ht="45" x14ac:dyDescent="0.2">
      <c r="A531" s="4" t="s">
        <v>1725</v>
      </c>
      <c r="B531" s="5" t="s">
        <v>1726</v>
      </c>
      <c r="C531" s="4" t="s">
        <v>13</v>
      </c>
      <c r="D531" s="4" t="s">
        <v>1727</v>
      </c>
    </row>
    <row r="532" spans="1:4" ht="45" x14ac:dyDescent="0.2">
      <c r="A532" s="4" t="s">
        <v>1728</v>
      </c>
      <c r="B532" s="5" t="s">
        <v>1729</v>
      </c>
      <c r="C532" s="4" t="s">
        <v>13</v>
      </c>
      <c r="D532" s="4" t="s">
        <v>1730</v>
      </c>
    </row>
    <row r="533" spans="1:4" ht="45" x14ac:dyDescent="0.2">
      <c r="A533" s="4" t="s">
        <v>1731</v>
      </c>
      <c r="B533" s="5" t="s">
        <v>1732</v>
      </c>
      <c r="C533" s="4" t="s">
        <v>13</v>
      </c>
      <c r="D533" s="4" t="s">
        <v>1733</v>
      </c>
    </row>
    <row r="534" spans="1:4" ht="45" x14ac:dyDescent="0.2">
      <c r="A534" s="4" t="s">
        <v>1734</v>
      </c>
      <c r="B534" s="5" t="s">
        <v>1735</v>
      </c>
      <c r="C534" s="4" t="s">
        <v>13</v>
      </c>
      <c r="D534" s="4" t="s">
        <v>1736</v>
      </c>
    </row>
    <row r="535" spans="1:4" ht="22.5" x14ac:dyDescent="0.2">
      <c r="A535" s="4" t="s">
        <v>1737</v>
      </c>
      <c r="B535" s="5" t="s">
        <v>1738</v>
      </c>
      <c r="C535" s="4" t="s">
        <v>13</v>
      </c>
      <c r="D535" s="4" t="s">
        <v>1739</v>
      </c>
    </row>
    <row r="536" spans="1:4" ht="45" x14ac:dyDescent="0.2">
      <c r="A536" s="4" t="s">
        <v>1740</v>
      </c>
      <c r="B536" s="5" t="s">
        <v>1741</v>
      </c>
      <c r="C536" s="4" t="s">
        <v>13</v>
      </c>
      <c r="D536" s="4" t="s">
        <v>113</v>
      </c>
    </row>
    <row r="537" spans="1:4" ht="33.75" x14ac:dyDescent="0.2">
      <c r="A537" s="4" t="s">
        <v>1742</v>
      </c>
      <c r="B537" s="5" t="s">
        <v>1743</v>
      </c>
      <c r="C537" s="4" t="s">
        <v>13</v>
      </c>
      <c r="D537" s="4" t="s">
        <v>1744</v>
      </c>
    </row>
    <row r="538" spans="1:4" ht="56.25" x14ac:dyDescent="0.2">
      <c r="A538" s="4" t="s">
        <v>1745</v>
      </c>
      <c r="B538" s="5" t="s">
        <v>1746</v>
      </c>
      <c r="C538" s="4" t="s">
        <v>13</v>
      </c>
      <c r="D538" s="4" t="s">
        <v>1747</v>
      </c>
    </row>
    <row r="539" spans="1:4" ht="56.25" x14ac:dyDescent="0.2">
      <c r="A539" s="4" t="s">
        <v>1748</v>
      </c>
      <c r="B539" s="5" t="s">
        <v>1749</v>
      </c>
      <c r="C539" s="4" t="s">
        <v>13</v>
      </c>
      <c r="D539" s="4" t="s">
        <v>1750</v>
      </c>
    </row>
    <row r="540" spans="1:4" ht="56.25" x14ac:dyDescent="0.2">
      <c r="A540" s="4" t="s">
        <v>1751</v>
      </c>
      <c r="B540" s="5" t="s">
        <v>1752</v>
      </c>
      <c r="C540" s="4" t="s">
        <v>13</v>
      </c>
      <c r="D540" s="4" t="s">
        <v>142</v>
      </c>
    </row>
    <row r="541" spans="1:4" ht="56.25" x14ac:dyDescent="0.2">
      <c r="A541" s="4" t="s">
        <v>1753</v>
      </c>
      <c r="B541" s="5" t="s">
        <v>1754</v>
      </c>
      <c r="C541" s="4" t="s">
        <v>13</v>
      </c>
      <c r="D541" s="4" t="s">
        <v>1755</v>
      </c>
    </row>
    <row r="542" spans="1:4" ht="56.25" x14ac:dyDescent="0.2">
      <c r="A542" s="4" t="s">
        <v>1756</v>
      </c>
      <c r="B542" s="5" t="s">
        <v>1757</v>
      </c>
      <c r="C542" s="4" t="s">
        <v>13</v>
      </c>
      <c r="D542" s="4" t="s">
        <v>1758</v>
      </c>
    </row>
    <row r="543" spans="1:4" ht="56.25" x14ac:dyDescent="0.2">
      <c r="A543" s="4" t="s">
        <v>1759</v>
      </c>
      <c r="B543" s="5" t="s">
        <v>1760</v>
      </c>
      <c r="C543" s="4" t="s">
        <v>13</v>
      </c>
      <c r="D543" s="4" t="s">
        <v>950</v>
      </c>
    </row>
    <row r="544" spans="1:4" ht="45" x14ac:dyDescent="0.2">
      <c r="A544" s="4" t="s">
        <v>1761</v>
      </c>
      <c r="B544" s="5" t="s">
        <v>1762</v>
      </c>
      <c r="C544" s="4" t="s">
        <v>13</v>
      </c>
      <c r="D544" s="4" t="s">
        <v>1763</v>
      </c>
    </row>
    <row r="545" spans="1:4" ht="45" x14ac:dyDescent="0.2">
      <c r="A545" s="4" t="s">
        <v>1764</v>
      </c>
      <c r="B545" s="5" t="s">
        <v>1765</v>
      </c>
      <c r="C545" s="4" t="s">
        <v>13</v>
      </c>
      <c r="D545" s="4" t="s">
        <v>194</v>
      </c>
    </row>
    <row r="546" spans="1:4" ht="45" x14ac:dyDescent="0.2">
      <c r="A546" s="4" t="s">
        <v>1766</v>
      </c>
      <c r="B546" s="5" t="s">
        <v>1767</v>
      </c>
      <c r="C546" s="4" t="s">
        <v>13</v>
      </c>
      <c r="D546" s="4" t="s">
        <v>1768</v>
      </c>
    </row>
    <row r="547" spans="1:4" ht="45" x14ac:dyDescent="0.2">
      <c r="A547" s="4" t="s">
        <v>1769</v>
      </c>
      <c r="B547" s="5" t="s">
        <v>1770</v>
      </c>
      <c r="C547" s="4" t="s">
        <v>13</v>
      </c>
      <c r="D547" s="4" t="s">
        <v>1771</v>
      </c>
    </row>
    <row r="548" spans="1:4" ht="56.25" x14ac:dyDescent="0.2">
      <c r="A548" s="4" t="s">
        <v>1772</v>
      </c>
      <c r="B548" s="5" t="s">
        <v>1773</v>
      </c>
      <c r="C548" s="4" t="s">
        <v>13</v>
      </c>
      <c r="D548" s="4" t="s">
        <v>1774</v>
      </c>
    </row>
    <row r="549" spans="1:4" ht="56.25" x14ac:dyDescent="0.2">
      <c r="A549" s="4" t="s">
        <v>1775</v>
      </c>
      <c r="B549" s="5" t="s">
        <v>1776</v>
      </c>
      <c r="C549" s="4" t="s">
        <v>13</v>
      </c>
      <c r="D549" s="4" t="s">
        <v>1777</v>
      </c>
    </row>
    <row r="550" spans="1:4" ht="45" x14ac:dyDescent="0.2">
      <c r="A550" s="4" t="s">
        <v>1778</v>
      </c>
      <c r="B550" s="5" t="s">
        <v>1779</v>
      </c>
      <c r="C550" s="4" t="s">
        <v>13</v>
      </c>
      <c r="D550" s="4" t="s">
        <v>1780</v>
      </c>
    </row>
    <row r="551" spans="1:4" ht="45" x14ac:dyDescent="0.2">
      <c r="A551" s="4" t="s">
        <v>1781</v>
      </c>
      <c r="B551" s="5" t="s">
        <v>1782</v>
      </c>
      <c r="C551" s="4" t="s">
        <v>13</v>
      </c>
      <c r="D551" s="4" t="s">
        <v>1783</v>
      </c>
    </row>
    <row r="552" spans="1:4" ht="45" x14ac:dyDescent="0.2">
      <c r="A552" s="4" t="s">
        <v>1784</v>
      </c>
      <c r="B552" s="5" t="s">
        <v>1785</v>
      </c>
      <c r="C552" s="4" t="s">
        <v>13</v>
      </c>
      <c r="D552" s="4" t="s">
        <v>1786</v>
      </c>
    </row>
    <row r="553" spans="1:4" ht="45" x14ac:dyDescent="0.2">
      <c r="A553" s="4" t="s">
        <v>1787</v>
      </c>
      <c r="B553" s="5" t="s">
        <v>1788</v>
      </c>
      <c r="C553" s="4" t="s">
        <v>13</v>
      </c>
      <c r="D553" s="4" t="s">
        <v>1789</v>
      </c>
    </row>
    <row r="554" spans="1:4" ht="56.25" x14ac:dyDescent="0.2">
      <c r="A554" s="4" t="s">
        <v>1790</v>
      </c>
      <c r="B554" s="5" t="s">
        <v>1791</v>
      </c>
      <c r="C554" s="4" t="s">
        <v>13</v>
      </c>
      <c r="D554" s="4" t="s">
        <v>1792</v>
      </c>
    </row>
    <row r="555" spans="1:4" ht="56.25" x14ac:dyDescent="0.2">
      <c r="A555" s="4" t="s">
        <v>1793</v>
      </c>
      <c r="B555" s="5" t="s">
        <v>1794</v>
      </c>
      <c r="C555" s="4" t="s">
        <v>13</v>
      </c>
      <c r="D555" s="4" t="s">
        <v>1795</v>
      </c>
    </row>
    <row r="556" spans="1:4" ht="56.25" x14ac:dyDescent="0.2">
      <c r="A556" s="4" t="s">
        <v>1796</v>
      </c>
      <c r="B556" s="5" t="s">
        <v>1797</v>
      </c>
      <c r="C556" s="4" t="s">
        <v>13</v>
      </c>
      <c r="D556" s="4" t="s">
        <v>1798</v>
      </c>
    </row>
    <row r="557" spans="1:4" ht="56.25" x14ac:dyDescent="0.2">
      <c r="A557" s="4" t="s">
        <v>1799</v>
      </c>
      <c r="B557" s="5" t="s">
        <v>1800</v>
      </c>
      <c r="C557" s="4" t="s">
        <v>13</v>
      </c>
      <c r="D557" s="4" t="s">
        <v>1801</v>
      </c>
    </row>
    <row r="558" spans="1:4" ht="45" x14ac:dyDescent="0.2">
      <c r="A558" s="4" t="s">
        <v>1802</v>
      </c>
      <c r="B558" s="5" t="s">
        <v>1803</v>
      </c>
      <c r="C558" s="4" t="s">
        <v>13</v>
      </c>
      <c r="D558" s="4" t="s">
        <v>1804</v>
      </c>
    </row>
    <row r="559" spans="1:4" ht="45" x14ac:dyDescent="0.2">
      <c r="A559" s="4" t="s">
        <v>1805</v>
      </c>
      <c r="B559" s="5" t="s">
        <v>1806</v>
      </c>
      <c r="C559" s="4" t="s">
        <v>13</v>
      </c>
      <c r="D559" s="4" t="s">
        <v>1807</v>
      </c>
    </row>
    <row r="560" spans="1:4" ht="45" x14ac:dyDescent="0.2">
      <c r="A560" s="4" t="s">
        <v>1808</v>
      </c>
      <c r="B560" s="5" t="s">
        <v>1809</v>
      </c>
      <c r="C560" s="4" t="s">
        <v>13</v>
      </c>
      <c r="D560" s="4" t="s">
        <v>1810</v>
      </c>
    </row>
    <row r="561" spans="1:4" ht="45" x14ac:dyDescent="0.2">
      <c r="A561" s="4" t="s">
        <v>1811</v>
      </c>
      <c r="B561" s="5" t="s">
        <v>1812</v>
      </c>
      <c r="C561" s="4" t="s">
        <v>13</v>
      </c>
      <c r="D561" s="4" t="s">
        <v>1813</v>
      </c>
    </row>
    <row r="562" spans="1:4" ht="56.25" x14ac:dyDescent="0.2">
      <c r="A562" s="4" t="s">
        <v>1814</v>
      </c>
      <c r="B562" s="5" t="s">
        <v>1815</v>
      </c>
      <c r="C562" s="4" t="s">
        <v>13</v>
      </c>
      <c r="D562" s="4" t="s">
        <v>141</v>
      </c>
    </row>
    <row r="563" spans="1:4" ht="56.25" x14ac:dyDescent="0.2">
      <c r="A563" s="4" t="s">
        <v>1816</v>
      </c>
      <c r="B563" s="5" t="s">
        <v>1817</v>
      </c>
      <c r="C563" s="4" t="s">
        <v>13</v>
      </c>
      <c r="D563" s="4" t="s">
        <v>1818</v>
      </c>
    </row>
    <row r="564" spans="1:4" ht="56.25" x14ac:dyDescent="0.2">
      <c r="A564" s="4" t="s">
        <v>1819</v>
      </c>
      <c r="B564" s="5" t="s">
        <v>1820</v>
      </c>
      <c r="C564" s="4" t="s">
        <v>13</v>
      </c>
      <c r="D564" s="4" t="s">
        <v>187</v>
      </c>
    </row>
    <row r="565" spans="1:4" ht="56.25" x14ac:dyDescent="0.2">
      <c r="A565" s="4" t="s">
        <v>1821</v>
      </c>
      <c r="B565" s="5" t="s">
        <v>1822</v>
      </c>
      <c r="C565" s="4" t="s">
        <v>13</v>
      </c>
      <c r="D565" s="4" t="s">
        <v>1823</v>
      </c>
    </row>
    <row r="566" spans="1:4" ht="45" x14ac:dyDescent="0.2">
      <c r="A566" s="4" t="s">
        <v>1824</v>
      </c>
      <c r="B566" s="5" t="s">
        <v>1825</v>
      </c>
      <c r="C566" s="4" t="s">
        <v>13</v>
      </c>
      <c r="D566" s="4" t="s">
        <v>1826</v>
      </c>
    </row>
    <row r="567" spans="1:4" ht="45" x14ac:dyDescent="0.2">
      <c r="A567" s="4" t="s">
        <v>1827</v>
      </c>
      <c r="B567" s="5" t="s">
        <v>1828</v>
      </c>
      <c r="C567" s="4" t="s">
        <v>13</v>
      </c>
      <c r="D567" s="4" t="s">
        <v>1829</v>
      </c>
    </row>
    <row r="568" spans="1:4" ht="45" x14ac:dyDescent="0.2">
      <c r="A568" s="4" t="s">
        <v>1830</v>
      </c>
      <c r="B568" s="5" t="s">
        <v>1831</v>
      </c>
      <c r="C568" s="4" t="s">
        <v>13</v>
      </c>
      <c r="D568" s="4" t="s">
        <v>1832</v>
      </c>
    </row>
    <row r="569" spans="1:4" ht="45" x14ac:dyDescent="0.2">
      <c r="A569" s="4" t="s">
        <v>1833</v>
      </c>
      <c r="B569" s="5" t="s">
        <v>1834</v>
      </c>
      <c r="C569" s="4" t="s">
        <v>13</v>
      </c>
      <c r="D569" s="4" t="s">
        <v>1835</v>
      </c>
    </row>
    <row r="570" spans="1:4" ht="45" x14ac:dyDescent="0.2">
      <c r="A570" s="4" t="s">
        <v>1836</v>
      </c>
      <c r="B570" s="5" t="s">
        <v>1837</v>
      </c>
      <c r="C570" s="4" t="s">
        <v>13</v>
      </c>
      <c r="D570" s="4" t="s">
        <v>1838</v>
      </c>
    </row>
    <row r="571" spans="1:4" ht="45" x14ac:dyDescent="0.2">
      <c r="A571" s="4" t="s">
        <v>1839</v>
      </c>
      <c r="B571" s="5" t="s">
        <v>1840</v>
      </c>
      <c r="C571" s="4" t="s">
        <v>13</v>
      </c>
      <c r="D571" s="4" t="s">
        <v>264</v>
      </c>
    </row>
    <row r="572" spans="1:4" ht="45" x14ac:dyDescent="0.2">
      <c r="A572" s="4" t="s">
        <v>1841</v>
      </c>
      <c r="B572" s="5" t="s">
        <v>1842</v>
      </c>
      <c r="C572" s="4" t="s">
        <v>13</v>
      </c>
      <c r="D572" s="4" t="s">
        <v>1843</v>
      </c>
    </row>
    <row r="573" spans="1:4" ht="45" x14ac:dyDescent="0.2">
      <c r="A573" s="4" t="s">
        <v>1844</v>
      </c>
      <c r="B573" s="5" t="s">
        <v>1845</v>
      </c>
      <c r="C573" s="4" t="s">
        <v>13</v>
      </c>
      <c r="D573" s="4" t="s">
        <v>1389</v>
      </c>
    </row>
    <row r="574" spans="1:4" ht="45" x14ac:dyDescent="0.2">
      <c r="A574" s="4" t="s">
        <v>1846</v>
      </c>
      <c r="B574" s="5" t="s">
        <v>1847</v>
      </c>
      <c r="C574" s="4" t="s">
        <v>13</v>
      </c>
      <c r="D574" s="4" t="s">
        <v>1848</v>
      </c>
    </row>
    <row r="575" spans="1:4" ht="45" x14ac:dyDescent="0.2">
      <c r="A575" s="4" t="s">
        <v>1849</v>
      </c>
      <c r="B575" s="5" t="s">
        <v>1850</v>
      </c>
      <c r="C575" s="4" t="s">
        <v>13</v>
      </c>
      <c r="D575" s="4" t="s">
        <v>1851</v>
      </c>
    </row>
    <row r="576" spans="1:4" ht="45" x14ac:dyDescent="0.2">
      <c r="A576" s="4" t="s">
        <v>1852</v>
      </c>
      <c r="B576" s="5" t="s">
        <v>1853</v>
      </c>
      <c r="C576" s="4" t="s">
        <v>13</v>
      </c>
      <c r="D576" s="4" t="s">
        <v>10</v>
      </c>
    </row>
    <row r="577" spans="1:4" ht="45" x14ac:dyDescent="0.2">
      <c r="A577" s="4" t="s">
        <v>1854</v>
      </c>
      <c r="B577" s="5" t="s">
        <v>1855</v>
      </c>
      <c r="C577" s="4" t="s">
        <v>13</v>
      </c>
      <c r="D577" s="4" t="s">
        <v>1856</v>
      </c>
    </row>
    <row r="578" spans="1:4" ht="45" x14ac:dyDescent="0.2">
      <c r="A578" s="4" t="s">
        <v>1857</v>
      </c>
      <c r="B578" s="5" t="s">
        <v>1858</v>
      </c>
      <c r="C578" s="4" t="s">
        <v>13</v>
      </c>
      <c r="D578" s="4" t="s">
        <v>1859</v>
      </c>
    </row>
    <row r="579" spans="1:4" ht="45" x14ac:dyDescent="0.2">
      <c r="A579" s="4" t="s">
        <v>1860</v>
      </c>
      <c r="B579" s="5" t="s">
        <v>1861</v>
      </c>
      <c r="C579" s="4" t="s">
        <v>13</v>
      </c>
      <c r="D579" s="4" t="s">
        <v>1862</v>
      </c>
    </row>
    <row r="580" spans="1:4" ht="45" x14ac:dyDescent="0.2">
      <c r="A580" s="4" t="s">
        <v>1863</v>
      </c>
      <c r="B580" s="5" t="s">
        <v>1864</v>
      </c>
      <c r="C580" s="4" t="s">
        <v>13</v>
      </c>
      <c r="D580" s="4" t="s">
        <v>1865</v>
      </c>
    </row>
    <row r="581" spans="1:4" ht="45" x14ac:dyDescent="0.2">
      <c r="A581" s="4" t="s">
        <v>1866</v>
      </c>
      <c r="B581" s="5" t="s">
        <v>1867</v>
      </c>
      <c r="C581" s="4" t="s">
        <v>13</v>
      </c>
      <c r="D581" s="4" t="s">
        <v>1868</v>
      </c>
    </row>
    <row r="582" spans="1:4" ht="45" x14ac:dyDescent="0.2">
      <c r="A582" s="4" t="s">
        <v>1869</v>
      </c>
      <c r="B582" s="5" t="s">
        <v>1870</v>
      </c>
      <c r="C582" s="4" t="s">
        <v>13</v>
      </c>
      <c r="D582" s="4" t="s">
        <v>1871</v>
      </c>
    </row>
    <row r="583" spans="1:4" ht="45" x14ac:dyDescent="0.2">
      <c r="A583" s="4" t="s">
        <v>1872</v>
      </c>
      <c r="B583" s="5" t="s">
        <v>1873</v>
      </c>
      <c r="C583" s="4" t="s">
        <v>13</v>
      </c>
      <c r="D583" s="4" t="s">
        <v>1874</v>
      </c>
    </row>
    <row r="584" spans="1:4" ht="45" x14ac:dyDescent="0.2">
      <c r="A584" s="4" t="s">
        <v>1875</v>
      </c>
      <c r="B584" s="5" t="s">
        <v>1876</v>
      </c>
      <c r="C584" s="4" t="s">
        <v>13</v>
      </c>
      <c r="D584" s="4" t="s">
        <v>1877</v>
      </c>
    </row>
    <row r="585" spans="1:4" ht="45" x14ac:dyDescent="0.2">
      <c r="A585" s="4" t="s">
        <v>1878</v>
      </c>
      <c r="B585" s="5" t="s">
        <v>1879</v>
      </c>
      <c r="C585" s="4" t="s">
        <v>13</v>
      </c>
      <c r="D585" s="4" t="s">
        <v>1880</v>
      </c>
    </row>
    <row r="586" spans="1:4" ht="45" x14ac:dyDescent="0.2">
      <c r="A586" s="4" t="s">
        <v>1881</v>
      </c>
      <c r="B586" s="5" t="s">
        <v>1882</v>
      </c>
      <c r="C586" s="4" t="s">
        <v>13</v>
      </c>
      <c r="D586" s="4" t="s">
        <v>1883</v>
      </c>
    </row>
    <row r="587" spans="1:4" ht="45" x14ac:dyDescent="0.2">
      <c r="A587" s="4" t="s">
        <v>1884</v>
      </c>
      <c r="B587" s="5" t="s">
        <v>1885</v>
      </c>
      <c r="C587" s="4" t="s">
        <v>13</v>
      </c>
      <c r="D587" s="4" t="s">
        <v>1886</v>
      </c>
    </row>
    <row r="588" spans="1:4" ht="45" x14ac:dyDescent="0.2">
      <c r="A588" s="4" t="s">
        <v>1887</v>
      </c>
      <c r="B588" s="5" t="s">
        <v>1888</v>
      </c>
      <c r="C588" s="4" t="s">
        <v>13</v>
      </c>
      <c r="D588" s="4" t="s">
        <v>1889</v>
      </c>
    </row>
    <row r="589" spans="1:4" ht="45" x14ac:dyDescent="0.2">
      <c r="A589" s="4" t="s">
        <v>1890</v>
      </c>
      <c r="B589" s="5" t="s">
        <v>1891</v>
      </c>
      <c r="C589" s="4" t="s">
        <v>13</v>
      </c>
      <c r="D589" s="4" t="s">
        <v>1892</v>
      </c>
    </row>
    <row r="590" spans="1:4" ht="45" x14ac:dyDescent="0.2">
      <c r="A590" s="4" t="s">
        <v>1893</v>
      </c>
      <c r="B590" s="5" t="s">
        <v>1894</v>
      </c>
      <c r="C590" s="4" t="s">
        <v>13</v>
      </c>
      <c r="D590" s="4" t="s">
        <v>1895</v>
      </c>
    </row>
    <row r="591" spans="1:4" ht="45" x14ac:dyDescent="0.2">
      <c r="A591" s="4" t="s">
        <v>1896</v>
      </c>
      <c r="B591" s="5" t="s">
        <v>1897</v>
      </c>
      <c r="C591" s="4" t="s">
        <v>13</v>
      </c>
      <c r="D591" s="4" t="s">
        <v>1898</v>
      </c>
    </row>
    <row r="592" spans="1:4" ht="45" x14ac:dyDescent="0.2">
      <c r="A592" s="4" t="s">
        <v>1899</v>
      </c>
      <c r="B592" s="5" t="s">
        <v>1900</v>
      </c>
      <c r="C592" s="4" t="s">
        <v>13</v>
      </c>
      <c r="D592" s="4" t="s">
        <v>1901</v>
      </c>
    </row>
    <row r="593" spans="1:4" ht="45" x14ac:dyDescent="0.2">
      <c r="A593" s="4" t="s">
        <v>1902</v>
      </c>
      <c r="B593" s="5" t="s">
        <v>1903</v>
      </c>
      <c r="C593" s="4" t="s">
        <v>13</v>
      </c>
      <c r="D593" s="4" t="s">
        <v>1904</v>
      </c>
    </row>
    <row r="594" spans="1:4" ht="45" x14ac:dyDescent="0.2">
      <c r="A594" s="4" t="s">
        <v>1905</v>
      </c>
      <c r="B594" s="5" t="s">
        <v>1906</v>
      </c>
      <c r="C594" s="4" t="s">
        <v>13</v>
      </c>
      <c r="D594" s="4" t="s">
        <v>1907</v>
      </c>
    </row>
    <row r="595" spans="1:4" ht="45" x14ac:dyDescent="0.2">
      <c r="A595" s="4" t="s">
        <v>1908</v>
      </c>
      <c r="B595" s="5" t="s">
        <v>1909</v>
      </c>
      <c r="C595" s="4" t="s">
        <v>13</v>
      </c>
      <c r="D595" s="4" t="s">
        <v>1910</v>
      </c>
    </row>
    <row r="596" spans="1:4" ht="45" x14ac:dyDescent="0.2">
      <c r="A596" s="4" t="s">
        <v>1911</v>
      </c>
      <c r="B596" s="5" t="s">
        <v>1912</v>
      </c>
      <c r="C596" s="4" t="s">
        <v>13</v>
      </c>
      <c r="D596" s="4" t="s">
        <v>1913</v>
      </c>
    </row>
    <row r="597" spans="1:4" ht="45" x14ac:dyDescent="0.2">
      <c r="A597" s="4" t="s">
        <v>1914</v>
      </c>
      <c r="B597" s="5" t="s">
        <v>1915</v>
      </c>
      <c r="C597" s="4" t="s">
        <v>13</v>
      </c>
      <c r="D597" s="4" t="s">
        <v>859</v>
      </c>
    </row>
    <row r="598" spans="1:4" ht="45" x14ac:dyDescent="0.2">
      <c r="A598" s="4" t="s">
        <v>1916</v>
      </c>
      <c r="B598" s="5" t="s">
        <v>1917</v>
      </c>
      <c r="C598" s="4" t="s">
        <v>13</v>
      </c>
      <c r="D598" s="4" t="s">
        <v>1918</v>
      </c>
    </row>
    <row r="599" spans="1:4" ht="45" x14ac:dyDescent="0.2">
      <c r="A599" s="4" t="s">
        <v>1919</v>
      </c>
      <c r="B599" s="5" t="s">
        <v>1920</v>
      </c>
      <c r="C599" s="4" t="s">
        <v>13</v>
      </c>
      <c r="D599" s="4" t="s">
        <v>1921</v>
      </c>
    </row>
    <row r="600" spans="1:4" ht="45" x14ac:dyDescent="0.2">
      <c r="A600" s="4" t="s">
        <v>1922</v>
      </c>
      <c r="B600" s="5" t="s">
        <v>1923</v>
      </c>
      <c r="C600" s="4" t="s">
        <v>13</v>
      </c>
      <c r="D600" s="4" t="s">
        <v>1924</v>
      </c>
    </row>
    <row r="601" spans="1:4" ht="45" x14ac:dyDescent="0.2">
      <c r="A601" s="4" t="s">
        <v>1925</v>
      </c>
      <c r="B601" s="5" t="s">
        <v>1926</v>
      </c>
      <c r="C601" s="4" t="s">
        <v>13</v>
      </c>
      <c r="D601" s="4" t="s">
        <v>1927</v>
      </c>
    </row>
    <row r="602" spans="1:4" ht="45" x14ac:dyDescent="0.2">
      <c r="A602" s="4" t="s">
        <v>1928</v>
      </c>
      <c r="B602" s="5" t="s">
        <v>1929</v>
      </c>
      <c r="C602" s="4" t="s">
        <v>13</v>
      </c>
      <c r="D602" s="4" t="s">
        <v>1930</v>
      </c>
    </row>
    <row r="603" spans="1:4" ht="45" x14ac:dyDescent="0.2">
      <c r="A603" s="4" t="s">
        <v>1931</v>
      </c>
      <c r="B603" s="5" t="s">
        <v>1932</v>
      </c>
      <c r="C603" s="4" t="s">
        <v>13</v>
      </c>
      <c r="D603" s="4" t="s">
        <v>11</v>
      </c>
    </row>
    <row r="604" spans="1:4" ht="45" x14ac:dyDescent="0.2">
      <c r="A604" s="4" t="s">
        <v>1933</v>
      </c>
      <c r="B604" s="5" t="s">
        <v>1934</v>
      </c>
      <c r="C604" s="4" t="s">
        <v>13</v>
      </c>
      <c r="D604" s="4" t="s">
        <v>1935</v>
      </c>
    </row>
    <row r="605" spans="1:4" ht="45" x14ac:dyDescent="0.2">
      <c r="A605" s="4" t="s">
        <v>1936</v>
      </c>
      <c r="B605" s="5" t="s">
        <v>1937</v>
      </c>
      <c r="C605" s="4" t="s">
        <v>13</v>
      </c>
      <c r="D605" s="4" t="s">
        <v>1938</v>
      </c>
    </row>
    <row r="606" spans="1:4" ht="45" x14ac:dyDescent="0.2">
      <c r="A606" s="4" t="s">
        <v>1939</v>
      </c>
      <c r="B606" s="5" t="s">
        <v>1940</v>
      </c>
      <c r="C606" s="4" t="s">
        <v>13</v>
      </c>
      <c r="D606" s="4" t="s">
        <v>1941</v>
      </c>
    </row>
    <row r="607" spans="1:4" ht="45" x14ac:dyDescent="0.2">
      <c r="A607" s="4" t="s">
        <v>1942</v>
      </c>
      <c r="B607" s="5" t="s">
        <v>1943</v>
      </c>
      <c r="C607" s="4" t="s">
        <v>13</v>
      </c>
      <c r="D607" s="4" t="s">
        <v>1944</v>
      </c>
    </row>
    <row r="608" spans="1:4" ht="45" x14ac:dyDescent="0.2">
      <c r="A608" s="4" t="s">
        <v>1945</v>
      </c>
      <c r="B608" s="5" t="s">
        <v>1946</v>
      </c>
      <c r="C608" s="4" t="s">
        <v>13</v>
      </c>
      <c r="D608" s="4" t="s">
        <v>1947</v>
      </c>
    </row>
    <row r="609" spans="1:4" ht="45" x14ac:dyDescent="0.2">
      <c r="A609" s="4" t="s">
        <v>1948</v>
      </c>
      <c r="B609" s="5" t="s">
        <v>1949</v>
      </c>
      <c r="C609" s="4" t="s">
        <v>13</v>
      </c>
      <c r="D609" s="4" t="s">
        <v>1950</v>
      </c>
    </row>
    <row r="610" spans="1:4" ht="45" x14ac:dyDescent="0.2">
      <c r="A610" s="4" t="s">
        <v>1951</v>
      </c>
      <c r="B610" s="5" t="s">
        <v>1952</v>
      </c>
      <c r="C610" s="4" t="s">
        <v>13</v>
      </c>
      <c r="D610" s="4" t="s">
        <v>1953</v>
      </c>
    </row>
    <row r="611" spans="1:4" ht="45" x14ac:dyDescent="0.2">
      <c r="A611" s="4" t="s">
        <v>1954</v>
      </c>
      <c r="B611" s="5" t="s">
        <v>1955</v>
      </c>
      <c r="C611" s="4" t="s">
        <v>13</v>
      </c>
      <c r="D611" s="4" t="s">
        <v>1956</v>
      </c>
    </row>
    <row r="612" spans="1:4" ht="45" x14ac:dyDescent="0.2">
      <c r="A612" s="4" t="s">
        <v>1957</v>
      </c>
      <c r="B612" s="5" t="s">
        <v>1958</v>
      </c>
      <c r="C612" s="4" t="s">
        <v>13</v>
      </c>
      <c r="D612" s="4" t="s">
        <v>1959</v>
      </c>
    </row>
    <row r="613" spans="1:4" ht="45" x14ac:dyDescent="0.2">
      <c r="A613" s="4" t="s">
        <v>1960</v>
      </c>
      <c r="B613" s="5" t="s">
        <v>1961</v>
      </c>
      <c r="C613" s="4" t="s">
        <v>13</v>
      </c>
      <c r="D613" s="4" t="s">
        <v>1962</v>
      </c>
    </row>
    <row r="614" spans="1:4" ht="56.25" x14ac:dyDescent="0.2">
      <c r="A614" s="4" t="s">
        <v>1963</v>
      </c>
      <c r="B614" s="5" t="s">
        <v>1964</v>
      </c>
      <c r="C614" s="4" t="s">
        <v>13</v>
      </c>
      <c r="D614" s="4" t="s">
        <v>1965</v>
      </c>
    </row>
    <row r="615" spans="1:4" ht="56.25" x14ac:dyDescent="0.2">
      <c r="A615" s="4" t="s">
        <v>1966</v>
      </c>
      <c r="B615" s="5" t="s">
        <v>1967</v>
      </c>
      <c r="C615" s="4" t="s">
        <v>13</v>
      </c>
      <c r="D615" s="4" t="s">
        <v>1968</v>
      </c>
    </row>
    <row r="616" spans="1:4" ht="56.25" x14ac:dyDescent="0.2">
      <c r="A616" s="4" t="s">
        <v>1969</v>
      </c>
      <c r="B616" s="5" t="s">
        <v>1970</v>
      </c>
      <c r="C616" s="4" t="s">
        <v>13</v>
      </c>
      <c r="D616" s="4" t="s">
        <v>1971</v>
      </c>
    </row>
    <row r="617" spans="1:4" ht="56.25" x14ac:dyDescent="0.2">
      <c r="A617" s="4" t="s">
        <v>1972</v>
      </c>
      <c r="B617" s="5" t="s">
        <v>1973</v>
      </c>
      <c r="C617" s="4" t="s">
        <v>13</v>
      </c>
      <c r="D617" s="4" t="s">
        <v>1974</v>
      </c>
    </row>
    <row r="618" spans="1:4" ht="56.25" x14ac:dyDescent="0.2">
      <c r="A618" s="4" t="s">
        <v>1975</v>
      </c>
      <c r="B618" s="5" t="s">
        <v>1976</v>
      </c>
      <c r="C618" s="4" t="s">
        <v>13</v>
      </c>
      <c r="D618" s="4" t="s">
        <v>1977</v>
      </c>
    </row>
    <row r="619" spans="1:4" ht="56.25" x14ac:dyDescent="0.2">
      <c r="A619" s="4" t="s">
        <v>1978</v>
      </c>
      <c r="B619" s="5" t="s">
        <v>1979</v>
      </c>
      <c r="C619" s="4" t="s">
        <v>13</v>
      </c>
      <c r="D619" s="4" t="s">
        <v>1980</v>
      </c>
    </row>
    <row r="620" spans="1:4" ht="56.25" x14ac:dyDescent="0.2">
      <c r="A620" s="4" t="s">
        <v>1981</v>
      </c>
      <c r="B620" s="5" t="s">
        <v>1982</v>
      </c>
      <c r="C620" s="4" t="s">
        <v>13</v>
      </c>
      <c r="D620" s="4" t="s">
        <v>1983</v>
      </c>
    </row>
    <row r="621" spans="1:4" ht="56.25" x14ac:dyDescent="0.2">
      <c r="A621" s="4" t="s">
        <v>1984</v>
      </c>
      <c r="B621" s="5" t="s">
        <v>1985</v>
      </c>
      <c r="C621" s="4" t="s">
        <v>13</v>
      </c>
      <c r="D621" s="4" t="s">
        <v>1986</v>
      </c>
    </row>
    <row r="622" spans="1:4" ht="56.25" x14ac:dyDescent="0.2">
      <c r="A622" s="4" t="s">
        <v>1987</v>
      </c>
      <c r="B622" s="5" t="s">
        <v>1988</v>
      </c>
      <c r="C622" s="4" t="s">
        <v>13</v>
      </c>
      <c r="D622" s="4" t="s">
        <v>1989</v>
      </c>
    </row>
    <row r="623" spans="1:4" ht="56.25" x14ac:dyDescent="0.2">
      <c r="A623" s="4" t="s">
        <v>1990</v>
      </c>
      <c r="B623" s="5" t="s">
        <v>1991</v>
      </c>
      <c r="C623" s="4" t="s">
        <v>13</v>
      </c>
      <c r="D623" s="4" t="s">
        <v>1992</v>
      </c>
    </row>
    <row r="624" spans="1:4" ht="56.25" x14ac:dyDescent="0.2">
      <c r="A624" s="4" t="s">
        <v>1993</v>
      </c>
      <c r="B624" s="5" t="s">
        <v>1994</v>
      </c>
      <c r="C624" s="4" t="s">
        <v>13</v>
      </c>
      <c r="D624" s="4" t="s">
        <v>1995</v>
      </c>
    </row>
    <row r="625" spans="1:4" ht="56.25" x14ac:dyDescent="0.2">
      <c r="A625" s="4" t="s">
        <v>1996</v>
      </c>
      <c r="B625" s="5" t="s">
        <v>1997</v>
      </c>
      <c r="C625" s="4" t="s">
        <v>13</v>
      </c>
      <c r="D625" s="4" t="s">
        <v>1998</v>
      </c>
    </row>
    <row r="626" spans="1:4" ht="67.5" x14ac:dyDescent="0.2">
      <c r="A626" s="4" t="s">
        <v>1999</v>
      </c>
      <c r="B626" s="5" t="s">
        <v>2000</v>
      </c>
      <c r="C626" s="4" t="s">
        <v>13</v>
      </c>
      <c r="D626" s="4" t="s">
        <v>2001</v>
      </c>
    </row>
    <row r="627" spans="1:4" ht="67.5" x14ac:dyDescent="0.2">
      <c r="A627" s="4" t="s">
        <v>2002</v>
      </c>
      <c r="B627" s="5" t="s">
        <v>2003</v>
      </c>
      <c r="C627" s="4" t="s">
        <v>13</v>
      </c>
      <c r="D627" s="4" t="s">
        <v>135</v>
      </c>
    </row>
    <row r="628" spans="1:4" ht="22.5" x14ac:dyDescent="0.2">
      <c r="A628" s="4" t="s">
        <v>2004</v>
      </c>
      <c r="B628" s="5" t="s">
        <v>2005</v>
      </c>
      <c r="C628" s="4" t="s">
        <v>13</v>
      </c>
      <c r="D628" s="4" t="s">
        <v>2006</v>
      </c>
    </row>
    <row r="629" spans="1:4" ht="33.75" x14ac:dyDescent="0.2">
      <c r="A629" s="4" t="s">
        <v>2007</v>
      </c>
      <c r="B629" s="5" t="s">
        <v>2008</v>
      </c>
      <c r="C629" s="4" t="s">
        <v>13</v>
      </c>
      <c r="D629" s="4" t="s">
        <v>2009</v>
      </c>
    </row>
    <row r="630" spans="1:4" ht="56.25" x14ac:dyDescent="0.2">
      <c r="A630" s="4" t="s">
        <v>2010</v>
      </c>
      <c r="B630" s="5" t="s">
        <v>2011</v>
      </c>
      <c r="C630" s="4" t="s">
        <v>13</v>
      </c>
      <c r="D630" s="4" t="s">
        <v>2012</v>
      </c>
    </row>
    <row r="631" spans="1:4" ht="56.25" x14ac:dyDescent="0.2">
      <c r="A631" s="4" t="s">
        <v>2013</v>
      </c>
      <c r="B631" s="5" t="s">
        <v>2014</v>
      </c>
      <c r="C631" s="4" t="s">
        <v>13</v>
      </c>
      <c r="D631" s="4" t="s">
        <v>2015</v>
      </c>
    </row>
    <row r="632" spans="1:4" ht="67.5" x14ac:dyDescent="0.2">
      <c r="A632" s="4" t="s">
        <v>2016</v>
      </c>
      <c r="B632" s="5" t="s">
        <v>2017</v>
      </c>
      <c r="C632" s="4" t="s">
        <v>13</v>
      </c>
      <c r="D632" s="4" t="s">
        <v>2018</v>
      </c>
    </row>
    <row r="633" spans="1:4" ht="56.25" x14ac:dyDescent="0.2">
      <c r="A633" s="4" t="s">
        <v>2019</v>
      </c>
      <c r="B633" s="5" t="s">
        <v>2020</v>
      </c>
      <c r="C633" s="4" t="s">
        <v>13</v>
      </c>
      <c r="D633" s="4" t="s">
        <v>2021</v>
      </c>
    </row>
    <row r="634" spans="1:4" ht="56.25" x14ac:dyDescent="0.2">
      <c r="A634" s="4" t="s">
        <v>2022</v>
      </c>
      <c r="B634" s="5" t="s">
        <v>2023</v>
      </c>
      <c r="C634" s="4" t="s">
        <v>13</v>
      </c>
      <c r="D634" s="4" t="s">
        <v>2024</v>
      </c>
    </row>
    <row r="635" spans="1:4" ht="67.5" x14ac:dyDescent="0.2">
      <c r="A635" s="4" t="s">
        <v>2025</v>
      </c>
      <c r="B635" s="5" t="s">
        <v>2026</v>
      </c>
      <c r="C635" s="4" t="s">
        <v>13</v>
      </c>
      <c r="D635" s="4" t="s">
        <v>2027</v>
      </c>
    </row>
    <row r="636" spans="1:4" ht="56.25" x14ac:dyDescent="0.2">
      <c r="A636" s="4" t="s">
        <v>2028</v>
      </c>
      <c r="B636" s="5" t="s">
        <v>2029</v>
      </c>
      <c r="C636" s="4" t="s">
        <v>13</v>
      </c>
      <c r="D636" s="4" t="s">
        <v>2030</v>
      </c>
    </row>
    <row r="637" spans="1:4" ht="33.75" x14ac:dyDescent="0.2">
      <c r="A637" s="4" t="s">
        <v>2031</v>
      </c>
      <c r="B637" s="5" t="s">
        <v>2032</v>
      </c>
      <c r="C637" s="4" t="s">
        <v>13</v>
      </c>
      <c r="D637" s="4" t="s">
        <v>2033</v>
      </c>
    </row>
    <row r="638" spans="1:4" ht="33.75" x14ac:dyDescent="0.2">
      <c r="A638" s="4" t="s">
        <v>2034</v>
      </c>
      <c r="B638" s="5" t="s">
        <v>2035</v>
      </c>
      <c r="C638" s="4" t="s">
        <v>13</v>
      </c>
      <c r="D638" s="4" t="s">
        <v>2033</v>
      </c>
    </row>
    <row r="639" spans="1:4" ht="45" x14ac:dyDescent="0.2">
      <c r="A639" s="4" t="s">
        <v>2036</v>
      </c>
      <c r="B639" s="5" t="s">
        <v>2037</v>
      </c>
      <c r="C639" s="4" t="s">
        <v>13</v>
      </c>
      <c r="D639" s="4" t="s">
        <v>2038</v>
      </c>
    </row>
    <row r="640" spans="1:4" ht="45" x14ac:dyDescent="0.2">
      <c r="A640" s="4" t="s">
        <v>2039</v>
      </c>
      <c r="B640" s="5" t="s">
        <v>2040</v>
      </c>
      <c r="C640" s="4" t="s">
        <v>13</v>
      </c>
      <c r="D640" s="4" t="s">
        <v>2041</v>
      </c>
    </row>
    <row r="641" spans="1:4" ht="45" x14ac:dyDescent="0.2">
      <c r="A641" s="4" t="s">
        <v>2042</v>
      </c>
      <c r="B641" s="5" t="s">
        <v>2043</v>
      </c>
      <c r="C641" s="4" t="s">
        <v>13</v>
      </c>
      <c r="D641" s="4" t="s">
        <v>2044</v>
      </c>
    </row>
    <row r="642" spans="1:4" ht="45" x14ac:dyDescent="0.2">
      <c r="A642" s="4" t="s">
        <v>2045</v>
      </c>
      <c r="B642" s="5" t="s">
        <v>2046</v>
      </c>
      <c r="C642" s="4" t="s">
        <v>13</v>
      </c>
      <c r="D642" s="4" t="s">
        <v>874</v>
      </c>
    </row>
    <row r="643" spans="1:4" ht="45" x14ac:dyDescent="0.2">
      <c r="A643" s="4" t="s">
        <v>2047</v>
      </c>
      <c r="B643" s="5" t="s">
        <v>2048</v>
      </c>
      <c r="C643" s="4" t="s">
        <v>13</v>
      </c>
      <c r="D643" s="4" t="s">
        <v>2049</v>
      </c>
    </row>
    <row r="644" spans="1:4" ht="22.5" x14ac:dyDescent="0.2">
      <c r="A644" s="4" t="s">
        <v>2050</v>
      </c>
      <c r="B644" s="5" t="s">
        <v>2051</v>
      </c>
      <c r="C644" s="4" t="s">
        <v>13</v>
      </c>
      <c r="D644" s="4" t="s">
        <v>218</v>
      </c>
    </row>
    <row r="645" spans="1:4" ht="22.5" x14ac:dyDescent="0.2">
      <c r="A645" s="4" t="s">
        <v>2052</v>
      </c>
      <c r="B645" s="5" t="s">
        <v>2053</v>
      </c>
      <c r="C645" s="4" t="s">
        <v>13</v>
      </c>
      <c r="D645" s="4" t="s">
        <v>218</v>
      </c>
    </row>
    <row r="646" spans="1:4" ht="22.5" x14ac:dyDescent="0.2">
      <c r="A646" s="4" t="s">
        <v>2054</v>
      </c>
      <c r="B646" s="5" t="s">
        <v>2055</v>
      </c>
      <c r="C646" s="4" t="s">
        <v>13</v>
      </c>
      <c r="D646" s="4" t="s">
        <v>2056</v>
      </c>
    </row>
    <row r="647" spans="1:4" ht="33.75" x14ac:dyDescent="0.2">
      <c r="A647" s="4" t="s">
        <v>2057</v>
      </c>
      <c r="B647" s="5" t="s">
        <v>2058</v>
      </c>
      <c r="C647" s="4" t="s">
        <v>13</v>
      </c>
      <c r="D647" s="4" t="s">
        <v>2059</v>
      </c>
    </row>
    <row r="648" spans="1:4" ht="33.75" x14ac:dyDescent="0.2">
      <c r="A648" s="4" t="s">
        <v>2060</v>
      </c>
      <c r="B648" s="5" t="s">
        <v>2061</v>
      </c>
      <c r="C648" s="4" t="s">
        <v>13</v>
      </c>
      <c r="D648" s="4" t="s">
        <v>2062</v>
      </c>
    </row>
    <row r="649" spans="1:4" ht="33.75" x14ac:dyDescent="0.2">
      <c r="A649" s="4" t="s">
        <v>2063</v>
      </c>
      <c r="B649" s="5" t="s">
        <v>2064</v>
      </c>
      <c r="C649" s="4" t="s">
        <v>13</v>
      </c>
      <c r="D649" s="4" t="s">
        <v>2065</v>
      </c>
    </row>
    <row r="650" spans="1:4" ht="33.75" x14ac:dyDescent="0.2">
      <c r="A650" s="4" t="s">
        <v>2066</v>
      </c>
      <c r="B650" s="5" t="s">
        <v>2067</v>
      </c>
      <c r="C650" s="4" t="s">
        <v>13</v>
      </c>
      <c r="D650" s="4" t="s">
        <v>2068</v>
      </c>
    </row>
    <row r="651" spans="1:4" ht="33.75" x14ac:dyDescent="0.2">
      <c r="A651" s="4" t="s">
        <v>2069</v>
      </c>
      <c r="B651" s="5" t="s">
        <v>2070</v>
      </c>
      <c r="C651" s="4" t="s">
        <v>13</v>
      </c>
      <c r="D651" s="4" t="s">
        <v>2071</v>
      </c>
    </row>
    <row r="652" spans="1:4" ht="33.75" x14ac:dyDescent="0.2">
      <c r="A652" s="4" t="s">
        <v>2072</v>
      </c>
      <c r="B652" s="5" t="s">
        <v>2073</v>
      </c>
      <c r="C652" s="4" t="s">
        <v>13</v>
      </c>
      <c r="D652" s="4" t="s">
        <v>2074</v>
      </c>
    </row>
    <row r="653" spans="1:4" ht="56.25" x14ac:dyDescent="0.2">
      <c r="A653" s="4" t="s">
        <v>2075</v>
      </c>
      <c r="B653" s="5" t="s">
        <v>2076</v>
      </c>
      <c r="C653" s="4" t="s">
        <v>13</v>
      </c>
      <c r="D653" s="4" t="s">
        <v>2077</v>
      </c>
    </row>
    <row r="654" spans="1:4" ht="33.75" x14ac:dyDescent="0.2">
      <c r="A654" s="4" t="s">
        <v>2078</v>
      </c>
      <c r="B654" s="5" t="s">
        <v>2079</v>
      </c>
      <c r="C654" s="4" t="s">
        <v>13</v>
      </c>
      <c r="D654" s="4" t="s">
        <v>2080</v>
      </c>
    </row>
    <row r="655" spans="1:4" ht="45" x14ac:dyDescent="0.2">
      <c r="A655" s="4" t="s">
        <v>2081</v>
      </c>
      <c r="B655" s="5" t="s">
        <v>2082</v>
      </c>
      <c r="C655" s="4" t="s">
        <v>13</v>
      </c>
      <c r="D655" s="4" t="s">
        <v>2083</v>
      </c>
    </row>
    <row r="656" spans="1:4" ht="22.5" x14ac:dyDescent="0.2">
      <c r="A656" s="4" t="s">
        <v>2084</v>
      </c>
      <c r="B656" s="5" t="s">
        <v>2085</v>
      </c>
      <c r="C656" s="4" t="s">
        <v>13</v>
      </c>
      <c r="D656" s="4" t="s">
        <v>2086</v>
      </c>
    </row>
    <row r="657" spans="1:4" ht="56.25" x14ac:dyDescent="0.2">
      <c r="A657" s="4" t="s">
        <v>2087</v>
      </c>
      <c r="B657" s="5" t="s">
        <v>2088</v>
      </c>
      <c r="C657" s="4" t="s">
        <v>13</v>
      </c>
      <c r="D657" s="4" t="s">
        <v>167</v>
      </c>
    </row>
    <row r="658" spans="1:4" ht="45" x14ac:dyDescent="0.2">
      <c r="A658" s="4" t="s">
        <v>2089</v>
      </c>
      <c r="B658" s="5" t="s">
        <v>2090</v>
      </c>
      <c r="C658" s="4" t="s">
        <v>13</v>
      </c>
      <c r="D658" s="4" t="s">
        <v>2091</v>
      </c>
    </row>
    <row r="659" spans="1:4" ht="45" x14ac:dyDescent="0.2">
      <c r="A659" s="4" t="s">
        <v>2092</v>
      </c>
      <c r="B659" s="5" t="s">
        <v>2093</v>
      </c>
      <c r="C659" s="4" t="s">
        <v>13</v>
      </c>
      <c r="D659" s="4" t="s">
        <v>2094</v>
      </c>
    </row>
    <row r="660" spans="1:4" ht="45" x14ac:dyDescent="0.2">
      <c r="A660" s="4" t="s">
        <v>2095</v>
      </c>
      <c r="B660" s="5" t="s">
        <v>2096</v>
      </c>
      <c r="C660" s="4" t="s">
        <v>13</v>
      </c>
      <c r="D660" s="4" t="s">
        <v>1042</v>
      </c>
    </row>
    <row r="661" spans="1:4" ht="56.25" x14ac:dyDescent="0.2">
      <c r="A661" s="4" t="s">
        <v>2097</v>
      </c>
      <c r="B661" s="5" t="s">
        <v>2098</v>
      </c>
      <c r="C661" s="4" t="s">
        <v>13</v>
      </c>
      <c r="D661" s="4" t="s">
        <v>96</v>
      </c>
    </row>
    <row r="662" spans="1:4" ht="56.25" x14ac:dyDescent="0.2">
      <c r="A662" s="4" t="s">
        <v>2099</v>
      </c>
      <c r="B662" s="5" t="s">
        <v>2100</v>
      </c>
      <c r="C662" s="4" t="s">
        <v>13</v>
      </c>
      <c r="D662" s="4" t="s">
        <v>2101</v>
      </c>
    </row>
    <row r="663" spans="1:4" ht="33.75" x14ac:dyDescent="0.2">
      <c r="A663" s="4" t="s">
        <v>2102</v>
      </c>
      <c r="B663" s="5" t="s">
        <v>2103</v>
      </c>
      <c r="C663" s="4" t="s">
        <v>13</v>
      </c>
      <c r="D663" s="4" t="s">
        <v>2104</v>
      </c>
    </row>
    <row r="664" spans="1:4" ht="33.75" x14ac:dyDescent="0.2">
      <c r="A664" s="4" t="s">
        <v>2105</v>
      </c>
      <c r="B664" s="5" t="s">
        <v>2106</v>
      </c>
      <c r="C664" s="4" t="s">
        <v>13</v>
      </c>
      <c r="D664" s="4" t="s">
        <v>2107</v>
      </c>
    </row>
    <row r="665" spans="1:4" ht="33.75" x14ac:dyDescent="0.2">
      <c r="A665" s="4" t="s">
        <v>2108</v>
      </c>
      <c r="B665" s="5" t="s">
        <v>2109</v>
      </c>
      <c r="C665" s="4" t="s">
        <v>13</v>
      </c>
      <c r="D665" s="4" t="s">
        <v>2110</v>
      </c>
    </row>
    <row r="666" spans="1:4" ht="33.75" x14ac:dyDescent="0.2">
      <c r="A666" s="4" t="s">
        <v>2111</v>
      </c>
      <c r="B666" s="5" t="s">
        <v>2112</v>
      </c>
      <c r="C666" s="4" t="s">
        <v>13</v>
      </c>
      <c r="D666" s="4" t="s">
        <v>2113</v>
      </c>
    </row>
    <row r="667" spans="1:4" ht="33.75" x14ac:dyDescent="0.2">
      <c r="A667" s="4" t="s">
        <v>2114</v>
      </c>
      <c r="B667" s="5" t="s">
        <v>2115</v>
      </c>
      <c r="C667" s="4" t="s">
        <v>13</v>
      </c>
      <c r="D667" s="4" t="s">
        <v>2116</v>
      </c>
    </row>
    <row r="668" spans="1:4" ht="56.25" x14ac:dyDescent="0.2">
      <c r="A668" s="4" t="s">
        <v>2117</v>
      </c>
      <c r="B668" s="5" t="s">
        <v>2118</v>
      </c>
      <c r="C668" s="4" t="s">
        <v>13</v>
      </c>
      <c r="D668" s="4" t="s">
        <v>2119</v>
      </c>
    </row>
    <row r="669" spans="1:4" ht="56.25" x14ac:dyDescent="0.2">
      <c r="A669" s="4" t="s">
        <v>2120</v>
      </c>
      <c r="B669" s="5" t="s">
        <v>2121</v>
      </c>
      <c r="C669" s="4" t="s">
        <v>13</v>
      </c>
      <c r="D669" s="4" t="s">
        <v>2122</v>
      </c>
    </row>
    <row r="670" spans="1:4" ht="56.25" x14ac:dyDescent="0.2">
      <c r="A670" s="4" t="s">
        <v>2123</v>
      </c>
      <c r="B670" s="5" t="s">
        <v>2124</v>
      </c>
      <c r="C670" s="4" t="s">
        <v>13</v>
      </c>
      <c r="D670" s="4" t="s">
        <v>2125</v>
      </c>
    </row>
    <row r="671" spans="1:4" ht="56.25" x14ac:dyDescent="0.2">
      <c r="A671" s="4" t="s">
        <v>2126</v>
      </c>
      <c r="B671" s="5" t="s">
        <v>2127</v>
      </c>
      <c r="C671" s="4" t="s">
        <v>13</v>
      </c>
      <c r="D671" s="4" t="s">
        <v>2128</v>
      </c>
    </row>
    <row r="672" spans="1:4" ht="67.5" x14ac:dyDescent="0.2">
      <c r="A672" s="4" t="s">
        <v>2129</v>
      </c>
      <c r="B672" s="5" t="s">
        <v>2130</v>
      </c>
      <c r="C672" s="4" t="s">
        <v>13</v>
      </c>
      <c r="D672" s="4" t="s">
        <v>2131</v>
      </c>
    </row>
    <row r="673" spans="1:4" ht="67.5" x14ac:dyDescent="0.2">
      <c r="A673" s="4" t="s">
        <v>2132</v>
      </c>
      <c r="B673" s="5" t="s">
        <v>2133</v>
      </c>
      <c r="C673" s="4" t="s">
        <v>13</v>
      </c>
      <c r="D673" s="4" t="s">
        <v>2134</v>
      </c>
    </row>
    <row r="674" spans="1:4" ht="67.5" x14ac:dyDescent="0.2">
      <c r="A674" s="4" t="s">
        <v>2135</v>
      </c>
      <c r="B674" s="5" t="s">
        <v>2136</v>
      </c>
      <c r="C674" s="4" t="s">
        <v>13</v>
      </c>
      <c r="D674" s="4" t="s">
        <v>2137</v>
      </c>
    </row>
    <row r="675" spans="1:4" ht="67.5" x14ac:dyDescent="0.2">
      <c r="A675" s="4" t="s">
        <v>2138</v>
      </c>
      <c r="B675" s="5" t="s">
        <v>2139</v>
      </c>
      <c r="C675" s="4" t="s">
        <v>13</v>
      </c>
      <c r="D675" s="4" t="s">
        <v>2140</v>
      </c>
    </row>
    <row r="676" spans="1:4" ht="67.5" x14ac:dyDescent="0.2">
      <c r="A676" s="4" t="s">
        <v>2141</v>
      </c>
      <c r="B676" s="5" t="s">
        <v>2142</v>
      </c>
      <c r="C676" s="4" t="s">
        <v>13</v>
      </c>
      <c r="D676" s="4" t="s">
        <v>2143</v>
      </c>
    </row>
    <row r="677" spans="1:4" ht="67.5" x14ac:dyDescent="0.2">
      <c r="A677" s="4" t="s">
        <v>2144</v>
      </c>
      <c r="B677" s="5" t="s">
        <v>2145</v>
      </c>
      <c r="C677" s="4" t="s">
        <v>13</v>
      </c>
      <c r="D677" s="4" t="s">
        <v>2146</v>
      </c>
    </row>
    <row r="678" spans="1:4" ht="67.5" x14ac:dyDescent="0.2">
      <c r="A678" s="4" t="s">
        <v>2147</v>
      </c>
      <c r="B678" s="5" t="s">
        <v>2148</v>
      </c>
      <c r="C678" s="4" t="s">
        <v>13</v>
      </c>
      <c r="D678" s="4" t="s">
        <v>2149</v>
      </c>
    </row>
    <row r="679" spans="1:4" ht="67.5" x14ac:dyDescent="0.2">
      <c r="A679" s="4" t="s">
        <v>2150</v>
      </c>
      <c r="B679" s="5" t="s">
        <v>2151</v>
      </c>
      <c r="C679" s="4" t="s">
        <v>13</v>
      </c>
      <c r="D679" s="4" t="s">
        <v>2152</v>
      </c>
    </row>
    <row r="680" spans="1:4" ht="67.5" x14ac:dyDescent="0.2">
      <c r="A680" s="4" t="s">
        <v>2153</v>
      </c>
      <c r="B680" s="5" t="s">
        <v>2154</v>
      </c>
      <c r="C680" s="4" t="s">
        <v>13</v>
      </c>
      <c r="D680" s="4" t="s">
        <v>2155</v>
      </c>
    </row>
    <row r="681" spans="1:4" ht="56.25" x14ac:dyDescent="0.2">
      <c r="A681" s="4" t="s">
        <v>2156</v>
      </c>
      <c r="B681" s="5" t="s">
        <v>2157</v>
      </c>
      <c r="C681" s="4" t="s">
        <v>13</v>
      </c>
      <c r="D681" s="4" t="s">
        <v>2158</v>
      </c>
    </row>
    <row r="682" spans="1:4" ht="56.25" x14ac:dyDescent="0.2">
      <c r="A682" s="4" t="s">
        <v>2159</v>
      </c>
      <c r="B682" s="5" t="s">
        <v>2160</v>
      </c>
      <c r="C682" s="4" t="s">
        <v>13</v>
      </c>
      <c r="D682" s="4" t="s">
        <v>2161</v>
      </c>
    </row>
    <row r="683" spans="1:4" ht="56.25" x14ac:dyDescent="0.2">
      <c r="A683" s="4" t="s">
        <v>2162</v>
      </c>
      <c r="B683" s="5" t="s">
        <v>2163</v>
      </c>
      <c r="C683" s="4" t="s">
        <v>13</v>
      </c>
      <c r="D683" s="4" t="s">
        <v>2164</v>
      </c>
    </row>
    <row r="684" spans="1:4" ht="56.25" x14ac:dyDescent="0.2">
      <c r="A684" s="4" t="s">
        <v>2165</v>
      </c>
      <c r="B684" s="5" t="s">
        <v>2166</v>
      </c>
      <c r="C684" s="4" t="s">
        <v>13</v>
      </c>
      <c r="D684" s="4" t="s">
        <v>2167</v>
      </c>
    </row>
    <row r="685" spans="1:4" ht="45" x14ac:dyDescent="0.2">
      <c r="A685" s="4" t="s">
        <v>2168</v>
      </c>
      <c r="B685" s="5" t="s">
        <v>2169</v>
      </c>
      <c r="C685" s="4" t="s">
        <v>13</v>
      </c>
      <c r="D685" s="4" t="s">
        <v>2170</v>
      </c>
    </row>
    <row r="686" spans="1:4" ht="45" x14ac:dyDescent="0.2">
      <c r="A686" s="4" t="s">
        <v>2171</v>
      </c>
      <c r="B686" s="5" t="s">
        <v>2172</v>
      </c>
      <c r="C686" s="4" t="s">
        <v>13</v>
      </c>
      <c r="D686" s="4" t="s">
        <v>2173</v>
      </c>
    </row>
    <row r="687" spans="1:4" ht="45" x14ac:dyDescent="0.2">
      <c r="A687" s="4" t="s">
        <v>2174</v>
      </c>
      <c r="B687" s="5" t="s">
        <v>2175</v>
      </c>
      <c r="C687" s="4" t="s">
        <v>13</v>
      </c>
      <c r="D687" s="4" t="s">
        <v>2176</v>
      </c>
    </row>
    <row r="688" spans="1:4" ht="33.75" x14ac:dyDescent="0.2">
      <c r="A688" s="4" t="s">
        <v>2177</v>
      </c>
      <c r="B688" s="5" t="s">
        <v>2178</v>
      </c>
      <c r="C688" s="4" t="s">
        <v>13</v>
      </c>
      <c r="D688" s="4" t="s">
        <v>2179</v>
      </c>
    </row>
    <row r="689" spans="1:4" ht="45" x14ac:dyDescent="0.2">
      <c r="A689" s="4" t="s">
        <v>2180</v>
      </c>
      <c r="B689" s="5" t="s">
        <v>2181</v>
      </c>
      <c r="C689" s="4" t="s">
        <v>13</v>
      </c>
      <c r="D689" s="4" t="s">
        <v>2182</v>
      </c>
    </row>
    <row r="690" spans="1:4" ht="22.5" x14ac:dyDescent="0.2">
      <c r="A690" s="4" t="s">
        <v>2183</v>
      </c>
      <c r="B690" s="5" t="s">
        <v>2184</v>
      </c>
      <c r="C690" s="4" t="s">
        <v>13</v>
      </c>
      <c r="D690" s="4" t="s">
        <v>2185</v>
      </c>
    </row>
    <row r="691" spans="1:4" ht="33.75" x14ac:dyDescent="0.2">
      <c r="A691" s="4" t="s">
        <v>2186</v>
      </c>
      <c r="B691" s="5" t="s">
        <v>2187</v>
      </c>
      <c r="C691" s="4" t="s">
        <v>13</v>
      </c>
      <c r="D691" s="4" t="s">
        <v>2188</v>
      </c>
    </row>
    <row r="692" spans="1:4" ht="33.75" x14ac:dyDescent="0.2">
      <c r="A692" s="4" t="s">
        <v>2189</v>
      </c>
      <c r="B692" s="5" t="s">
        <v>2190</v>
      </c>
      <c r="C692" s="4" t="s">
        <v>13</v>
      </c>
      <c r="D692" s="4" t="s">
        <v>2191</v>
      </c>
    </row>
    <row r="693" spans="1:4" ht="33.75" x14ac:dyDescent="0.2">
      <c r="A693" s="4" t="s">
        <v>2192</v>
      </c>
      <c r="B693" s="5" t="s">
        <v>2193</v>
      </c>
      <c r="C693" s="4" t="s">
        <v>13</v>
      </c>
      <c r="D693" s="4" t="s">
        <v>2194</v>
      </c>
    </row>
    <row r="694" spans="1:4" ht="33.75" x14ac:dyDescent="0.2">
      <c r="A694" s="4" t="s">
        <v>2195</v>
      </c>
      <c r="B694" s="5" t="s">
        <v>2196</v>
      </c>
      <c r="C694" s="4" t="s">
        <v>13</v>
      </c>
      <c r="D694" s="4" t="s">
        <v>2197</v>
      </c>
    </row>
    <row r="695" spans="1:4" ht="22.5" x14ac:dyDescent="0.2">
      <c r="A695" s="4" t="s">
        <v>2198</v>
      </c>
      <c r="B695" s="5" t="s">
        <v>2199</v>
      </c>
      <c r="C695" s="4" t="s">
        <v>13</v>
      </c>
      <c r="D695" s="4" t="s">
        <v>2200</v>
      </c>
    </row>
    <row r="696" spans="1:4" ht="22.5" x14ac:dyDescent="0.2">
      <c r="A696" s="4" t="s">
        <v>2201</v>
      </c>
      <c r="B696" s="5" t="s">
        <v>2202</v>
      </c>
      <c r="C696" s="4" t="s">
        <v>13</v>
      </c>
      <c r="D696" s="4" t="s">
        <v>2203</v>
      </c>
    </row>
    <row r="697" spans="1:4" ht="22.5" x14ac:dyDescent="0.2">
      <c r="A697" s="4" t="s">
        <v>2204</v>
      </c>
      <c r="B697" s="5" t="s">
        <v>2205</v>
      </c>
      <c r="C697" s="4" t="s">
        <v>13</v>
      </c>
      <c r="D697" s="4" t="s">
        <v>2206</v>
      </c>
    </row>
    <row r="698" spans="1:4" ht="33.75" x14ac:dyDescent="0.2">
      <c r="A698" s="4" t="s">
        <v>2207</v>
      </c>
      <c r="B698" s="5" t="s">
        <v>2208</v>
      </c>
      <c r="C698" s="4" t="s">
        <v>13</v>
      </c>
      <c r="D698" s="4" t="s">
        <v>2209</v>
      </c>
    </row>
    <row r="699" spans="1:4" ht="33.75" x14ac:dyDescent="0.2">
      <c r="A699" s="4" t="s">
        <v>2210</v>
      </c>
      <c r="B699" s="5" t="s">
        <v>2211</v>
      </c>
      <c r="C699" s="4" t="s">
        <v>13</v>
      </c>
      <c r="D699" s="4" t="s">
        <v>2212</v>
      </c>
    </row>
    <row r="700" spans="1:4" ht="33.75" x14ac:dyDescent="0.2">
      <c r="A700" s="4" t="s">
        <v>2213</v>
      </c>
      <c r="B700" s="5" t="s">
        <v>2214</v>
      </c>
      <c r="C700" s="4" t="s">
        <v>13</v>
      </c>
      <c r="D700" s="4" t="s">
        <v>2215</v>
      </c>
    </row>
    <row r="701" spans="1:4" ht="90" x14ac:dyDescent="0.2">
      <c r="A701" s="4" t="s">
        <v>2216</v>
      </c>
      <c r="B701" s="5" t="s">
        <v>2217</v>
      </c>
      <c r="C701" s="4" t="s">
        <v>13</v>
      </c>
      <c r="D701" s="4" t="s">
        <v>2218</v>
      </c>
    </row>
    <row r="702" spans="1:4" ht="33.75" x14ac:dyDescent="0.2">
      <c r="A702" s="4" t="s">
        <v>2219</v>
      </c>
      <c r="B702" s="5" t="s">
        <v>2220</v>
      </c>
      <c r="C702" s="4" t="s">
        <v>13</v>
      </c>
      <c r="D702" s="4" t="s">
        <v>2221</v>
      </c>
    </row>
    <row r="703" spans="1:4" ht="33.75" x14ac:dyDescent="0.2">
      <c r="A703" s="4" t="s">
        <v>2222</v>
      </c>
      <c r="B703" s="5" t="s">
        <v>2223</v>
      </c>
      <c r="C703" s="4" t="s">
        <v>13</v>
      </c>
      <c r="D703" s="4" t="s">
        <v>2224</v>
      </c>
    </row>
    <row r="704" spans="1:4" ht="67.5" x14ac:dyDescent="0.2">
      <c r="A704" s="4" t="s">
        <v>2225</v>
      </c>
      <c r="B704" s="5" t="s">
        <v>2226</v>
      </c>
      <c r="C704" s="4" t="s">
        <v>13</v>
      </c>
      <c r="D704" s="4" t="s">
        <v>2227</v>
      </c>
    </row>
    <row r="705" spans="1:4" ht="45" x14ac:dyDescent="0.2">
      <c r="A705" s="4" t="s">
        <v>2228</v>
      </c>
      <c r="B705" s="5" t="s">
        <v>2229</v>
      </c>
      <c r="C705" s="4" t="s">
        <v>13</v>
      </c>
      <c r="D705" s="4" t="s">
        <v>2227</v>
      </c>
    </row>
    <row r="706" spans="1:4" ht="33.75" x14ac:dyDescent="0.2">
      <c r="A706" s="4" t="s">
        <v>2230</v>
      </c>
      <c r="B706" s="5" t="s">
        <v>2231</v>
      </c>
      <c r="C706" s="4" t="s">
        <v>13</v>
      </c>
      <c r="D706" s="4" t="s">
        <v>2232</v>
      </c>
    </row>
    <row r="707" spans="1:4" ht="56.25" x14ac:dyDescent="0.2">
      <c r="A707" s="4" t="s">
        <v>2233</v>
      </c>
      <c r="B707" s="5" t="s">
        <v>2234</v>
      </c>
      <c r="C707" s="4" t="s">
        <v>13</v>
      </c>
      <c r="D707" s="4" t="s">
        <v>2235</v>
      </c>
    </row>
    <row r="708" spans="1:4" ht="56.25" x14ac:dyDescent="0.2">
      <c r="A708" s="4" t="s">
        <v>2236</v>
      </c>
      <c r="B708" s="5" t="s">
        <v>2237</v>
      </c>
      <c r="C708" s="4" t="s">
        <v>13</v>
      </c>
      <c r="D708" s="4" t="s">
        <v>2238</v>
      </c>
    </row>
    <row r="709" spans="1:4" ht="33.75" x14ac:dyDescent="0.2">
      <c r="A709" s="4" t="s">
        <v>2239</v>
      </c>
      <c r="B709" s="5" t="s">
        <v>2240</v>
      </c>
      <c r="C709" s="4" t="s">
        <v>13</v>
      </c>
      <c r="D709" s="4" t="s">
        <v>2241</v>
      </c>
    </row>
    <row r="710" spans="1:4" ht="22.5" x14ac:dyDescent="0.2">
      <c r="A710" s="4" t="s">
        <v>2242</v>
      </c>
      <c r="B710" s="5" t="s">
        <v>2243</v>
      </c>
      <c r="C710" s="4" t="s">
        <v>13</v>
      </c>
      <c r="D710" s="4" t="s">
        <v>2244</v>
      </c>
    </row>
    <row r="711" spans="1:4" ht="22.5" x14ac:dyDescent="0.2">
      <c r="A711" s="4" t="s">
        <v>2245</v>
      </c>
      <c r="B711" s="5" t="s">
        <v>2246</v>
      </c>
      <c r="C711" s="4" t="s">
        <v>13</v>
      </c>
      <c r="D711" s="4" t="s">
        <v>2247</v>
      </c>
    </row>
    <row r="712" spans="1:4" ht="45" x14ac:dyDescent="0.2">
      <c r="A712" s="4" t="s">
        <v>2248</v>
      </c>
      <c r="B712" s="5" t="s">
        <v>2249</v>
      </c>
      <c r="C712" s="4" t="s">
        <v>13</v>
      </c>
      <c r="D712" s="4" t="s">
        <v>2250</v>
      </c>
    </row>
    <row r="713" spans="1:4" ht="45" x14ac:dyDescent="0.2">
      <c r="A713" s="4" t="s">
        <v>2251</v>
      </c>
      <c r="B713" s="5" t="s">
        <v>2252</v>
      </c>
      <c r="C713" s="4" t="s">
        <v>13</v>
      </c>
      <c r="D713" s="4" t="s">
        <v>2253</v>
      </c>
    </row>
    <row r="714" spans="1:4" ht="45" x14ac:dyDescent="0.2">
      <c r="A714" s="4" t="s">
        <v>2254</v>
      </c>
      <c r="B714" s="5" t="s">
        <v>2255</v>
      </c>
      <c r="C714" s="4" t="s">
        <v>13</v>
      </c>
      <c r="D714" s="4" t="s">
        <v>2256</v>
      </c>
    </row>
    <row r="715" spans="1:4" ht="45" x14ac:dyDescent="0.2">
      <c r="A715" s="4" t="s">
        <v>2257</v>
      </c>
      <c r="B715" s="5" t="s">
        <v>2258</v>
      </c>
      <c r="C715" s="4" t="s">
        <v>13</v>
      </c>
      <c r="D715" s="4" t="s">
        <v>2259</v>
      </c>
    </row>
    <row r="716" spans="1:4" ht="45" x14ac:dyDescent="0.2">
      <c r="A716" s="4" t="s">
        <v>2260</v>
      </c>
      <c r="B716" s="5" t="s">
        <v>2261</v>
      </c>
      <c r="C716" s="4" t="s">
        <v>13</v>
      </c>
      <c r="D716" s="4" t="s">
        <v>2262</v>
      </c>
    </row>
    <row r="717" spans="1:4" ht="45" x14ac:dyDescent="0.2">
      <c r="A717" s="4" t="s">
        <v>2263</v>
      </c>
      <c r="B717" s="5" t="s">
        <v>2264</v>
      </c>
      <c r="C717" s="4" t="s">
        <v>13</v>
      </c>
      <c r="D717" s="4" t="s">
        <v>2265</v>
      </c>
    </row>
    <row r="718" spans="1:4" ht="45" x14ac:dyDescent="0.2">
      <c r="A718" s="4" t="s">
        <v>2266</v>
      </c>
      <c r="B718" s="5" t="s">
        <v>2267</v>
      </c>
      <c r="C718" s="4" t="s">
        <v>13</v>
      </c>
      <c r="D718" s="4" t="s">
        <v>2268</v>
      </c>
    </row>
    <row r="719" spans="1:4" ht="45" x14ac:dyDescent="0.2">
      <c r="A719" s="4" t="s">
        <v>2269</v>
      </c>
      <c r="B719" s="5" t="s">
        <v>2270</v>
      </c>
      <c r="C719" s="4" t="s">
        <v>13</v>
      </c>
      <c r="D719" s="4" t="s">
        <v>2271</v>
      </c>
    </row>
    <row r="720" spans="1:4" ht="45" x14ac:dyDescent="0.2">
      <c r="A720" s="4" t="s">
        <v>2272</v>
      </c>
      <c r="B720" s="5" t="s">
        <v>2273</v>
      </c>
      <c r="C720" s="4" t="s">
        <v>13</v>
      </c>
      <c r="D720" s="4" t="s">
        <v>2274</v>
      </c>
    </row>
    <row r="721" spans="1:4" ht="45" x14ac:dyDescent="0.2">
      <c r="A721" s="4" t="s">
        <v>2275</v>
      </c>
      <c r="B721" s="5" t="s">
        <v>2276</v>
      </c>
      <c r="C721" s="4" t="s">
        <v>13</v>
      </c>
      <c r="D721" s="4" t="s">
        <v>2277</v>
      </c>
    </row>
    <row r="722" spans="1:4" ht="67.5" x14ac:dyDescent="0.2">
      <c r="A722" s="4" t="s">
        <v>2278</v>
      </c>
      <c r="B722" s="5" t="s">
        <v>2279</v>
      </c>
      <c r="C722" s="4" t="s">
        <v>13</v>
      </c>
      <c r="D722" s="4" t="s">
        <v>2280</v>
      </c>
    </row>
    <row r="723" spans="1:4" ht="78.75" x14ac:dyDescent="0.2">
      <c r="A723" s="4" t="s">
        <v>2281</v>
      </c>
      <c r="B723" s="5" t="s">
        <v>2282</v>
      </c>
      <c r="C723" s="4" t="s">
        <v>13</v>
      </c>
      <c r="D723" s="4" t="s">
        <v>2283</v>
      </c>
    </row>
    <row r="724" spans="1:4" ht="67.5" x14ac:dyDescent="0.2">
      <c r="A724" s="4" t="s">
        <v>2284</v>
      </c>
      <c r="B724" s="5" t="s">
        <v>2285</v>
      </c>
      <c r="C724" s="4" t="s">
        <v>13</v>
      </c>
      <c r="D724" s="4" t="s">
        <v>2286</v>
      </c>
    </row>
    <row r="725" spans="1:4" ht="78.75" x14ac:dyDescent="0.2">
      <c r="A725" s="4" t="s">
        <v>2287</v>
      </c>
      <c r="B725" s="5" t="s">
        <v>2288</v>
      </c>
      <c r="C725" s="4" t="s">
        <v>13</v>
      </c>
      <c r="D725" s="4" t="s">
        <v>2289</v>
      </c>
    </row>
    <row r="726" spans="1:4" ht="78.75" x14ac:dyDescent="0.2">
      <c r="A726" s="4" t="s">
        <v>2290</v>
      </c>
      <c r="B726" s="5" t="s">
        <v>2291</v>
      </c>
      <c r="C726" s="4" t="s">
        <v>13</v>
      </c>
      <c r="D726" s="4" t="s">
        <v>2292</v>
      </c>
    </row>
    <row r="727" spans="1:4" ht="56.25" x14ac:dyDescent="0.2">
      <c r="A727" s="4" t="s">
        <v>2293</v>
      </c>
      <c r="B727" s="5" t="s">
        <v>2294</v>
      </c>
      <c r="C727" s="4" t="s">
        <v>13</v>
      </c>
      <c r="D727" s="4" t="s">
        <v>2295</v>
      </c>
    </row>
    <row r="728" spans="1:4" ht="67.5" x14ac:dyDescent="0.2">
      <c r="A728" s="4" t="s">
        <v>2296</v>
      </c>
      <c r="B728" s="5" t="s">
        <v>2297</v>
      </c>
      <c r="C728" s="4" t="s">
        <v>13</v>
      </c>
      <c r="D728" s="4" t="s">
        <v>2298</v>
      </c>
    </row>
    <row r="729" spans="1:4" ht="56.25" x14ac:dyDescent="0.2">
      <c r="A729" s="4" t="s">
        <v>2299</v>
      </c>
      <c r="B729" s="5" t="s">
        <v>2300</v>
      </c>
      <c r="C729" s="4" t="s">
        <v>13</v>
      </c>
      <c r="D729" s="4" t="s">
        <v>2301</v>
      </c>
    </row>
    <row r="730" spans="1:4" ht="78.75" x14ac:dyDescent="0.2">
      <c r="A730" s="4" t="s">
        <v>2302</v>
      </c>
      <c r="B730" s="5" t="s">
        <v>2303</v>
      </c>
      <c r="C730" s="4" t="s">
        <v>13</v>
      </c>
      <c r="D730" s="4" t="s">
        <v>2304</v>
      </c>
    </row>
    <row r="731" spans="1:4" ht="90" x14ac:dyDescent="0.2">
      <c r="A731" s="4" t="s">
        <v>2305</v>
      </c>
      <c r="B731" s="5" t="s">
        <v>2306</v>
      </c>
      <c r="C731" s="4" t="s">
        <v>13</v>
      </c>
      <c r="D731" s="4" t="s">
        <v>2307</v>
      </c>
    </row>
    <row r="732" spans="1:4" ht="90" x14ac:dyDescent="0.2">
      <c r="A732" s="4" t="s">
        <v>2308</v>
      </c>
      <c r="B732" s="5" t="s">
        <v>2309</v>
      </c>
      <c r="C732" s="4" t="s">
        <v>13</v>
      </c>
      <c r="D732" s="4" t="s">
        <v>2310</v>
      </c>
    </row>
    <row r="733" spans="1:4" ht="90" x14ac:dyDescent="0.2">
      <c r="A733" s="4" t="s">
        <v>2311</v>
      </c>
      <c r="B733" s="5" t="s">
        <v>2312</v>
      </c>
      <c r="C733" s="4" t="s">
        <v>13</v>
      </c>
      <c r="D733" s="4" t="s">
        <v>2313</v>
      </c>
    </row>
    <row r="734" spans="1:4" ht="22.5" x14ac:dyDescent="0.2">
      <c r="A734" s="4" t="s">
        <v>2314</v>
      </c>
      <c r="B734" s="5" t="s">
        <v>2315</v>
      </c>
      <c r="C734" s="4" t="s">
        <v>13</v>
      </c>
      <c r="D734" s="4" t="s">
        <v>2316</v>
      </c>
    </row>
    <row r="735" spans="1:4" ht="22.5" x14ac:dyDescent="0.2">
      <c r="A735" s="4" t="s">
        <v>2317</v>
      </c>
      <c r="B735" s="5" t="s">
        <v>2318</v>
      </c>
      <c r="C735" s="4" t="s">
        <v>13</v>
      </c>
      <c r="D735" s="4" t="s">
        <v>2319</v>
      </c>
    </row>
    <row r="736" spans="1:4" ht="22.5" x14ac:dyDescent="0.2">
      <c r="A736" s="4" t="s">
        <v>2320</v>
      </c>
      <c r="B736" s="5" t="s">
        <v>2321</v>
      </c>
      <c r="C736" s="4" t="s">
        <v>1</v>
      </c>
      <c r="D736" s="4" t="s">
        <v>295</v>
      </c>
    </row>
    <row r="737" spans="1:4" ht="33.75" x14ac:dyDescent="0.2">
      <c r="A737" s="4" t="s">
        <v>2322</v>
      </c>
      <c r="B737" s="5" t="s">
        <v>2323</v>
      </c>
      <c r="C737" s="4" t="s">
        <v>13</v>
      </c>
      <c r="D737" s="4" t="s">
        <v>2324</v>
      </c>
    </row>
    <row r="738" spans="1:4" ht="33.75" x14ac:dyDescent="0.2">
      <c r="A738" s="4" t="s">
        <v>2325</v>
      </c>
      <c r="B738" s="5" t="s">
        <v>2326</v>
      </c>
      <c r="C738" s="4" t="s">
        <v>1</v>
      </c>
      <c r="D738" s="4" t="s">
        <v>2327</v>
      </c>
    </row>
    <row r="739" spans="1:4" ht="33.75" x14ac:dyDescent="0.2">
      <c r="A739" s="4" t="s">
        <v>2328</v>
      </c>
      <c r="B739" s="5" t="s">
        <v>2329</v>
      </c>
      <c r="C739" s="4" t="s">
        <v>1</v>
      </c>
      <c r="D739" s="4" t="s">
        <v>1862</v>
      </c>
    </row>
    <row r="740" spans="1:4" ht="33.75" x14ac:dyDescent="0.2">
      <c r="A740" s="4" t="s">
        <v>2330</v>
      </c>
      <c r="B740" s="5" t="s">
        <v>2331</v>
      </c>
      <c r="C740" s="4" t="s">
        <v>1</v>
      </c>
      <c r="D740" s="4" t="s">
        <v>2332</v>
      </c>
    </row>
    <row r="741" spans="1:4" ht="33.75" x14ac:dyDescent="0.2">
      <c r="A741" s="4" t="s">
        <v>2333</v>
      </c>
      <c r="B741" s="5" t="s">
        <v>2334</v>
      </c>
      <c r="C741" s="4" t="s">
        <v>1</v>
      </c>
      <c r="D741" s="4" t="s">
        <v>2335</v>
      </c>
    </row>
    <row r="742" spans="1:4" ht="33.75" x14ac:dyDescent="0.2">
      <c r="A742" s="4" t="s">
        <v>2336</v>
      </c>
      <c r="B742" s="5" t="s">
        <v>2337</v>
      </c>
      <c r="C742" s="4" t="s">
        <v>1</v>
      </c>
      <c r="D742" s="4" t="s">
        <v>2338</v>
      </c>
    </row>
    <row r="743" spans="1:4" ht="33.75" x14ac:dyDescent="0.2">
      <c r="A743" s="4" t="s">
        <v>2339</v>
      </c>
      <c r="B743" s="5" t="s">
        <v>2340</v>
      </c>
      <c r="C743" s="4" t="s">
        <v>1</v>
      </c>
      <c r="D743" s="4" t="s">
        <v>2341</v>
      </c>
    </row>
    <row r="744" spans="1:4" ht="33.75" x14ac:dyDescent="0.2">
      <c r="A744" s="4" t="s">
        <v>2342</v>
      </c>
      <c r="B744" s="5" t="s">
        <v>2343</v>
      </c>
      <c r="C744" s="4" t="s">
        <v>13</v>
      </c>
      <c r="D744" s="4" t="s">
        <v>2344</v>
      </c>
    </row>
    <row r="745" spans="1:4" ht="22.5" x14ac:dyDescent="0.2">
      <c r="A745" s="4" t="s">
        <v>2345</v>
      </c>
      <c r="B745" s="5" t="s">
        <v>2346</v>
      </c>
      <c r="C745" s="4" t="s">
        <v>13</v>
      </c>
      <c r="D745" s="4" t="s">
        <v>2347</v>
      </c>
    </row>
    <row r="746" spans="1:4" ht="45" x14ac:dyDescent="0.2">
      <c r="A746" s="4" t="s">
        <v>2348</v>
      </c>
      <c r="B746" s="5" t="s">
        <v>2349</v>
      </c>
      <c r="C746" s="4" t="s">
        <v>13</v>
      </c>
      <c r="D746" s="4" t="s">
        <v>892</v>
      </c>
    </row>
    <row r="747" spans="1:4" ht="45" x14ac:dyDescent="0.2">
      <c r="A747" s="4" t="s">
        <v>2350</v>
      </c>
      <c r="B747" s="5" t="s">
        <v>2351</v>
      </c>
      <c r="C747" s="4" t="s">
        <v>13</v>
      </c>
      <c r="D747" s="4" t="s">
        <v>2352</v>
      </c>
    </row>
    <row r="748" spans="1:4" ht="22.5" x14ac:dyDescent="0.2">
      <c r="A748" s="4" t="s">
        <v>2353</v>
      </c>
      <c r="B748" s="5" t="s">
        <v>2354</v>
      </c>
      <c r="C748" s="4" t="s">
        <v>13</v>
      </c>
      <c r="D748" s="4" t="s">
        <v>2355</v>
      </c>
    </row>
    <row r="749" spans="1:4" ht="33.75" x14ac:dyDescent="0.2">
      <c r="A749" s="4" t="s">
        <v>2356</v>
      </c>
      <c r="B749" s="5" t="s">
        <v>2357</v>
      </c>
      <c r="C749" s="4" t="s">
        <v>13</v>
      </c>
      <c r="D749" s="4" t="s">
        <v>2358</v>
      </c>
    </row>
    <row r="750" spans="1:4" ht="45" x14ac:dyDescent="0.2">
      <c r="A750" s="4" t="s">
        <v>2359</v>
      </c>
      <c r="B750" s="5" t="s">
        <v>2360</v>
      </c>
      <c r="C750" s="4" t="s">
        <v>13</v>
      </c>
      <c r="D750" s="4" t="s">
        <v>2361</v>
      </c>
    </row>
    <row r="751" spans="1:4" ht="33.75" x14ac:dyDescent="0.2">
      <c r="A751" s="4" t="s">
        <v>2362</v>
      </c>
      <c r="B751" s="5" t="s">
        <v>2363</v>
      </c>
      <c r="C751" s="4" t="s">
        <v>13</v>
      </c>
      <c r="D751" s="4" t="s">
        <v>2364</v>
      </c>
    </row>
    <row r="752" spans="1:4" ht="33.75" x14ac:dyDescent="0.2">
      <c r="A752" s="4" t="s">
        <v>2365</v>
      </c>
      <c r="B752" s="5" t="s">
        <v>2366</v>
      </c>
      <c r="C752" s="4" t="s">
        <v>13</v>
      </c>
      <c r="D752" s="4" t="s">
        <v>2367</v>
      </c>
    </row>
    <row r="753" spans="1:4" ht="33.75" x14ac:dyDescent="0.2">
      <c r="A753" s="4" t="s">
        <v>2368</v>
      </c>
      <c r="B753" s="5" t="s">
        <v>2369</v>
      </c>
      <c r="C753" s="4" t="s">
        <v>13</v>
      </c>
      <c r="D753" s="4" t="s">
        <v>2370</v>
      </c>
    </row>
    <row r="754" spans="1:4" ht="22.5" x14ac:dyDescent="0.2">
      <c r="A754" s="4" t="s">
        <v>2371</v>
      </c>
      <c r="B754" s="5" t="s">
        <v>2372</v>
      </c>
      <c r="C754" s="4" t="s">
        <v>13</v>
      </c>
      <c r="D754" s="4" t="s">
        <v>2373</v>
      </c>
    </row>
    <row r="755" spans="1:4" ht="45" x14ac:dyDescent="0.2">
      <c r="A755" s="4" t="s">
        <v>2374</v>
      </c>
      <c r="B755" s="5" t="s">
        <v>2375</v>
      </c>
      <c r="C755" s="4" t="s">
        <v>13</v>
      </c>
      <c r="D755" s="4" t="s">
        <v>2376</v>
      </c>
    </row>
    <row r="756" spans="1:4" ht="22.5" x14ac:dyDescent="0.2">
      <c r="A756" s="4" t="s">
        <v>2377</v>
      </c>
      <c r="B756" s="5" t="s">
        <v>2378</v>
      </c>
      <c r="C756" s="4" t="s">
        <v>13</v>
      </c>
      <c r="D756" s="4" t="s">
        <v>2379</v>
      </c>
    </row>
    <row r="757" spans="1:4" ht="22.5" x14ac:dyDescent="0.2">
      <c r="A757" s="4" t="s">
        <v>2380</v>
      </c>
      <c r="B757" s="5" t="s">
        <v>2381</v>
      </c>
      <c r="C757" s="4" t="s">
        <v>13</v>
      </c>
      <c r="D757" s="4" t="s">
        <v>2382</v>
      </c>
    </row>
    <row r="758" spans="1:4" ht="22.5" x14ac:dyDescent="0.2">
      <c r="A758" s="4" t="s">
        <v>2383</v>
      </c>
      <c r="B758" s="5" t="s">
        <v>2384</v>
      </c>
      <c r="C758" s="4" t="s">
        <v>13</v>
      </c>
      <c r="D758" s="4" t="s">
        <v>2385</v>
      </c>
    </row>
    <row r="759" spans="1:4" ht="22.5" x14ac:dyDescent="0.2">
      <c r="A759" s="4" t="s">
        <v>2386</v>
      </c>
      <c r="B759" s="5" t="s">
        <v>2387</v>
      </c>
      <c r="C759" s="4" t="s">
        <v>13</v>
      </c>
      <c r="D759" s="4" t="s">
        <v>2373</v>
      </c>
    </row>
    <row r="760" spans="1:4" ht="22.5" x14ac:dyDescent="0.2">
      <c r="A760" s="4" t="s">
        <v>2388</v>
      </c>
      <c r="B760" s="5" t="s">
        <v>2389</v>
      </c>
      <c r="C760" s="4" t="s">
        <v>13</v>
      </c>
      <c r="D760" s="4" t="s">
        <v>2390</v>
      </c>
    </row>
    <row r="761" spans="1:4" ht="33.75" x14ac:dyDescent="0.2">
      <c r="A761" s="4" t="s">
        <v>2391</v>
      </c>
      <c r="B761" s="5" t="s">
        <v>2392</v>
      </c>
      <c r="C761" s="4" t="s">
        <v>13</v>
      </c>
      <c r="D761" s="4" t="s">
        <v>2393</v>
      </c>
    </row>
    <row r="762" spans="1:4" ht="33.75" x14ac:dyDescent="0.2">
      <c r="A762" s="4" t="s">
        <v>2394</v>
      </c>
      <c r="B762" s="5" t="s">
        <v>2395</v>
      </c>
      <c r="C762" s="4" t="s">
        <v>13</v>
      </c>
      <c r="D762" s="4" t="s">
        <v>2396</v>
      </c>
    </row>
    <row r="763" spans="1:4" ht="33.75" x14ac:dyDescent="0.2">
      <c r="A763" s="4" t="s">
        <v>2397</v>
      </c>
      <c r="B763" s="5" t="s">
        <v>2398</v>
      </c>
      <c r="C763" s="4" t="s">
        <v>13</v>
      </c>
      <c r="D763" s="4" t="s">
        <v>2399</v>
      </c>
    </row>
    <row r="764" spans="1:4" ht="22.5" x14ac:dyDescent="0.2">
      <c r="A764" s="4" t="s">
        <v>2400</v>
      </c>
      <c r="B764" s="5" t="s">
        <v>2401</v>
      </c>
      <c r="C764" s="4" t="s">
        <v>13</v>
      </c>
      <c r="D764" s="4" t="s">
        <v>2373</v>
      </c>
    </row>
    <row r="765" spans="1:4" x14ac:dyDescent="0.2">
      <c r="A765" s="4" t="s">
        <v>2402</v>
      </c>
      <c r="B765" s="5" t="s">
        <v>2403</v>
      </c>
      <c r="C765" s="4" t="s">
        <v>13</v>
      </c>
      <c r="D765" s="4" t="s">
        <v>2404</v>
      </c>
    </row>
    <row r="766" spans="1:4" ht="33.75" x14ac:dyDescent="0.2">
      <c r="A766" s="4" t="s">
        <v>2405</v>
      </c>
      <c r="B766" s="5" t="s">
        <v>2406</v>
      </c>
      <c r="C766" s="4" t="s">
        <v>13</v>
      </c>
      <c r="D766" s="4" t="s">
        <v>2407</v>
      </c>
    </row>
    <row r="767" spans="1:4" ht="78.75" x14ac:dyDescent="0.2">
      <c r="A767" s="4" t="s">
        <v>2408</v>
      </c>
      <c r="B767" s="5" t="s">
        <v>2409</v>
      </c>
      <c r="C767" s="4" t="s">
        <v>13</v>
      </c>
      <c r="D767" s="4" t="s">
        <v>2410</v>
      </c>
    </row>
    <row r="768" spans="1:4" ht="22.5" x14ac:dyDescent="0.2">
      <c r="A768" s="4" t="s">
        <v>2411</v>
      </c>
      <c r="B768" s="5" t="s">
        <v>2412</v>
      </c>
      <c r="C768" s="4" t="s">
        <v>13</v>
      </c>
      <c r="D768" s="4" t="s">
        <v>2413</v>
      </c>
    </row>
    <row r="769" spans="1:4" ht="22.5" x14ac:dyDescent="0.2">
      <c r="A769" s="4" t="s">
        <v>2414</v>
      </c>
      <c r="B769" s="5" t="s">
        <v>2415</v>
      </c>
      <c r="C769" s="4" t="s">
        <v>13</v>
      </c>
      <c r="D769" s="4" t="s">
        <v>2416</v>
      </c>
    </row>
    <row r="770" spans="1:4" ht="22.5" x14ac:dyDescent="0.2">
      <c r="A770" s="4" t="s">
        <v>2417</v>
      </c>
      <c r="B770" s="5" t="s">
        <v>2418</v>
      </c>
      <c r="C770" s="4" t="s">
        <v>13</v>
      </c>
      <c r="D770" s="4" t="s">
        <v>2419</v>
      </c>
    </row>
    <row r="771" spans="1:4" ht="22.5" x14ac:dyDescent="0.2">
      <c r="A771" s="4" t="s">
        <v>2420</v>
      </c>
      <c r="B771" s="5" t="s">
        <v>2421</v>
      </c>
      <c r="C771" s="4" t="s">
        <v>13</v>
      </c>
      <c r="D771" s="4" t="s">
        <v>2422</v>
      </c>
    </row>
    <row r="772" spans="1:4" ht="22.5" x14ac:dyDescent="0.2">
      <c r="A772" s="4" t="s">
        <v>2423</v>
      </c>
      <c r="B772" s="5" t="s">
        <v>2424</v>
      </c>
      <c r="C772" s="4" t="s">
        <v>13</v>
      </c>
      <c r="D772" s="4" t="s">
        <v>2425</v>
      </c>
    </row>
    <row r="773" spans="1:4" ht="45" x14ac:dyDescent="0.2">
      <c r="A773" s="4" t="s">
        <v>2426</v>
      </c>
      <c r="B773" s="5" t="s">
        <v>2427</v>
      </c>
      <c r="C773" s="4" t="s">
        <v>13</v>
      </c>
      <c r="D773" s="4" t="s">
        <v>2428</v>
      </c>
    </row>
    <row r="774" spans="1:4" ht="33.75" x14ac:dyDescent="0.2">
      <c r="A774" s="4" t="s">
        <v>2429</v>
      </c>
      <c r="B774" s="5" t="s">
        <v>2430</v>
      </c>
      <c r="C774" s="4" t="s">
        <v>13</v>
      </c>
      <c r="D774" s="4" t="s">
        <v>2431</v>
      </c>
    </row>
    <row r="775" spans="1:4" ht="33.75" x14ac:dyDescent="0.2">
      <c r="A775" s="4" t="s">
        <v>2432</v>
      </c>
      <c r="B775" s="5" t="s">
        <v>2433</v>
      </c>
      <c r="C775" s="4" t="s">
        <v>13</v>
      </c>
      <c r="D775" s="4" t="s">
        <v>2434</v>
      </c>
    </row>
    <row r="776" spans="1:4" ht="22.5" x14ac:dyDescent="0.2">
      <c r="A776" s="4" t="s">
        <v>2435</v>
      </c>
      <c r="B776" s="5" t="s">
        <v>2436</v>
      </c>
      <c r="C776" s="4" t="s">
        <v>13</v>
      </c>
      <c r="D776" s="4" t="s">
        <v>2437</v>
      </c>
    </row>
    <row r="777" spans="1:4" ht="90" x14ac:dyDescent="0.2">
      <c r="A777" s="4" t="s">
        <v>2438</v>
      </c>
      <c r="B777" s="5" t="s">
        <v>2439</v>
      </c>
      <c r="C777" s="4" t="s">
        <v>13</v>
      </c>
      <c r="D777" s="4" t="s">
        <v>2440</v>
      </c>
    </row>
    <row r="778" spans="1:4" ht="33.75" x14ac:dyDescent="0.2">
      <c r="A778" s="4" t="s">
        <v>2441</v>
      </c>
      <c r="B778" s="5" t="s">
        <v>2442</v>
      </c>
      <c r="C778" s="4" t="s">
        <v>13</v>
      </c>
      <c r="D778" s="4" t="s">
        <v>2443</v>
      </c>
    </row>
    <row r="779" spans="1:4" ht="33.75" x14ac:dyDescent="0.2">
      <c r="A779" s="4" t="s">
        <v>2444</v>
      </c>
      <c r="B779" s="5" t="s">
        <v>2445</v>
      </c>
      <c r="C779" s="4" t="s">
        <v>1</v>
      </c>
      <c r="D779" s="4" t="s">
        <v>2446</v>
      </c>
    </row>
    <row r="780" spans="1:4" ht="33.75" x14ac:dyDescent="0.2">
      <c r="A780" s="4" t="s">
        <v>2447</v>
      </c>
      <c r="B780" s="5" t="s">
        <v>2448</v>
      </c>
      <c r="C780" s="4" t="s">
        <v>1</v>
      </c>
      <c r="D780" s="4" t="s">
        <v>2449</v>
      </c>
    </row>
    <row r="781" spans="1:4" ht="33.75" x14ac:dyDescent="0.2">
      <c r="A781" s="4" t="s">
        <v>2450</v>
      </c>
      <c r="B781" s="5" t="s">
        <v>2451</v>
      </c>
      <c r="C781" s="4" t="s">
        <v>1</v>
      </c>
      <c r="D781" s="4" t="s">
        <v>2452</v>
      </c>
    </row>
    <row r="782" spans="1:4" ht="45" x14ac:dyDescent="0.2">
      <c r="A782" s="4" t="s">
        <v>2453</v>
      </c>
      <c r="B782" s="5" t="s">
        <v>2454</v>
      </c>
      <c r="C782" s="4" t="s">
        <v>13</v>
      </c>
      <c r="D782" s="4" t="s">
        <v>2455</v>
      </c>
    </row>
    <row r="783" spans="1:4" ht="45" x14ac:dyDescent="0.2">
      <c r="A783" s="4" t="s">
        <v>2456</v>
      </c>
      <c r="B783" s="5" t="s">
        <v>2457</v>
      </c>
      <c r="C783" s="4" t="s">
        <v>13</v>
      </c>
      <c r="D783" s="4" t="s">
        <v>2458</v>
      </c>
    </row>
    <row r="784" spans="1:4" ht="45" x14ac:dyDescent="0.2">
      <c r="A784" s="4" t="s">
        <v>2459</v>
      </c>
      <c r="B784" s="5" t="s">
        <v>2460</v>
      </c>
      <c r="C784" s="4" t="s">
        <v>13</v>
      </c>
      <c r="D784" s="4" t="s">
        <v>2461</v>
      </c>
    </row>
    <row r="785" spans="1:4" ht="33.75" x14ac:dyDescent="0.2">
      <c r="A785" s="4" t="s">
        <v>2462</v>
      </c>
      <c r="B785" s="5" t="s">
        <v>2463</v>
      </c>
      <c r="C785" s="4" t="s">
        <v>1</v>
      </c>
      <c r="D785" s="4" t="s">
        <v>2464</v>
      </c>
    </row>
    <row r="786" spans="1:4" ht="33.75" x14ac:dyDescent="0.2">
      <c r="A786" s="4" t="s">
        <v>2465</v>
      </c>
      <c r="B786" s="5" t="s">
        <v>2466</v>
      </c>
      <c r="C786" s="4" t="s">
        <v>1</v>
      </c>
      <c r="D786" s="4" t="s">
        <v>2467</v>
      </c>
    </row>
    <row r="787" spans="1:4" ht="33.75" x14ac:dyDescent="0.2">
      <c r="A787" s="4" t="s">
        <v>2468</v>
      </c>
      <c r="B787" s="5" t="s">
        <v>2469</v>
      </c>
      <c r="C787" s="4" t="s">
        <v>1</v>
      </c>
      <c r="D787" s="4" t="s">
        <v>1008</v>
      </c>
    </row>
    <row r="788" spans="1:4" ht="33.75" x14ac:dyDescent="0.2">
      <c r="A788" s="4" t="s">
        <v>2470</v>
      </c>
      <c r="B788" s="5" t="s">
        <v>2471</v>
      </c>
      <c r="C788" s="4" t="s">
        <v>1</v>
      </c>
      <c r="D788" s="4" t="s">
        <v>2472</v>
      </c>
    </row>
    <row r="789" spans="1:4" ht="33.75" x14ac:dyDescent="0.2">
      <c r="A789" s="4" t="s">
        <v>2473</v>
      </c>
      <c r="B789" s="5" t="s">
        <v>2474</v>
      </c>
      <c r="C789" s="4" t="s">
        <v>1</v>
      </c>
      <c r="D789" s="4" t="s">
        <v>2475</v>
      </c>
    </row>
    <row r="790" spans="1:4" ht="33.75" x14ac:dyDescent="0.2">
      <c r="A790" s="4" t="s">
        <v>2476</v>
      </c>
      <c r="B790" s="5" t="s">
        <v>2477</v>
      </c>
      <c r="C790" s="4" t="s">
        <v>1</v>
      </c>
      <c r="D790" s="4" t="s">
        <v>2478</v>
      </c>
    </row>
    <row r="791" spans="1:4" ht="33.75" x14ac:dyDescent="0.2">
      <c r="A791" s="4" t="s">
        <v>2479</v>
      </c>
      <c r="B791" s="5" t="s">
        <v>2480</v>
      </c>
      <c r="C791" s="4" t="s">
        <v>1</v>
      </c>
      <c r="D791" s="4" t="s">
        <v>2481</v>
      </c>
    </row>
    <row r="792" spans="1:4" ht="33.75" x14ac:dyDescent="0.2">
      <c r="A792" s="4" t="s">
        <v>2482</v>
      </c>
      <c r="B792" s="5" t="s">
        <v>2483</v>
      </c>
      <c r="C792" s="4" t="s">
        <v>1</v>
      </c>
      <c r="D792" s="4" t="s">
        <v>2484</v>
      </c>
    </row>
    <row r="793" spans="1:4" ht="33.75" x14ac:dyDescent="0.2">
      <c r="A793" s="4" t="s">
        <v>2485</v>
      </c>
      <c r="B793" s="5" t="s">
        <v>2486</v>
      </c>
      <c r="C793" s="4" t="s">
        <v>1</v>
      </c>
      <c r="D793" s="4" t="s">
        <v>2487</v>
      </c>
    </row>
    <row r="794" spans="1:4" ht="33.75" x14ac:dyDescent="0.2">
      <c r="A794" s="4" t="s">
        <v>2488</v>
      </c>
      <c r="B794" s="5" t="s">
        <v>2489</v>
      </c>
      <c r="C794" s="4" t="s">
        <v>1</v>
      </c>
      <c r="D794" s="4" t="s">
        <v>2490</v>
      </c>
    </row>
    <row r="795" spans="1:4" ht="33.75" x14ac:dyDescent="0.2">
      <c r="A795" s="4" t="s">
        <v>2491</v>
      </c>
      <c r="B795" s="5" t="s">
        <v>2492</v>
      </c>
      <c r="C795" s="4" t="s">
        <v>1</v>
      </c>
      <c r="D795" s="4" t="s">
        <v>155</v>
      </c>
    </row>
    <row r="796" spans="1:4" ht="33.75" x14ac:dyDescent="0.2">
      <c r="A796" s="4" t="s">
        <v>2493</v>
      </c>
      <c r="B796" s="5" t="s">
        <v>2494</v>
      </c>
      <c r="C796" s="4" t="s">
        <v>1</v>
      </c>
      <c r="D796" s="4" t="s">
        <v>126</v>
      </c>
    </row>
    <row r="797" spans="1:4" ht="33.75" x14ac:dyDescent="0.2">
      <c r="A797" s="4" t="s">
        <v>2495</v>
      </c>
      <c r="B797" s="5" t="s">
        <v>2496</v>
      </c>
      <c r="C797" s="4" t="s">
        <v>1</v>
      </c>
      <c r="D797" s="4" t="s">
        <v>175</v>
      </c>
    </row>
    <row r="798" spans="1:4" ht="33.75" x14ac:dyDescent="0.2">
      <c r="A798" s="4" t="s">
        <v>2497</v>
      </c>
      <c r="B798" s="5" t="s">
        <v>2498</v>
      </c>
      <c r="C798" s="4" t="s">
        <v>1</v>
      </c>
      <c r="D798" s="4" t="s">
        <v>1097</v>
      </c>
    </row>
    <row r="799" spans="1:4" ht="33.75" x14ac:dyDescent="0.2">
      <c r="A799" s="4" t="s">
        <v>2499</v>
      </c>
      <c r="B799" s="5" t="s">
        <v>2500</v>
      </c>
      <c r="C799" s="4" t="s">
        <v>13</v>
      </c>
      <c r="D799" s="4" t="s">
        <v>2501</v>
      </c>
    </row>
    <row r="800" spans="1:4" ht="33.75" x14ac:dyDescent="0.2">
      <c r="A800" s="4" t="s">
        <v>2502</v>
      </c>
      <c r="B800" s="5" t="s">
        <v>2503</v>
      </c>
      <c r="C800" s="4" t="s">
        <v>13</v>
      </c>
      <c r="D800" s="4" t="s">
        <v>2504</v>
      </c>
    </row>
    <row r="801" spans="1:4" ht="45" x14ac:dyDescent="0.2">
      <c r="A801" s="4" t="s">
        <v>2505</v>
      </c>
      <c r="B801" s="5" t="s">
        <v>2506</v>
      </c>
      <c r="C801" s="4" t="s">
        <v>13</v>
      </c>
      <c r="D801" s="4" t="s">
        <v>2507</v>
      </c>
    </row>
    <row r="802" spans="1:4" ht="56.25" x14ac:dyDescent="0.2">
      <c r="A802" s="4" t="s">
        <v>2508</v>
      </c>
      <c r="B802" s="5" t="s">
        <v>2509</v>
      </c>
      <c r="C802" s="4" t="s">
        <v>13</v>
      </c>
      <c r="D802" s="4" t="s">
        <v>2510</v>
      </c>
    </row>
    <row r="803" spans="1:4" ht="56.25" x14ac:dyDescent="0.2">
      <c r="A803" s="4" t="s">
        <v>2511</v>
      </c>
      <c r="B803" s="5" t="s">
        <v>2512</v>
      </c>
      <c r="C803" s="4" t="s">
        <v>13</v>
      </c>
      <c r="D803" s="4" t="s">
        <v>2513</v>
      </c>
    </row>
    <row r="804" spans="1:4" ht="56.25" x14ac:dyDescent="0.2">
      <c r="A804" s="4" t="s">
        <v>2514</v>
      </c>
      <c r="B804" s="5" t="s">
        <v>2515</v>
      </c>
      <c r="C804" s="4" t="s">
        <v>13</v>
      </c>
      <c r="D804" s="4" t="s">
        <v>2516</v>
      </c>
    </row>
    <row r="805" spans="1:4" ht="33.75" x14ac:dyDescent="0.2">
      <c r="A805" s="4" t="s">
        <v>2517</v>
      </c>
      <c r="B805" s="5" t="s">
        <v>2518</v>
      </c>
      <c r="C805" s="4" t="s">
        <v>1</v>
      </c>
      <c r="D805" s="4" t="s">
        <v>2519</v>
      </c>
    </row>
    <row r="806" spans="1:4" ht="56.25" x14ac:dyDescent="0.2">
      <c r="A806" s="4" t="s">
        <v>2520</v>
      </c>
      <c r="B806" s="5" t="s">
        <v>2521</v>
      </c>
      <c r="C806" s="4" t="s">
        <v>13</v>
      </c>
      <c r="D806" s="4" t="s">
        <v>2522</v>
      </c>
    </row>
    <row r="807" spans="1:4" ht="33.75" x14ac:dyDescent="0.2">
      <c r="A807" s="4" t="s">
        <v>2523</v>
      </c>
      <c r="B807" s="5" t="s">
        <v>2524</v>
      </c>
      <c r="C807" s="4" t="s">
        <v>13</v>
      </c>
      <c r="D807" s="4" t="s">
        <v>2525</v>
      </c>
    </row>
    <row r="808" spans="1:4" ht="33.75" x14ac:dyDescent="0.2">
      <c r="A808" s="4" t="s">
        <v>2526</v>
      </c>
      <c r="B808" s="5" t="s">
        <v>2527</v>
      </c>
      <c r="C808" s="4" t="s">
        <v>13</v>
      </c>
      <c r="D808" s="4" t="s">
        <v>2528</v>
      </c>
    </row>
    <row r="809" spans="1:4" ht="22.5" x14ac:dyDescent="0.2">
      <c r="A809" s="4" t="s">
        <v>2529</v>
      </c>
      <c r="B809" s="5" t="s">
        <v>2530</v>
      </c>
      <c r="C809" s="4" t="s">
        <v>47</v>
      </c>
      <c r="D809" s="4" t="s">
        <v>2531</v>
      </c>
    </row>
    <row r="810" spans="1:4" ht="22.5" x14ac:dyDescent="0.2">
      <c r="A810" s="4" t="s">
        <v>2532</v>
      </c>
      <c r="B810" s="5" t="s">
        <v>2533</v>
      </c>
      <c r="C810" s="4" t="s">
        <v>47</v>
      </c>
      <c r="D810" s="4" t="s">
        <v>166</v>
      </c>
    </row>
    <row r="811" spans="1:4" ht="45" x14ac:dyDescent="0.2">
      <c r="A811" s="4" t="s">
        <v>2534</v>
      </c>
      <c r="B811" s="5" t="s">
        <v>2535</v>
      </c>
      <c r="C811" s="4" t="s">
        <v>13</v>
      </c>
      <c r="D811" s="4" t="s">
        <v>2536</v>
      </c>
    </row>
    <row r="812" spans="1:4" ht="33.75" x14ac:dyDescent="0.2">
      <c r="A812" s="4" t="s">
        <v>2537</v>
      </c>
      <c r="B812" s="5" t="s">
        <v>2538</v>
      </c>
      <c r="C812" s="4" t="s">
        <v>13</v>
      </c>
      <c r="D812" s="4" t="s">
        <v>2539</v>
      </c>
    </row>
    <row r="813" spans="1:4" ht="22.5" x14ac:dyDescent="0.2">
      <c r="A813" s="4" t="s">
        <v>2540</v>
      </c>
      <c r="B813" s="5" t="s">
        <v>2541</v>
      </c>
      <c r="C813" s="4" t="s">
        <v>13</v>
      </c>
      <c r="D813" s="4" t="s">
        <v>2542</v>
      </c>
    </row>
    <row r="814" spans="1:4" ht="67.5" x14ac:dyDescent="0.2">
      <c r="A814" s="4" t="s">
        <v>2543</v>
      </c>
      <c r="B814" s="5" t="s">
        <v>2544</v>
      </c>
      <c r="C814" s="4" t="s">
        <v>13</v>
      </c>
      <c r="D814" s="4" t="s">
        <v>2545</v>
      </c>
    </row>
    <row r="815" spans="1:4" ht="22.5" x14ac:dyDescent="0.2">
      <c r="A815" s="4" t="s">
        <v>2546</v>
      </c>
      <c r="B815" s="5" t="s">
        <v>2547</v>
      </c>
      <c r="C815" s="4" t="s">
        <v>13</v>
      </c>
      <c r="D815" s="4" t="s">
        <v>2548</v>
      </c>
    </row>
    <row r="816" spans="1:4" ht="22.5" x14ac:dyDescent="0.2">
      <c r="A816" s="4" t="s">
        <v>2549</v>
      </c>
      <c r="B816" s="5" t="s">
        <v>2550</v>
      </c>
      <c r="C816" s="4" t="s">
        <v>13</v>
      </c>
      <c r="D816" s="4" t="s">
        <v>2551</v>
      </c>
    </row>
    <row r="817" spans="1:4" ht="22.5" x14ac:dyDescent="0.2">
      <c r="A817" s="4" t="s">
        <v>2552</v>
      </c>
      <c r="B817" s="5" t="s">
        <v>2553</v>
      </c>
      <c r="C817" s="4" t="s">
        <v>13</v>
      </c>
      <c r="D817" s="4" t="s">
        <v>2554</v>
      </c>
    </row>
    <row r="818" spans="1:4" ht="22.5" x14ac:dyDescent="0.2">
      <c r="A818" s="4" t="s">
        <v>2555</v>
      </c>
      <c r="B818" s="5" t="s">
        <v>2556</v>
      </c>
      <c r="C818" s="4" t="s">
        <v>13</v>
      </c>
      <c r="D818" s="4" t="s">
        <v>2557</v>
      </c>
    </row>
    <row r="819" spans="1:4" ht="22.5" x14ac:dyDescent="0.2">
      <c r="A819" s="4" t="s">
        <v>2558</v>
      </c>
      <c r="B819" s="5" t="s">
        <v>2559</v>
      </c>
      <c r="C819" s="4" t="s">
        <v>13</v>
      </c>
      <c r="D819" s="4" t="s">
        <v>2560</v>
      </c>
    </row>
    <row r="820" spans="1:4" ht="22.5" x14ac:dyDescent="0.2">
      <c r="A820" s="4" t="s">
        <v>2561</v>
      </c>
      <c r="B820" s="5" t="s">
        <v>2562</v>
      </c>
      <c r="C820" s="4" t="s">
        <v>13</v>
      </c>
      <c r="D820" s="4" t="s">
        <v>2563</v>
      </c>
    </row>
    <row r="821" spans="1:4" ht="22.5" x14ac:dyDescent="0.2">
      <c r="A821" s="4" t="s">
        <v>2564</v>
      </c>
      <c r="B821" s="5" t="s">
        <v>2565</v>
      </c>
      <c r="C821" s="4" t="s">
        <v>13</v>
      </c>
      <c r="D821" s="4" t="s">
        <v>2566</v>
      </c>
    </row>
    <row r="822" spans="1:4" ht="45" x14ac:dyDescent="0.2">
      <c r="A822" s="4" t="s">
        <v>2567</v>
      </c>
      <c r="B822" s="5" t="s">
        <v>2568</v>
      </c>
      <c r="C822" s="4" t="s">
        <v>1</v>
      </c>
      <c r="D822" s="4" t="s">
        <v>2569</v>
      </c>
    </row>
    <row r="823" spans="1:4" ht="45" x14ac:dyDescent="0.2">
      <c r="A823" s="4" t="s">
        <v>2570</v>
      </c>
      <c r="B823" s="5" t="s">
        <v>2571</v>
      </c>
      <c r="C823" s="4" t="s">
        <v>1</v>
      </c>
      <c r="D823" s="4" t="s">
        <v>2572</v>
      </c>
    </row>
    <row r="824" spans="1:4" ht="33.75" x14ac:dyDescent="0.2">
      <c r="A824" s="4" t="s">
        <v>2573</v>
      </c>
      <c r="B824" s="5" t="s">
        <v>2574</v>
      </c>
      <c r="C824" s="4" t="s">
        <v>1</v>
      </c>
      <c r="D824" s="4" t="s">
        <v>2575</v>
      </c>
    </row>
    <row r="825" spans="1:4" ht="45" x14ac:dyDescent="0.2">
      <c r="A825" s="4" t="s">
        <v>2576</v>
      </c>
      <c r="B825" s="5" t="s">
        <v>2577</v>
      </c>
      <c r="C825" s="4" t="s">
        <v>1</v>
      </c>
      <c r="D825" s="4" t="s">
        <v>863</v>
      </c>
    </row>
    <row r="826" spans="1:4" ht="45" x14ac:dyDescent="0.2">
      <c r="A826" s="4" t="s">
        <v>2578</v>
      </c>
      <c r="B826" s="5" t="s">
        <v>2579</v>
      </c>
      <c r="C826" s="4" t="s">
        <v>1</v>
      </c>
      <c r="D826" s="4" t="s">
        <v>2580</v>
      </c>
    </row>
    <row r="827" spans="1:4" ht="45" x14ac:dyDescent="0.2">
      <c r="A827" s="4" t="s">
        <v>2581</v>
      </c>
      <c r="B827" s="5" t="s">
        <v>2582</v>
      </c>
      <c r="C827" s="4" t="s">
        <v>1</v>
      </c>
      <c r="D827" s="4" t="s">
        <v>2583</v>
      </c>
    </row>
    <row r="828" spans="1:4" ht="45" x14ac:dyDescent="0.2">
      <c r="A828" s="4" t="s">
        <v>2584</v>
      </c>
      <c r="B828" s="5" t="s">
        <v>2585</v>
      </c>
      <c r="C828" s="4" t="s">
        <v>1</v>
      </c>
      <c r="D828" s="4" t="s">
        <v>246</v>
      </c>
    </row>
    <row r="829" spans="1:4" ht="45" x14ac:dyDescent="0.2">
      <c r="A829" s="4" t="s">
        <v>2586</v>
      </c>
      <c r="B829" s="5" t="s">
        <v>2587</v>
      </c>
      <c r="C829" s="4" t="s">
        <v>1</v>
      </c>
      <c r="D829" s="4" t="s">
        <v>2588</v>
      </c>
    </row>
    <row r="830" spans="1:4" ht="56.25" x14ac:dyDescent="0.2">
      <c r="A830" s="4" t="s">
        <v>2589</v>
      </c>
      <c r="B830" s="5" t="s">
        <v>2590</v>
      </c>
      <c r="C830" s="4" t="s">
        <v>1</v>
      </c>
      <c r="D830" s="4" t="s">
        <v>2591</v>
      </c>
    </row>
    <row r="831" spans="1:4" ht="56.25" x14ac:dyDescent="0.2">
      <c r="A831" s="4" t="s">
        <v>2592</v>
      </c>
      <c r="B831" s="5" t="s">
        <v>2593</v>
      </c>
      <c r="C831" s="4" t="s">
        <v>1</v>
      </c>
      <c r="D831" s="4" t="s">
        <v>2594</v>
      </c>
    </row>
    <row r="832" spans="1:4" ht="56.25" x14ac:dyDescent="0.2">
      <c r="A832" s="4" t="s">
        <v>2595</v>
      </c>
      <c r="B832" s="5" t="s">
        <v>2596</v>
      </c>
      <c r="C832" s="4" t="s">
        <v>1</v>
      </c>
      <c r="D832" s="4" t="s">
        <v>153</v>
      </c>
    </row>
    <row r="833" spans="1:4" ht="45" x14ac:dyDescent="0.2">
      <c r="A833" s="4" t="s">
        <v>2597</v>
      </c>
      <c r="B833" s="5" t="s">
        <v>2598</v>
      </c>
      <c r="C833" s="4" t="s">
        <v>1</v>
      </c>
      <c r="D833" s="4" t="s">
        <v>2599</v>
      </c>
    </row>
    <row r="834" spans="1:4" ht="45" x14ac:dyDescent="0.2">
      <c r="A834" s="4" t="s">
        <v>2600</v>
      </c>
      <c r="B834" s="5" t="s">
        <v>2601</v>
      </c>
      <c r="C834" s="4" t="s">
        <v>1</v>
      </c>
      <c r="D834" s="4" t="s">
        <v>2602</v>
      </c>
    </row>
    <row r="835" spans="1:4" ht="45" x14ac:dyDescent="0.2">
      <c r="A835" s="4" t="s">
        <v>2603</v>
      </c>
      <c r="B835" s="5" t="s">
        <v>2604</v>
      </c>
      <c r="C835" s="4" t="s">
        <v>1</v>
      </c>
      <c r="D835" s="4" t="s">
        <v>1375</v>
      </c>
    </row>
    <row r="836" spans="1:4" ht="45" x14ac:dyDescent="0.2">
      <c r="A836" s="4" t="s">
        <v>2605</v>
      </c>
      <c r="B836" s="5" t="s">
        <v>2606</v>
      </c>
      <c r="C836" s="4" t="s">
        <v>1</v>
      </c>
      <c r="D836" s="4" t="s">
        <v>177</v>
      </c>
    </row>
    <row r="837" spans="1:4" ht="45" x14ac:dyDescent="0.2">
      <c r="A837" s="4" t="s">
        <v>2607</v>
      </c>
      <c r="B837" s="5" t="s">
        <v>2608</v>
      </c>
      <c r="C837" s="4" t="s">
        <v>1</v>
      </c>
      <c r="D837" s="4" t="s">
        <v>2609</v>
      </c>
    </row>
    <row r="838" spans="1:4" ht="45" x14ac:dyDescent="0.2">
      <c r="A838" s="4" t="s">
        <v>2610</v>
      </c>
      <c r="B838" s="5" t="s">
        <v>2611</v>
      </c>
      <c r="C838" s="4" t="s">
        <v>1</v>
      </c>
      <c r="D838" s="4" t="s">
        <v>2612</v>
      </c>
    </row>
    <row r="839" spans="1:4" ht="45" x14ac:dyDescent="0.2">
      <c r="A839" s="4" t="s">
        <v>2613</v>
      </c>
      <c r="B839" s="5" t="s">
        <v>2614</v>
      </c>
      <c r="C839" s="4" t="s">
        <v>1</v>
      </c>
      <c r="D839" s="4" t="s">
        <v>2615</v>
      </c>
    </row>
    <row r="840" spans="1:4" ht="45" x14ac:dyDescent="0.2">
      <c r="A840" s="4" t="s">
        <v>2616</v>
      </c>
      <c r="B840" s="5" t="s">
        <v>2617</v>
      </c>
      <c r="C840" s="4" t="s">
        <v>1</v>
      </c>
      <c r="D840" s="4" t="s">
        <v>10</v>
      </c>
    </row>
    <row r="841" spans="1:4" ht="45" x14ac:dyDescent="0.2">
      <c r="A841" s="4" t="s">
        <v>2618</v>
      </c>
      <c r="B841" s="5" t="s">
        <v>2619</v>
      </c>
      <c r="C841" s="4" t="s">
        <v>1</v>
      </c>
      <c r="D841" s="4" t="s">
        <v>2620</v>
      </c>
    </row>
    <row r="842" spans="1:4" ht="45" x14ac:dyDescent="0.2">
      <c r="A842" s="4" t="s">
        <v>2621</v>
      </c>
      <c r="B842" s="5" t="s">
        <v>2622</v>
      </c>
      <c r="C842" s="4" t="s">
        <v>1</v>
      </c>
      <c r="D842" s="4" t="s">
        <v>2623</v>
      </c>
    </row>
    <row r="843" spans="1:4" ht="45" x14ac:dyDescent="0.2">
      <c r="A843" s="4" t="s">
        <v>2624</v>
      </c>
      <c r="B843" s="5" t="s">
        <v>2625</v>
      </c>
      <c r="C843" s="4" t="s">
        <v>1</v>
      </c>
      <c r="D843" s="4" t="s">
        <v>2626</v>
      </c>
    </row>
    <row r="844" spans="1:4" ht="45" x14ac:dyDescent="0.2">
      <c r="A844" s="4" t="s">
        <v>2627</v>
      </c>
      <c r="B844" s="5" t="s">
        <v>2628</v>
      </c>
      <c r="C844" s="4" t="s">
        <v>1</v>
      </c>
      <c r="D844" s="4" t="s">
        <v>1763</v>
      </c>
    </row>
    <row r="845" spans="1:4" ht="45" x14ac:dyDescent="0.2">
      <c r="A845" s="4" t="s">
        <v>2629</v>
      </c>
      <c r="B845" s="5" t="s">
        <v>2630</v>
      </c>
      <c r="C845" s="4" t="s">
        <v>1</v>
      </c>
      <c r="D845" s="4" t="s">
        <v>2631</v>
      </c>
    </row>
    <row r="846" spans="1:4" ht="45" x14ac:dyDescent="0.2">
      <c r="A846" s="4" t="s">
        <v>2632</v>
      </c>
      <c r="B846" s="5" t="s">
        <v>2633</v>
      </c>
      <c r="C846" s="4" t="s">
        <v>1</v>
      </c>
      <c r="D846" s="4" t="s">
        <v>2634</v>
      </c>
    </row>
    <row r="847" spans="1:4" ht="45" x14ac:dyDescent="0.2">
      <c r="A847" s="4" t="s">
        <v>2635</v>
      </c>
      <c r="B847" s="5" t="s">
        <v>2636</v>
      </c>
      <c r="C847" s="4" t="s">
        <v>1</v>
      </c>
      <c r="D847" s="4" t="s">
        <v>154</v>
      </c>
    </row>
    <row r="848" spans="1:4" ht="45" x14ac:dyDescent="0.2">
      <c r="A848" s="4" t="s">
        <v>2637</v>
      </c>
      <c r="B848" s="5" t="s">
        <v>2638</v>
      </c>
      <c r="C848" s="4" t="s">
        <v>1</v>
      </c>
      <c r="D848" s="4" t="s">
        <v>2639</v>
      </c>
    </row>
    <row r="849" spans="1:4" ht="45" x14ac:dyDescent="0.2">
      <c r="A849" s="4" t="s">
        <v>2640</v>
      </c>
      <c r="B849" s="5" t="s">
        <v>2641</v>
      </c>
      <c r="C849" s="4" t="s">
        <v>1</v>
      </c>
      <c r="D849" s="4" t="s">
        <v>2642</v>
      </c>
    </row>
    <row r="850" spans="1:4" ht="45" x14ac:dyDescent="0.2">
      <c r="A850" s="4" t="s">
        <v>2643</v>
      </c>
      <c r="B850" s="5" t="s">
        <v>2644</v>
      </c>
      <c r="C850" s="4" t="s">
        <v>1</v>
      </c>
      <c r="D850" s="4" t="s">
        <v>2645</v>
      </c>
    </row>
    <row r="851" spans="1:4" ht="56.25" x14ac:dyDescent="0.2">
      <c r="A851" s="4" t="s">
        <v>2646</v>
      </c>
      <c r="B851" s="5" t="s">
        <v>2647</v>
      </c>
      <c r="C851" s="4" t="s">
        <v>1</v>
      </c>
      <c r="D851" s="4" t="s">
        <v>2648</v>
      </c>
    </row>
    <row r="852" spans="1:4" ht="56.25" x14ac:dyDescent="0.2">
      <c r="A852" s="4" t="s">
        <v>2649</v>
      </c>
      <c r="B852" s="5" t="s">
        <v>2650</v>
      </c>
      <c r="C852" s="4" t="s">
        <v>1</v>
      </c>
      <c r="D852" s="4" t="s">
        <v>2651</v>
      </c>
    </row>
    <row r="853" spans="1:4" ht="56.25" x14ac:dyDescent="0.2">
      <c r="A853" s="4" t="s">
        <v>2652</v>
      </c>
      <c r="B853" s="5" t="s">
        <v>2653</v>
      </c>
      <c r="C853" s="4" t="s">
        <v>1</v>
      </c>
      <c r="D853" s="4" t="s">
        <v>2654</v>
      </c>
    </row>
    <row r="854" spans="1:4" ht="56.25" x14ac:dyDescent="0.2">
      <c r="A854" s="4" t="s">
        <v>2655</v>
      </c>
      <c r="B854" s="5" t="s">
        <v>2656</v>
      </c>
      <c r="C854" s="4" t="s">
        <v>1</v>
      </c>
      <c r="D854" s="4" t="s">
        <v>120</v>
      </c>
    </row>
    <row r="855" spans="1:4" ht="56.25" x14ac:dyDescent="0.2">
      <c r="A855" s="4" t="s">
        <v>2657</v>
      </c>
      <c r="B855" s="5" t="s">
        <v>2658</v>
      </c>
      <c r="C855" s="4" t="s">
        <v>1</v>
      </c>
      <c r="D855" s="4" t="s">
        <v>2659</v>
      </c>
    </row>
    <row r="856" spans="1:4" ht="56.25" x14ac:dyDescent="0.2">
      <c r="A856" s="4" t="s">
        <v>2660</v>
      </c>
      <c r="B856" s="5" t="s">
        <v>2661</v>
      </c>
      <c r="C856" s="4" t="s">
        <v>1</v>
      </c>
      <c r="D856" s="4" t="s">
        <v>2662</v>
      </c>
    </row>
    <row r="857" spans="1:4" ht="45" x14ac:dyDescent="0.2">
      <c r="A857" s="4" t="s">
        <v>2663</v>
      </c>
      <c r="B857" s="5" t="s">
        <v>2664</v>
      </c>
      <c r="C857" s="4" t="s">
        <v>1</v>
      </c>
      <c r="D857" s="4" t="s">
        <v>2665</v>
      </c>
    </row>
    <row r="858" spans="1:4" ht="45" x14ac:dyDescent="0.2">
      <c r="A858" s="4" t="s">
        <v>2666</v>
      </c>
      <c r="B858" s="5" t="s">
        <v>2667</v>
      </c>
      <c r="C858" s="4" t="s">
        <v>1</v>
      </c>
      <c r="D858" s="4" t="s">
        <v>281</v>
      </c>
    </row>
    <row r="859" spans="1:4" ht="45" x14ac:dyDescent="0.2">
      <c r="A859" s="4" t="s">
        <v>2668</v>
      </c>
      <c r="B859" s="5" t="s">
        <v>2669</v>
      </c>
      <c r="C859" s="4" t="s">
        <v>1</v>
      </c>
      <c r="D859" s="4" t="s">
        <v>2670</v>
      </c>
    </row>
    <row r="860" spans="1:4" ht="45" x14ac:dyDescent="0.2">
      <c r="A860" s="4" t="s">
        <v>2671</v>
      </c>
      <c r="B860" s="5" t="s">
        <v>2672</v>
      </c>
      <c r="C860" s="4" t="s">
        <v>1</v>
      </c>
      <c r="D860" s="4" t="s">
        <v>2673</v>
      </c>
    </row>
    <row r="861" spans="1:4" ht="56.25" x14ac:dyDescent="0.2">
      <c r="A861" s="4" t="s">
        <v>2674</v>
      </c>
      <c r="B861" s="5" t="s">
        <v>2675</v>
      </c>
      <c r="C861" s="4" t="s">
        <v>1</v>
      </c>
      <c r="D861" s="4" t="s">
        <v>2676</v>
      </c>
    </row>
    <row r="862" spans="1:4" ht="56.25" x14ac:dyDescent="0.2">
      <c r="A862" s="4" t="s">
        <v>2677</v>
      </c>
      <c r="B862" s="5" t="s">
        <v>2678</v>
      </c>
      <c r="C862" s="4" t="s">
        <v>1</v>
      </c>
      <c r="D862" s="4" t="s">
        <v>2679</v>
      </c>
    </row>
    <row r="863" spans="1:4" ht="56.25" x14ac:dyDescent="0.2">
      <c r="A863" s="4" t="s">
        <v>2680</v>
      </c>
      <c r="B863" s="5" t="s">
        <v>2681</v>
      </c>
      <c r="C863" s="4" t="s">
        <v>1</v>
      </c>
      <c r="D863" s="4" t="s">
        <v>2682</v>
      </c>
    </row>
    <row r="864" spans="1:4" ht="45" x14ac:dyDescent="0.2">
      <c r="A864" s="4" t="s">
        <v>2683</v>
      </c>
      <c r="B864" s="5" t="s">
        <v>2684</v>
      </c>
      <c r="C864" s="4" t="s">
        <v>1</v>
      </c>
      <c r="D864" s="4" t="s">
        <v>2685</v>
      </c>
    </row>
    <row r="865" spans="1:4" ht="45" x14ac:dyDescent="0.2">
      <c r="A865" s="4" t="s">
        <v>2686</v>
      </c>
      <c r="B865" s="5" t="s">
        <v>2687</v>
      </c>
      <c r="C865" s="4" t="s">
        <v>1</v>
      </c>
      <c r="D865" s="4" t="s">
        <v>2688</v>
      </c>
    </row>
    <row r="866" spans="1:4" ht="45" x14ac:dyDescent="0.2">
      <c r="A866" s="4" t="s">
        <v>2689</v>
      </c>
      <c r="B866" s="5" t="s">
        <v>2690</v>
      </c>
      <c r="C866" s="4" t="s">
        <v>1</v>
      </c>
      <c r="D866" s="4" t="s">
        <v>2691</v>
      </c>
    </row>
    <row r="867" spans="1:4" ht="90" x14ac:dyDescent="0.2">
      <c r="A867" s="4" t="s">
        <v>2692</v>
      </c>
      <c r="B867" s="5" t="s">
        <v>2693</v>
      </c>
      <c r="C867" s="4" t="s">
        <v>1</v>
      </c>
      <c r="D867" s="4" t="s">
        <v>2694</v>
      </c>
    </row>
    <row r="868" spans="1:4" ht="90" x14ac:dyDescent="0.2">
      <c r="A868" s="4" t="s">
        <v>2695</v>
      </c>
      <c r="B868" s="5" t="s">
        <v>2696</v>
      </c>
      <c r="C868" s="4" t="s">
        <v>1</v>
      </c>
      <c r="D868" s="4" t="s">
        <v>2697</v>
      </c>
    </row>
    <row r="869" spans="1:4" ht="90" x14ac:dyDescent="0.2">
      <c r="A869" s="4" t="s">
        <v>2698</v>
      </c>
      <c r="B869" s="5" t="s">
        <v>2699</v>
      </c>
      <c r="C869" s="4" t="s">
        <v>1</v>
      </c>
      <c r="D869" s="4" t="s">
        <v>853</v>
      </c>
    </row>
    <row r="870" spans="1:4" ht="78.75" x14ac:dyDescent="0.2">
      <c r="A870" s="4" t="s">
        <v>2700</v>
      </c>
      <c r="B870" s="5" t="s">
        <v>2701</v>
      </c>
      <c r="C870" s="4" t="s">
        <v>1</v>
      </c>
      <c r="D870" s="4" t="s">
        <v>2702</v>
      </c>
    </row>
    <row r="871" spans="1:4" ht="78.75" x14ac:dyDescent="0.2">
      <c r="A871" s="4" t="s">
        <v>2703</v>
      </c>
      <c r="B871" s="5" t="s">
        <v>2704</v>
      </c>
      <c r="C871" s="4" t="s">
        <v>1</v>
      </c>
      <c r="D871" s="4" t="s">
        <v>2705</v>
      </c>
    </row>
    <row r="872" spans="1:4" ht="90" x14ac:dyDescent="0.2">
      <c r="A872" s="4" t="s">
        <v>2706</v>
      </c>
      <c r="B872" s="5" t="s">
        <v>2707</v>
      </c>
      <c r="C872" s="4" t="s">
        <v>1</v>
      </c>
      <c r="D872" s="4" t="s">
        <v>2708</v>
      </c>
    </row>
    <row r="873" spans="1:4" ht="90" x14ac:dyDescent="0.2">
      <c r="A873" s="4" t="s">
        <v>2709</v>
      </c>
      <c r="B873" s="5" t="s">
        <v>2710</v>
      </c>
      <c r="C873" s="4" t="s">
        <v>1</v>
      </c>
      <c r="D873" s="4" t="s">
        <v>2711</v>
      </c>
    </row>
    <row r="874" spans="1:4" ht="78.75" x14ac:dyDescent="0.2">
      <c r="A874" s="4" t="s">
        <v>2712</v>
      </c>
      <c r="B874" s="5" t="s">
        <v>2713</v>
      </c>
      <c r="C874" s="4" t="s">
        <v>1</v>
      </c>
      <c r="D874" s="4" t="s">
        <v>2714</v>
      </c>
    </row>
    <row r="875" spans="1:4" ht="90" x14ac:dyDescent="0.2">
      <c r="A875" s="4" t="s">
        <v>2715</v>
      </c>
      <c r="B875" s="5" t="s">
        <v>2716</v>
      </c>
      <c r="C875" s="4" t="s">
        <v>1</v>
      </c>
      <c r="D875" s="4" t="s">
        <v>2717</v>
      </c>
    </row>
    <row r="876" spans="1:4" ht="90" x14ac:dyDescent="0.2">
      <c r="A876" s="4" t="s">
        <v>2718</v>
      </c>
      <c r="B876" s="5" t="s">
        <v>2719</v>
      </c>
      <c r="C876" s="4" t="s">
        <v>1</v>
      </c>
      <c r="D876" s="4" t="s">
        <v>2720</v>
      </c>
    </row>
    <row r="877" spans="1:4" ht="90" x14ac:dyDescent="0.2">
      <c r="A877" s="4" t="s">
        <v>2721</v>
      </c>
      <c r="B877" s="5" t="s">
        <v>2722</v>
      </c>
      <c r="C877" s="4" t="s">
        <v>1</v>
      </c>
      <c r="D877" s="4" t="s">
        <v>2723</v>
      </c>
    </row>
    <row r="878" spans="1:4" ht="90" x14ac:dyDescent="0.2">
      <c r="A878" s="4" t="s">
        <v>2724</v>
      </c>
      <c r="B878" s="5" t="s">
        <v>2725</v>
      </c>
      <c r="C878" s="4" t="s">
        <v>1</v>
      </c>
      <c r="D878" s="4" t="s">
        <v>2726</v>
      </c>
    </row>
    <row r="879" spans="1:4" ht="78.75" x14ac:dyDescent="0.2">
      <c r="A879" s="4" t="s">
        <v>2727</v>
      </c>
      <c r="B879" s="5" t="s">
        <v>2728</v>
      </c>
      <c r="C879" s="4" t="s">
        <v>1</v>
      </c>
      <c r="D879" s="4" t="s">
        <v>2729</v>
      </c>
    </row>
    <row r="880" spans="1:4" ht="56.25" x14ac:dyDescent="0.2">
      <c r="A880" s="4" t="s">
        <v>2730</v>
      </c>
      <c r="B880" s="5" t="s">
        <v>2731</v>
      </c>
      <c r="C880" s="4" t="s">
        <v>1</v>
      </c>
      <c r="D880" s="4" t="s">
        <v>2732</v>
      </c>
    </row>
    <row r="881" spans="1:4" ht="56.25" x14ac:dyDescent="0.2">
      <c r="A881" s="4" t="s">
        <v>2733</v>
      </c>
      <c r="B881" s="5" t="s">
        <v>8658</v>
      </c>
      <c r="C881" s="4" t="s">
        <v>1</v>
      </c>
      <c r="D881" s="4" t="s">
        <v>2734</v>
      </c>
    </row>
    <row r="882" spans="1:4" ht="56.25" x14ac:dyDescent="0.2">
      <c r="A882" s="4" t="s">
        <v>2735</v>
      </c>
      <c r="B882" s="5" t="s">
        <v>2736</v>
      </c>
      <c r="C882" s="4" t="s">
        <v>1</v>
      </c>
      <c r="D882" s="4" t="s">
        <v>2737</v>
      </c>
    </row>
    <row r="883" spans="1:4" ht="56.25" x14ac:dyDescent="0.2">
      <c r="A883" s="4" t="s">
        <v>2738</v>
      </c>
      <c r="B883" s="5" t="s">
        <v>2739</v>
      </c>
      <c r="C883" s="4" t="s">
        <v>1</v>
      </c>
      <c r="D883" s="4" t="s">
        <v>2740</v>
      </c>
    </row>
    <row r="884" spans="1:4" ht="56.25" x14ac:dyDescent="0.2">
      <c r="A884" s="4" t="s">
        <v>2741</v>
      </c>
      <c r="B884" s="5" t="s">
        <v>2742</v>
      </c>
      <c r="C884" s="4" t="s">
        <v>1</v>
      </c>
      <c r="D884" s="4" t="s">
        <v>2743</v>
      </c>
    </row>
    <row r="885" spans="1:4" ht="56.25" x14ac:dyDescent="0.2">
      <c r="A885" s="4" t="s">
        <v>2744</v>
      </c>
      <c r="B885" s="5" t="s">
        <v>2745</v>
      </c>
      <c r="C885" s="4" t="s">
        <v>1</v>
      </c>
      <c r="D885" s="4" t="s">
        <v>2746</v>
      </c>
    </row>
    <row r="886" spans="1:4" ht="56.25" x14ac:dyDescent="0.2">
      <c r="A886" s="4" t="s">
        <v>2747</v>
      </c>
      <c r="B886" s="5" t="s">
        <v>2748</v>
      </c>
      <c r="C886" s="4" t="s">
        <v>1</v>
      </c>
      <c r="D886" s="4" t="s">
        <v>1383</v>
      </c>
    </row>
    <row r="887" spans="1:4" ht="56.25" x14ac:dyDescent="0.2">
      <c r="A887" s="4" t="s">
        <v>2749</v>
      </c>
      <c r="B887" s="5" t="s">
        <v>2750</v>
      </c>
      <c r="C887" s="4" t="s">
        <v>1</v>
      </c>
      <c r="D887" s="4" t="s">
        <v>2751</v>
      </c>
    </row>
    <row r="888" spans="1:4" ht="56.25" x14ac:dyDescent="0.2">
      <c r="A888" s="4" t="s">
        <v>2752</v>
      </c>
      <c r="B888" s="5" t="s">
        <v>2753</v>
      </c>
      <c r="C888" s="4" t="s">
        <v>1</v>
      </c>
      <c r="D888" s="4" t="s">
        <v>2754</v>
      </c>
    </row>
    <row r="889" spans="1:4" ht="56.25" x14ac:dyDescent="0.2">
      <c r="A889" s="4" t="s">
        <v>2755</v>
      </c>
      <c r="B889" s="5" t="s">
        <v>8660</v>
      </c>
      <c r="C889" s="4" t="s">
        <v>1</v>
      </c>
      <c r="D889" s="4" t="s">
        <v>2756</v>
      </c>
    </row>
    <row r="890" spans="1:4" ht="56.25" x14ac:dyDescent="0.2">
      <c r="A890" s="4" t="s">
        <v>2757</v>
      </c>
      <c r="B890" s="5" t="s">
        <v>8699</v>
      </c>
      <c r="C890" s="4" t="s">
        <v>1</v>
      </c>
      <c r="D890" s="4" t="s">
        <v>2758</v>
      </c>
    </row>
    <row r="891" spans="1:4" ht="56.25" x14ac:dyDescent="0.2">
      <c r="A891" s="4" t="s">
        <v>2759</v>
      </c>
      <c r="B891" s="5" t="s">
        <v>8700</v>
      </c>
      <c r="C891" s="4" t="s">
        <v>1</v>
      </c>
      <c r="D891" s="4" t="s">
        <v>903</v>
      </c>
    </row>
    <row r="892" spans="1:4" ht="78.75" x14ac:dyDescent="0.2">
      <c r="A892" s="4" t="s">
        <v>2761</v>
      </c>
      <c r="B892" s="5" t="s">
        <v>2762</v>
      </c>
      <c r="C892" s="4" t="s">
        <v>1</v>
      </c>
      <c r="D892" s="4" t="s">
        <v>2763</v>
      </c>
    </row>
    <row r="893" spans="1:4" ht="78.75" x14ac:dyDescent="0.2">
      <c r="A893" s="4" t="s">
        <v>2764</v>
      </c>
      <c r="B893" s="5" t="s">
        <v>2765</v>
      </c>
      <c r="C893" s="4" t="s">
        <v>1</v>
      </c>
      <c r="D893" s="4" t="s">
        <v>2766</v>
      </c>
    </row>
    <row r="894" spans="1:4" ht="67.5" x14ac:dyDescent="0.2">
      <c r="A894" s="4" t="s">
        <v>2767</v>
      </c>
      <c r="B894" s="5" t="s">
        <v>2768</v>
      </c>
      <c r="C894" s="4" t="s">
        <v>1</v>
      </c>
      <c r="D894" s="4" t="s">
        <v>2769</v>
      </c>
    </row>
    <row r="895" spans="1:4" ht="67.5" x14ac:dyDescent="0.2">
      <c r="A895" s="4" t="s">
        <v>2770</v>
      </c>
      <c r="B895" s="5" t="s">
        <v>2771</v>
      </c>
      <c r="C895" s="4" t="s">
        <v>1</v>
      </c>
      <c r="D895" s="4" t="s">
        <v>2772</v>
      </c>
    </row>
    <row r="896" spans="1:4" ht="67.5" x14ac:dyDescent="0.2">
      <c r="A896" s="4" t="s">
        <v>2773</v>
      </c>
      <c r="B896" s="5" t="s">
        <v>2774</v>
      </c>
      <c r="C896" s="4" t="s">
        <v>1</v>
      </c>
      <c r="D896" s="4" t="s">
        <v>2775</v>
      </c>
    </row>
    <row r="897" spans="1:4" ht="67.5" x14ac:dyDescent="0.2">
      <c r="A897" s="4" t="s">
        <v>2776</v>
      </c>
      <c r="B897" s="5" t="s">
        <v>2777</v>
      </c>
      <c r="C897" s="4" t="s">
        <v>1</v>
      </c>
      <c r="D897" s="4" t="s">
        <v>2778</v>
      </c>
    </row>
    <row r="898" spans="1:4" ht="67.5" x14ac:dyDescent="0.2">
      <c r="A898" s="4" t="s">
        <v>2779</v>
      </c>
      <c r="B898" s="5" t="s">
        <v>2780</v>
      </c>
      <c r="C898" s="4" t="s">
        <v>1</v>
      </c>
      <c r="D898" s="4" t="s">
        <v>140</v>
      </c>
    </row>
    <row r="899" spans="1:4" ht="67.5" x14ac:dyDescent="0.2">
      <c r="A899" s="4" t="s">
        <v>2781</v>
      </c>
      <c r="B899" s="5" t="s">
        <v>2782</v>
      </c>
      <c r="C899" s="4" t="s">
        <v>1</v>
      </c>
      <c r="D899" s="4" t="s">
        <v>2694</v>
      </c>
    </row>
    <row r="900" spans="1:4" ht="67.5" x14ac:dyDescent="0.2">
      <c r="A900" s="4" t="s">
        <v>2783</v>
      </c>
      <c r="B900" s="5" t="s">
        <v>2784</v>
      </c>
      <c r="C900" s="4" t="s">
        <v>1</v>
      </c>
      <c r="D900" s="4" t="s">
        <v>2785</v>
      </c>
    </row>
    <row r="901" spans="1:4" ht="67.5" x14ac:dyDescent="0.2">
      <c r="A901" s="4" t="s">
        <v>2786</v>
      </c>
      <c r="B901" s="5" t="s">
        <v>2787</v>
      </c>
      <c r="C901" s="4" t="s">
        <v>1</v>
      </c>
      <c r="D901" s="4" t="s">
        <v>2788</v>
      </c>
    </row>
    <row r="902" spans="1:4" ht="67.5" x14ac:dyDescent="0.2">
      <c r="A902" s="4" t="s">
        <v>2789</v>
      </c>
      <c r="B902" s="5" t="s">
        <v>2790</v>
      </c>
      <c r="C902" s="4" t="s">
        <v>1</v>
      </c>
      <c r="D902" s="4" t="s">
        <v>2791</v>
      </c>
    </row>
    <row r="903" spans="1:4" ht="67.5" x14ac:dyDescent="0.2">
      <c r="A903" s="4" t="s">
        <v>2792</v>
      </c>
      <c r="B903" s="5" t="s">
        <v>2793</v>
      </c>
      <c r="C903" s="4" t="s">
        <v>1</v>
      </c>
      <c r="D903" s="4" t="s">
        <v>2794</v>
      </c>
    </row>
    <row r="904" spans="1:4" ht="67.5" x14ac:dyDescent="0.2">
      <c r="A904" s="4" t="s">
        <v>2795</v>
      </c>
      <c r="B904" s="5" t="s">
        <v>2796</v>
      </c>
      <c r="C904" s="4" t="s">
        <v>1</v>
      </c>
      <c r="D904" s="4" t="s">
        <v>2797</v>
      </c>
    </row>
    <row r="905" spans="1:4" ht="67.5" x14ac:dyDescent="0.2">
      <c r="A905" s="4" t="s">
        <v>2798</v>
      </c>
      <c r="B905" s="5" t="s">
        <v>2799</v>
      </c>
      <c r="C905" s="4" t="s">
        <v>1</v>
      </c>
      <c r="D905" s="4" t="s">
        <v>2800</v>
      </c>
    </row>
    <row r="906" spans="1:4" ht="67.5" x14ac:dyDescent="0.2">
      <c r="A906" s="4" t="s">
        <v>2801</v>
      </c>
      <c r="B906" s="5" t="s">
        <v>2802</v>
      </c>
      <c r="C906" s="4" t="s">
        <v>1</v>
      </c>
      <c r="D906" s="4" t="s">
        <v>2803</v>
      </c>
    </row>
    <row r="907" spans="1:4" ht="67.5" x14ac:dyDescent="0.2">
      <c r="A907" s="4" t="s">
        <v>2804</v>
      </c>
      <c r="B907" s="5" t="s">
        <v>2805</v>
      </c>
      <c r="C907" s="4" t="s">
        <v>1</v>
      </c>
      <c r="D907" s="4" t="s">
        <v>2806</v>
      </c>
    </row>
    <row r="908" spans="1:4" ht="67.5" x14ac:dyDescent="0.2">
      <c r="A908" s="4" t="s">
        <v>2807</v>
      </c>
      <c r="B908" s="5" t="s">
        <v>2808</v>
      </c>
      <c r="C908" s="4" t="s">
        <v>1</v>
      </c>
      <c r="D908" s="4" t="s">
        <v>2809</v>
      </c>
    </row>
    <row r="909" spans="1:4" ht="67.5" x14ac:dyDescent="0.2">
      <c r="A909" s="4" t="s">
        <v>2810</v>
      </c>
      <c r="B909" s="5" t="s">
        <v>2811</v>
      </c>
      <c r="C909" s="4" t="s">
        <v>1</v>
      </c>
      <c r="D909" s="4" t="s">
        <v>2812</v>
      </c>
    </row>
    <row r="910" spans="1:4" ht="45" x14ac:dyDescent="0.2">
      <c r="A910" s="4" t="s">
        <v>2813</v>
      </c>
      <c r="B910" s="5" t="s">
        <v>2814</v>
      </c>
      <c r="C910" s="4" t="s">
        <v>1</v>
      </c>
      <c r="D910" s="4" t="s">
        <v>2815</v>
      </c>
    </row>
    <row r="911" spans="1:4" ht="45" x14ac:dyDescent="0.2">
      <c r="A911" s="4" t="s">
        <v>2816</v>
      </c>
      <c r="B911" s="5" t="s">
        <v>2817</v>
      </c>
      <c r="C911" s="4" t="s">
        <v>1</v>
      </c>
      <c r="D911" s="4" t="s">
        <v>1901</v>
      </c>
    </row>
    <row r="912" spans="1:4" ht="56.25" x14ac:dyDescent="0.2">
      <c r="A912" s="4" t="s">
        <v>2818</v>
      </c>
      <c r="B912" s="5" t="s">
        <v>2819</v>
      </c>
      <c r="C912" s="4" t="s">
        <v>1</v>
      </c>
      <c r="D912" s="4" t="s">
        <v>2820</v>
      </c>
    </row>
    <row r="913" spans="1:4" ht="56.25" x14ac:dyDescent="0.2">
      <c r="A913" s="4" t="s">
        <v>2821</v>
      </c>
      <c r="B913" s="5" t="s">
        <v>2822</v>
      </c>
      <c r="C913" s="4" t="s">
        <v>1</v>
      </c>
      <c r="D913" s="4" t="s">
        <v>2823</v>
      </c>
    </row>
    <row r="914" spans="1:4" ht="56.25" x14ac:dyDescent="0.2">
      <c r="A914" s="4" t="s">
        <v>2824</v>
      </c>
      <c r="B914" s="5" t="s">
        <v>2825</v>
      </c>
      <c r="C914" s="4" t="s">
        <v>1</v>
      </c>
      <c r="D914" s="4" t="s">
        <v>2826</v>
      </c>
    </row>
    <row r="915" spans="1:4" ht="56.25" x14ac:dyDescent="0.2">
      <c r="A915" s="4" t="s">
        <v>2827</v>
      </c>
      <c r="B915" s="5" t="s">
        <v>2828</v>
      </c>
      <c r="C915" s="4" t="s">
        <v>1</v>
      </c>
      <c r="D915" s="4" t="s">
        <v>2829</v>
      </c>
    </row>
    <row r="916" spans="1:4" ht="56.25" x14ac:dyDescent="0.2">
      <c r="A916" s="4" t="s">
        <v>2830</v>
      </c>
      <c r="B916" s="5" t="s">
        <v>2831</v>
      </c>
      <c r="C916" s="4" t="s">
        <v>1</v>
      </c>
      <c r="D916" s="4" t="s">
        <v>2832</v>
      </c>
    </row>
    <row r="917" spans="1:4" ht="56.25" x14ac:dyDescent="0.2">
      <c r="A917" s="4" t="s">
        <v>2833</v>
      </c>
      <c r="B917" s="5" t="s">
        <v>2834</v>
      </c>
      <c r="C917" s="4" t="s">
        <v>1</v>
      </c>
      <c r="D917" s="4" t="s">
        <v>2835</v>
      </c>
    </row>
    <row r="918" spans="1:4" ht="45" x14ac:dyDescent="0.2">
      <c r="A918" s="4" t="s">
        <v>2836</v>
      </c>
      <c r="B918" s="5" t="s">
        <v>2837</v>
      </c>
      <c r="C918" s="4" t="s">
        <v>1</v>
      </c>
      <c r="D918" s="4" t="s">
        <v>2838</v>
      </c>
    </row>
    <row r="919" spans="1:4" ht="45" x14ac:dyDescent="0.2">
      <c r="A919" s="4" t="s">
        <v>2839</v>
      </c>
      <c r="B919" s="5" t="s">
        <v>2840</v>
      </c>
      <c r="C919" s="4" t="s">
        <v>1</v>
      </c>
      <c r="D919" s="4" t="s">
        <v>2841</v>
      </c>
    </row>
    <row r="920" spans="1:4" ht="45" x14ac:dyDescent="0.2">
      <c r="A920" s="4" t="s">
        <v>2842</v>
      </c>
      <c r="B920" s="5" t="s">
        <v>2843</v>
      </c>
      <c r="C920" s="4" t="s">
        <v>1</v>
      </c>
      <c r="D920" s="4" t="s">
        <v>2071</v>
      </c>
    </row>
    <row r="921" spans="1:4" ht="45" x14ac:dyDescent="0.2">
      <c r="A921" s="4" t="s">
        <v>2844</v>
      </c>
      <c r="B921" s="5" t="s">
        <v>2845</v>
      </c>
      <c r="C921" s="4" t="s">
        <v>1</v>
      </c>
      <c r="D921" s="4" t="s">
        <v>2846</v>
      </c>
    </row>
    <row r="922" spans="1:4" ht="45" x14ac:dyDescent="0.2">
      <c r="A922" s="4" t="s">
        <v>2847</v>
      </c>
      <c r="B922" s="5" t="s">
        <v>2848</v>
      </c>
      <c r="C922" s="4" t="s">
        <v>1</v>
      </c>
      <c r="D922" s="4" t="s">
        <v>872</v>
      </c>
    </row>
    <row r="923" spans="1:4" ht="45" x14ac:dyDescent="0.2">
      <c r="A923" s="4" t="s">
        <v>2849</v>
      </c>
      <c r="B923" s="5" t="s">
        <v>2850</v>
      </c>
      <c r="C923" s="4" t="s">
        <v>1</v>
      </c>
      <c r="D923" s="4" t="s">
        <v>123</v>
      </c>
    </row>
    <row r="924" spans="1:4" ht="45" x14ac:dyDescent="0.2">
      <c r="A924" s="4" t="s">
        <v>2851</v>
      </c>
      <c r="B924" s="5" t="s">
        <v>2852</v>
      </c>
      <c r="C924" s="4" t="s">
        <v>1</v>
      </c>
      <c r="D924" s="4" t="s">
        <v>2853</v>
      </c>
    </row>
    <row r="925" spans="1:4" ht="45" x14ac:dyDescent="0.2">
      <c r="A925" s="4" t="s">
        <v>2854</v>
      </c>
      <c r="B925" s="5" t="s">
        <v>2855</v>
      </c>
      <c r="C925" s="4" t="s">
        <v>1</v>
      </c>
      <c r="D925" s="4" t="s">
        <v>2856</v>
      </c>
    </row>
    <row r="926" spans="1:4" ht="45" x14ac:dyDescent="0.2">
      <c r="A926" s="4" t="s">
        <v>2857</v>
      </c>
      <c r="B926" s="5" t="s">
        <v>2858</v>
      </c>
      <c r="C926" s="4" t="s">
        <v>1</v>
      </c>
      <c r="D926" s="4" t="s">
        <v>2859</v>
      </c>
    </row>
    <row r="927" spans="1:4" ht="45" x14ac:dyDescent="0.2">
      <c r="A927" s="4" t="s">
        <v>2860</v>
      </c>
      <c r="B927" s="5" t="s">
        <v>2861</v>
      </c>
      <c r="C927" s="4" t="s">
        <v>1</v>
      </c>
      <c r="D927" s="4" t="s">
        <v>2862</v>
      </c>
    </row>
    <row r="928" spans="1:4" ht="45" x14ac:dyDescent="0.2">
      <c r="A928" s="4" t="s">
        <v>2863</v>
      </c>
      <c r="B928" s="5" t="s">
        <v>2864</v>
      </c>
      <c r="C928" s="4" t="s">
        <v>1</v>
      </c>
      <c r="D928" s="4" t="s">
        <v>2865</v>
      </c>
    </row>
    <row r="929" spans="1:4" ht="45" x14ac:dyDescent="0.2">
      <c r="A929" s="4" t="s">
        <v>2866</v>
      </c>
      <c r="B929" s="5" t="s">
        <v>2867</v>
      </c>
      <c r="C929" s="4" t="s">
        <v>1</v>
      </c>
      <c r="D929" s="4" t="s">
        <v>2868</v>
      </c>
    </row>
    <row r="930" spans="1:4" ht="45" x14ac:dyDescent="0.2">
      <c r="A930" s="4" t="s">
        <v>2869</v>
      </c>
      <c r="B930" s="5" t="s">
        <v>2870</v>
      </c>
      <c r="C930" s="4" t="s">
        <v>1</v>
      </c>
      <c r="D930" s="4" t="s">
        <v>900</v>
      </c>
    </row>
    <row r="931" spans="1:4" ht="45" x14ac:dyDescent="0.2">
      <c r="A931" s="4" t="s">
        <v>2871</v>
      </c>
      <c r="B931" s="5" t="s">
        <v>2872</v>
      </c>
      <c r="C931" s="4" t="s">
        <v>1</v>
      </c>
      <c r="D931" s="4" t="s">
        <v>2873</v>
      </c>
    </row>
    <row r="932" spans="1:4" ht="45" x14ac:dyDescent="0.2">
      <c r="A932" s="4" t="s">
        <v>2874</v>
      </c>
      <c r="B932" s="5" t="s">
        <v>2875</v>
      </c>
      <c r="C932" s="4" t="s">
        <v>1</v>
      </c>
      <c r="D932" s="4" t="s">
        <v>2876</v>
      </c>
    </row>
    <row r="933" spans="1:4" ht="45" x14ac:dyDescent="0.2">
      <c r="A933" s="4" t="s">
        <v>2877</v>
      </c>
      <c r="B933" s="5" t="s">
        <v>2878</v>
      </c>
      <c r="C933" s="4" t="s">
        <v>1</v>
      </c>
      <c r="D933" s="4" t="s">
        <v>2879</v>
      </c>
    </row>
    <row r="934" spans="1:4" ht="67.5" x14ac:dyDescent="0.2">
      <c r="A934" s="4" t="s">
        <v>2880</v>
      </c>
      <c r="B934" s="5" t="s">
        <v>2881</v>
      </c>
      <c r="C934" s="4" t="s">
        <v>1</v>
      </c>
      <c r="D934" s="4" t="s">
        <v>1098</v>
      </c>
    </row>
    <row r="935" spans="1:4" ht="67.5" x14ac:dyDescent="0.2">
      <c r="A935" s="4" t="s">
        <v>2882</v>
      </c>
      <c r="B935" s="5" t="s">
        <v>2883</v>
      </c>
      <c r="C935" s="4" t="s">
        <v>1</v>
      </c>
      <c r="D935" s="4" t="s">
        <v>2884</v>
      </c>
    </row>
    <row r="936" spans="1:4" ht="67.5" x14ac:dyDescent="0.2">
      <c r="A936" s="4" t="s">
        <v>2885</v>
      </c>
      <c r="B936" s="5" t="s">
        <v>2886</v>
      </c>
      <c r="C936" s="4" t="s">
        <v>1</v>
      </c>
      <c r="D936" s="4" t="s">
        <v>2887</v>
      </c>
    </row>
    <row r="937" spans="1:4" ht="67.5" x14ac:dyDescent="0.2">
      <c r="A937" s="4" t="s">
        <v>2888</v>
      </c>
      <c r="B937" s="5" t="s">
        <v>2889</v>
      </c>
      <c r="C937" s="4" t="s">
        <v>1</v>
      </c>
      <c r="D937" s="4" t="s">
        <v>2890</v>
      </c>
    </row>
    <row r="938" spans="1:4" ht="67.5" x14ac:dyDescent="0.2">
      <c r="A938" s="4" t="s">
        <v>2891</v>
      </c>
      <c r="B938" s="5" t="s">
        <v>2892</v>
      </c>
      <c r="C938" s="4" t="s">
        <v>1</v>
      </c>
      <c r="D938" s="4" t="s">
        <v>2893</v>
      </c>
    </row>
    <row r="939" spans="1:4" ht="67.5" x14ac:dyDescent="0.2">
      <c r="A939" s="4" t="s">
        <v>2894</v>
      </c>
      <c r="B939" s="5" t="s">
        <v>2895</v>
      </c>
      <c r="C939" s="4" t="s">
        <v>1</v>
      </c>
      <c r="D939" s="4" t="s">
        <v>2896</v>
      </c>
    </row>
    <row r="940" spans="1:4" ht="67.5" x14ac:dyDescent="0.2">
      <c r="A940" s="4" t="s">
        <v>2897</v>
      </c>
      <c r="B940" s="5" t="s">
        <v>2898</v>
      </c>
      <c r="C940" s="4" t="s">
        <v>1</v>
      </c>
      <c r="D940" s="4" t="s">
        <v>2899</v>
      </c>
    </row>
    <row r="941" spans="1:4" ht="67.5" x14ac:dyDescent="0.2">
      <c r="A941" s="4" t="s">
        <v>2900</v>
      </c>
      <c r="B941" s="5" t="s">
        <v>2901</v>
      </c>
      <c r="C941" s="4" t="s">
        <v>1</v>
      </c>
      <c r="D941" s="4" t="s">
        <v>181</v>
      </c>
    </row>
    <row r="942" spans="1:4" ht="67.5" x14ac:dyDescent="0.2">
      <c r="A942" s="4" t="s">
        <v>2902</v>
      </c>
      <c r="B942" s="5" t="s">
        <v>2903</v>
      </c>
      <c r="C942" s="4" t="s">
        <v>1</v>
      </c>
      <c r="D942" s="4" t="s">
        <v>2904</v>
      </c>
    </row>
    <row r="943" spans="1:4" ht="67.5" x14ac:dyDescent="0.2">
      <c r="A943" s="4" t="s">
        <v>2905</v>
      </c>
      <c r="B943" s="5" t="s">
        <v>2906</v>
      </c>
      <c r="C943" s="4" t="s">
        <v>1</v>
      </c>
      <c r="D943" s="4" t="s">
        <v>2907</v>
      </c>
    </row>
    <row r="944" spans="1:4" ht="67.5" x14ac:dyDescent="0.2">
      <c r="A944" s="4" t="s">
        <v>2908</v>
      </c>
      <c r="B944" s="5" t="s">
        <v>2909</v>
      </c>
      <c r="C944" s="4" t="s">
        <v>1</v>
      </c>
      <c r="D944" s="4" t="s">
        <v>1387</v>
      </c>
    </row>
    <row r="945" spans="1:4" ht="67.5" x14ac:dyDescent="0.2">
      <c r="A945" s="4" t="s">
        <v>2910</v>
      </c>
      <c r="B945" s="5" t="s">
        <v>2911</v>
      </c>
      <c r="C945" s="4" t="s">
        <v>1</v>
      </c>
      <c r="D945" s="4" t="s">
        <v>2912</v>
      </c>
    </row>
    <row r="946" spans="1:4" ht="67.5" x14ac:dyDescent="0.2">
      <c r="A946" s="4" t="s">
        <v>2913</v>
      </c>
      <c r="B946" s="5" t="s">
        <v>2914</v>
      </c>
      <c r="C946" s="4" t="s">
        <v>1</v>
      </c>
      <c r="D946" s="4" t="s">
        <v>2915</v>
      </c>
    </row>
    <row r="947" spans="1:4" ht="67.5" x14ac:dyDescent="0.2">
      <c r="A947" s="4" t="s">
        <v>2916</v>
      </c>
      <c r="B947" s="5" t="s">
        <v>2917</v>
      </c>
      <c r="C947" s="4" t="s">
        <v>1</v>
      </c>
      <c r="D947" s="4" t="s">
        <v>29</v>
      </c>
    </row>
    <row r="948" spans="1:4" ht="67.5" x14ac:dyDescent="0.2">
      <c r="A948" s="4" t="s">
        <v>2918</v>
      </c>
      <c r="B948" s="5" t="s">
        <v>2919</v>
      </c>
      <c r="C948" s="4" t="s">
        <v>1</v>
      </c>
      <c r="D948" s="4" t="s">
        <v>161</v>
      </c>
    </row>
    <row r="949" spans="1:4" ht="67.5" x14ac:dyDescent="0.2">
      <c r="A949" s="4" t="s">
        <v>2920</v>
      </c>
      <c r="B949" s="5" t="s">
        <v>2921</v>
      </c>
      <c r="C949" s="4" t="s">
        <v>1</v>
      </c>
      <c r="D949" s="4" t="s">
        <v>2922</v>
      </c>
    </row>
    <row r="950" spans="1:4" ht="67.5" x14ac:dyDescent="0.2">
      <c r="A950" s="4" t="s">
        <v>2923</v>
      </c>
      <c r="B950" s="5" t="s">
        <v>2924</v>
      </c>
      <c r="C950" s="4" t="s">
        <v>1</v>
      </c>
      <c r="D950" s="4" t="s">
        <v>2925</v>
      </c>
    </row>
    <row r="951" spans="1:4" ht="67.5" x14ac:dyDescent="0.2">
      <c r="A951" s="4" t="s">
        <v>2926</v>
      </c>
      <c r="B951" s="5" t="s">
        <v>2927</v>
      </c>
      <c r="C951" s="4" t="s">
        <v>1</v>
      </c>
      <c r="D951" s="4" t="s">
        <v>893</v>
      </c>
    </row>
    <row r="952" spans="1:4" ht="45" x14ac:dyDescent="0.2">
      <c r="A952" s="4" t="s">
        <v>2928</v>
      </c>
      <c r="B952" s="5" t="s">
        <v>2929</v>
      </c>
      <c r="C952" s="4" t="s">
        <v>1</v>
      </c>
      <c r="D952" s="4" t="s">
        <v>2367</v>
      </c>
    </row>
    <row r="953" spans="1:4" ht="45" x14ac:dyDescent="0.2">
      <c r="A953" s="4" t="s">
        <v>2930</v>
      </c>
      <c r="B953" s="5" t="s">
        <v>2931</v>
      </c>
      <c r="C953" s="4" t="s">
        <v>1</v>
      </c>
      <c r="D953" s="4" t="s">
        <v>256</v>
      </c>
    </row>
    <row r="954" spans="1:4" ht="45" x14ac:dyDescent="0.2">
      <c r="A954" s="4" t="s">
        <v>2932</v>
      </c>
      <c r="B954" s="5" t="s">
        <v>2933</v>
      </c>
      <c r="C954" s="4" t="s">
        <v>1</v>
      </c>
      <c r="D954" s="4" t="s">
        <v>31</v>
      </c>
    </row>
    <row r="955" spans="1:4" ht="45" x14ac:dyDescent="0.2">
      <c r="A955" s="4" t="s">
        <v>2934</v>
      </c>
      <c r="B955" s="5" t="s">
        <v>2935</v>
      </c>
      <c r="C955" s="4" t="s">
        <v>1</v>
      </c>
      <c r="D955" s="4" t="s">
        <v>2936</v>
      </c>
    </row>
    <row r="956" spans="1:4" ht="56.25" x14ac:dyDescent="0.2">
      <c r="A956" s="4" t="s">
        <v>2937</v>
      </c>
      <c r="B956" s="5" t="s">
        <v>2938</v>
      </c>
      <c r="C956" s="4" t="s">
        <v>1</v>
      </c>
      <c r="D956" s="4" t="s">
        <v>1378</v>
      </c>
    </row>
    <row r="957" spans="1:4" ht="56.25" x14ac:dyDescent="0.2">
      <c r="A957" s="4" t="s">
        <v>2939</v>
      </c>
      <c r="B957" s="5" t="s">
        <v>2940</v>
      </c>
      <c r="C957" s="4" t="s">
        <v>1</v>
      </c>
      <c r="D957" s="4" t="s">
        <v>21</v>
      </c>
    </row>
    <row r="958" spans="1:4" ht="56.25" x14ac:dyDescent="0.2">
      <c r="A958" s="4" t="s">
        <v>2941</v>
      </c>
      <c r="B958" s="5" t="s">
        <v>2942</v>
      </c>
      <c r="C958" s="4" t="s">
        <v>1</v>
      </c>
      <c r="D958" s="4" t="s">
        <v>265</v>
      </c>
    </row>
    <row r="959" spans="1:4" ht="56.25" x14ac:dyDescent="0.2">
      <c r="A959" s="4" t="s">
        <v>2943</v>
      </c>
      <c r="B959" s="5" t="s">
        <v>2944</v>
      </c>
      <c r="C959" s="4" t="s">
        <v>1</v>
      </c>
      <c r="D959" s="4" t="s">
        <v>2945</v>
      </c>
    </row>
    <row r="960" spans="1:4" ht="22.5" x14ac:dyDescent="0.2">
      <c r="A960" s="4" t="s">
        <v>2946</v>
      </c>
      <c r="B960" s="5" t="s">
        <v>2947</v>
      </c>
      <c r="C960" s="4" t="s">
        <v>13</v>
      </c>
      <c r="D960" s="4" t="s">
        <v>2948</v>
      </c>
    </row>
    <row r="961" spans="1:4" ht="22.5" x14ac:dyDescent="0.2">
      <c r="A961" s="4" t="s">
        <v>2949</v>
      </c>
      <c r="B961" s="5" t="s">
        <v>2950</v>
      </c>
      <c r="C961" s="4" t="s">
        <v>13</v>
      </c>
      <c r="D961" s="4" t="s">
        <v>2951</v>
      </c>
    </row>
    <row r="962" spans="1:4" ht="22.5" x14ac:dyDescent="0.2">
      <c r="A962" s="4" t="s">
        <v>2952</v>
      </c>
      <c r="B962" s="5" t="s">
        <v>2953</v>
      </c>
      <c r="C962" s="4" t="s">
        <v>13</v>
      </c>
      <c r="D962" s="4" t="s">
        <v>2954</v>
      </c>
    </row>
    <row r="963" spans="1:4" ht="22.5" x14ac:dyDescent="0.2">
      <c r="A963" s="4" t="s">
        <v>2955</v>
      </c>
      <c r="B963" s="5" t="s">
        <v>2956</v>
      </c>
      <c r="C963" s="4" t="s">
        <v>13</v>
      </c>
      <c r="D963" s="4" t="s">
        <v>2957</v>
      </c>
    </row>
    <row r="964" spans="1:4" ht="22.5" x14ac:dyDescent="0.2">
      <c r="A964" s="4" t="s">
        <v>2958</v>
      </c>
      <c r="B964" s="5" t="s">
        <v>2959</v>
      </c>
      <c r="C964" s="4" t="s">
        <v>13</v>
      </c>
      <c r="D964" s="4" t="s">
        <v>2960</v>
      </c>
    </row>
    <row r="965" spans="1:4" ht="22.5" x14ac:dyDescent="0.2">
      <c r="A965" s="4" t="s">
        <v>2961</v>
      </c>
      <c r="B965" s="5" t="s">
        <v>2962</v>
      </c>
      <c r="C965" s="4" t="s">
        <v>13</v>
      </c>
      <c r="D965" s="4" t="s">
        <v>2963</v>
      </c>
    </row>
    <row r="966" spans="1:4" ht="22.5" x14ac:dyDescent="0.2">
      <c r="A966" s="4" t="s">
        <v>2964</v>
      </c>
      <c r="B966" s="5" t="s">
        <v>2965</v>
      </c>
      <c r="C966" s="4" t="s">
        <v>13</v>
      </c>
      <c r="D966" s="4" t="s">
        <v>2966</v>
      </c>
    </row>
    <row r="967" spans="1:4" ht="22.5" x14ac:dyDescent="0.2">
      <c r="A967" s="4" t="s">
        <v>2967</v>
      </c>
      <c r="B967" s="5" t="s">
        <v>2968</v>
      </c>
      <c r="C967" s="4" t="s">
        <v>13</v>
      </c>
      <c r="D967" s="4" t="s">
        <v>2969</v>
      </c>
    </row>
    <row r="968" spans="1:4" ht="22.5" x14ac:dyDescent="0.2">
      <c r="A968" s="4" t="s">
        <v>2970</v>
      </c>
      <c r="B968" s="5" t="s">
        <v>2971</v>
      </c>
      <c r="C968" s="4" t="s">
        <v>13</v>
      </c>
      <c r="D968" s="4" t="s">
        <v>2972</v>
      </c>
    </row>
    <row r="969" spans="1:4" ht="22.5" x14ac:dyDescent="0.2">
      <c r="A969" s="4" t="s">
        <v>2973</v>
      </c>
      <c r="B969" s="5" t="s">
        <v>2974</v>
      </c>
      <c r="C969" s="4" t="s">
        <v>13</v>
      </c>
      <c r="D969" s="4" t="s">
        <v>2975</v>
      </c>
    </row>
    <row r="970" spans="1:4" ht="33.75" x14ac:dyDescent="0.2">
      <c r="A970" s="4" t="s">
        <v>2976</v>
      </c>
      <c r="B970" s="5" t="s">
        <v>2977</v>
      </c>
      <c r="C970" s="4" t="s">
        <v>13</v>
      </c>
      <c r="D970" s="4" t="s">
        <v>2978</v>
      </c>
    </row>
    <row r="971" spans="1:4" ht="22.5" x14ac:dyDescent="0.2">
      <c r="A971" s="4" t="s">
        <v>2979</v>
      </c>
      <c r="B971" s="5" t="s">
        <v>2980</v>
      </c>
      <c r="C971" s="4" t="s">
        <v>13</v>
      </c>
      <c r="D971" s="4" t="s">
        <v>2981</v>
      </c>
    </row>
    <row r="972" spans="1:4" ht="22.5" x14ac:dyDescent="0.2">
      <c r="A972" s="4" t="s">
        <v>2982</v>
      </c>
      <c r="B972" s="5" t="s">
        <v>2983</v>
      </c>
      <c r="C972" s="4" t="s">
        <v>13</v>
      </c>
      <c r="D972" s="4" t="s">
        <v>2984</v>
      </c>
    </row>
    <row r="973" spans="1:4" ht="22.5" x14ac:dyDescent="0.2">
      <c r="A973" s="4" t="s">
        <v>2985</v>
      </c>
      <c r="B973" s="5" t="s">
        <v>2986</v>
      </c>
      <c r="C973" s="4" t="s">
        <v>13</v>
      </c>
      <c r="D973" s="4" t="s">
        <v>2987</v>
      </c>
    </row>
    <row r="974" spans="1:4" ht="22.5" x14ac:dyDescent="0.2">
      <c r="A974" s="4" t="s">
        <v>2988</v>
      </c>
      <c r="B974" s="5" t="s">
        <v>2989</v>
      </c>
      <c r="C974" s="4" t="s">
        <v>13</v>
      </c>
      <c r="D974" s="4" t="s">
        <v>2990</v>
      </c>
    </row>
    <row r="975" spans="1:4" ht="22.5" x14ac:dyDescent="0.2">
      <c r="A975" s="4" t="s">
        <v>2991</v>
      </c>
      <c r="B975" s="5" t="s">
        <v>2992</v>
      </c>
      <c r="C975" s="4" t="s">
        <v>13</v>
      </c>
      <c r="D975" s="4" t="s">
        <v>2993</v>
      </c>
    </row>
    <row r="976" spans="1:4" ht="22.5" x14ac:dyDescent="0.2">
      <c r="A976" s="4" t="s">
        <v>2994</v>
      </c>
      <c r="B976" s="5" t="s">
        <v>2995</v>
      </c>
      <c r="C976" s="4" t="s">
        <v>13</v>
      </c>
      <c r="D976" s="4" t="s">
        <v>37</v>
      </c>
    </row>
    <row r="977" spans="1:4" ht="22.5" x14ac:dyDescent="0.2">
      <c r="A977" s="4" t="s">
        <v>2996</v>
      </c>
      <c r="B977" s="5" t="s">
        <v>2997</v>
      </c>
      <c r="C977" s="4" t="s">
        <v>13</v>
      </c>
      <c r="D977" s="4" t="s">
        <v>1144</v>
      </c>
    </row>
    <row r="978" spans="1:4" ht="22.5" x14ac:dyDescent="0.2">
      <c r="A978" s="4" t="s">
        <v>2998</v>
      </c>
      <c r="B978" s="5" t="s">
        <v>2999</v>
      </c>
      <c r="C978" s="4" t="s">
        <v>13</v>
      </c>
      <c r="D978" s="4" t="s">
        <v>3000</v>
      </c>
    </row>
    <row r="979" spans="1:4" ht="56.25" x14ac:dyDescent="0.2">
      <c r="A979" s="4" t="s">
        <v>3001</v>
      </c>
      <c r="B979" s="5" t="s">
        <v>3002</v>
      </c>
      <c r="C979" s="4" t="s">
        <v>13</v>
      </c>
      <c r="D979" s="4" t="s">
        <v>1013</v>
      </c>
    </row>
    <row r="980" spans="1:4" ht="56.25" x14ac:dyDescent="0.2">
      <c r="A980" s="4" t="s">
        <v>3003</v>
      </c>
      <c r="B980" s="5" t="s">
        <v>3004</v>
      </c>
      <c r="C980" s="4" t="s">
        <v>13</v>
      </c>
      <c r="D980" s="4" t="s">
        <v>1111</v>
      </c>
    </row>
    <row r="981" spans="1:4" ht="56.25" x14ac:dyDescent="0.2">
      <c r="A981" s="4" t="s">
        <v>3005</v>
      </c>
      <c r="B981" s="5" t="s">
        <v>3006</v>
      </c>
      <c r="C981" s="4" t="s">
        <v>13</v>
      </c>
      <c r="D981" s="4" t="s">
        <v>3007</v>
      </c>
    </row>
    <row r="982" spans="1:4" ht="56.25" x14ac:dyDescent="0.2">
      <c r="A982" s="4" t="s">
        <v>3008</v>
      </c>
      <c r="B982" s="5" t="s">
        <v>3009</v>
      </c>
      <c r="C982" s="4" t="s">
        <v>13</v>
      </c>
      <c r="D982" s="4" t="s">
        <v>1492</v>
      </c>
    </row>
    <row r="983" spans="1:4" ht="56.25" x14ac:dyDescent="0.2">
      <c r="A983" s="4" t="s">
        <v>3010</v>
      </c>
      <c r="B983" s="5" t="s">
        <v>3011</v>
      </c>
      <c r="C983" s="4" t="s">
        <v>13</v>
      </c>
      <c r="D983" s="4" t="s">
        <v>4</v>
      </c>
    </row>
    <row r="984" spans="1:4" ht="56.25" x14ac:dyDescent="0.2">
      <c r="A984" s="4" t="s">
        <v>3012</v>
      </c>
      <c r="B984" s="5" t="s">
        <v>3013</v>
      </c>
      <c r="C984" s="4" t="s">
        <v>13</v>
      </c>
      <c r="D984" s="4" t="s">
        <v>3014</v>
      </c>
    </row>
    <row r="985" spans="1:4" ht="56.25" x14ac:dyDescent="0.2">
      <c r="A985" s="4" t="s">
        <v>3015</v>
      </c>
      <c r="B985" s="5" t="s">
        <v>3016</v>
      </c>
      <c r="C985" s="4" t="s">
        <v>13</v>
      </c>
      <c r="D985" s="4" t="s">
        <v>1108</v>
      </c>
    </row>
    <row r="986" spans="1:4" ht="56.25" x14ac:dyDescent="0.2">
      <c r="A986" s="4" t="s">
        <v>3017</v>
      </c>
      <c r="B986" s="5" t="s">
        <v>3018</v>
      </c>
      <c r="C986" s="4" t="s">
        <v>13</v>
      </c>
      <c r="D986" s="4" t="s">
        <v>3019</v>
      </c>
    </row>
    <row r="987" spans="1:4" ht="56.25" x14ac:dyDescent="0.2">
      <c r="A987" s="4" t="s">
        <v>3020</v>
      </c>
      <c r="B987" s="5" t="s">
        <v>3021</v>
      </c>
      <c r="C987" s="4" t="s">
        <v>13</v>
      </c>
      <c r="D987" s="4" t="s">
        <v>222</v>
      </c>
    </row>
    <row r="988" spans="1:4" ht="56.25" x14ac:dyDescent="0.2">
      <c r="A988" s="4" t="s">
        <v>3022</v>
      </c>
      <c r="B988" s="5" t="s">
        <v>3023</v>
      </c>
      <c r="C988" s="4" t="s">
        <v>13</v>
      </c>
      <c r="D988" s="4" t="s">
        <v>2676</v>
      </c>
    </row>
    <row r="989" spans="1:4" ht="56.25" x14ac:dyDescent="0.2">
      <c r="A989" s="4" t="s">
        <v>3024</v>
      </c>
      <c r="B989" s="5" t="s">
        <v>3025</v>
      </c>
      <c r="C989" s="4" t="s">
        <v>13</v>
      </c>
      <c r="D989" s="4" t="s">
        <v>3026</v>
      </c>
    </row>
    <row r="990" spans="1:4" ht="56.25" x14ac:dyDescent="0.2">
      <c r="A990" s="4" t="s">
        <v>3027</v>
      </c>
      <c r="B990" s="5" t="s">
        <v>3028</v>
      </c>
      <c r="C990" s="4" t="s">
        <v>13</v>
      </c>
      <c r="D990" s="4" t="s">
        <v>149</v>
      </c>
    </row>
    <row r="991" spans="1:4" ht="56.25" x14ac:dyDescent="0.2">
      <c r="A991" s="4" t="s">
        <v>3029</v>
      </c>
      <c r="B991" s="5" t="s">
        <v>3030</v>
      </c>
      <c r="C991" s="4" t="s">
        <v>13</v>
      </c>
      <c r="D991" s="4" t="s">
        <v>178</v>
      </c>
    </row>
    <row r="992" spans="1:4" ht="45" x14ac:dyDescent="0.2">
      <c r="A992" s="4" t="s">
        <v>3031</v>
      </c>
      <c r="B992" s="5" t="s">
        <v>3032</v>
      </c>
      <c r="C992" s="4" t="s">
        <v>13</v>
      </c>
      <c r="D992" s="4" t="s">
        <v>130</v>
      </c>
    </row>
    <row r="993" spans="1:4" ht="56.25" x14ac:dyDescent="0.2">
      <c r="A993" s="4" t="s">
        <v>3033</v>
      </c>
      <c r="B993" s="5" t="s">
        <v>3034</v>
      </c>
      <c r="C993" s="4" t="s">
        <v>13</v>
      </c>
      <c r="D993" s="4" t="s">
        <v>22</v>
      </c>
    </row>
    <row r="994" spans="1:4" ht="56.25" x14ac:dyDescent="0.2">
      <c r="A994" s="4" t="s">
        <v>3035</v>
      </c>
      <c r="B994" s="5" t="s">
        <v>3036</v>
      </c>
      <c r="C994" s="4" t="s">
        <v>13</v>
      </c>
      <c r="D994" s="4" t="s">
        <v>1076</v>
      </c>
    </row>
    <row r="995" spans="1:4" ht="56.25" x14ac:dyDescent="0.2">
      <c r="A995" s="4" t="s">
        <v>3037</v>
      </c>
      <c r="B995" s="5" t="s">
        <v>3038</v>
      </c>
      <c r="C995" s="4" t="s">
        <v>13</v>
      </c>
      <c r="D995" s="4" t="s">
        <v>228</v>
      </c>
    </row>
    <row r="996" spans="1:4" ht="45" x14ac:dyDescent="0.2">
      <c r="A996" s="4" t="s">
        <v>3039</v>
      </c>
      <c r="B996" s="5" t="s">
        <v>3040</v>
      </c>
      <c r="C996" s="4" t="s">
        <v>13</v>
      </c>
      <c r="D996" s="4" t="s">
        <v>3041</v>
      </c>
    </row>
    <row r="997" spans="1:4" ht="67.5" x14ac:dyDescent="0.2">
      <c r="A997" s="4" t="s">
        <v>3042</v>
      </c>
      <c r="B997" s="5" t="s">
        <v>3043</v>
      </c>
      <c r="C997" s="4" t="s">
        <v>13</v>
      </c>
      <c r="D997" s="4" t="s">
        <v>3044</v>
      </c>
    </row>
    <row r="998" spans="1:4" ht="56.25" x14ac:dyDescent="0.2">
      <c r="A998" s="4" t="s">
        <v>3045</v>
      </c>
      <c r="B998" s="5" t="s">
        <v>3046</v>
      </c>
      <c r="C998" s="4" t="s">
        <v>13</v>
      </c>
      <c r="D998" s="4" t="s">
        <v>3047</v>
      </c>
    </row>
    <row r="999" spans="1:4" ht="45" x14ac:dyDescent="0.2">
      <c r="A999" s="4" t="s">
        <v>3048</v>
      </c>
      <c r="B999" s="5" t="s">
        <v>3049</v>
      </c>
      <c r="C999" s="4" t="s">
        <v>13</v>
      </c>
      <c r="D999" s="4" t="s">
        <v>3050</v>
      </c>
    </row>
    <row r="1000" spans="1:4" ht="56.25" x14ac:dyDescent="0.2">
      <c r="A1000" s="4" t="s">
        <v>3051</v>
      </c>
      <c r="B1000" s="5" t="s">
        <v>3052</v>
      </c>
      <c r="C1000" s="4" t="s">
        <v>13</v>
      </c>
      <c r="D1000" s="4" t="s">
        <v>308</v>
      </c>
    </row>
    <row r="1001" spans="1:4" ht="56.25" x14ac:dyDescent="0.2">
      <c r="A1001" s="4" t="s">
        <v>3053</v>
      </c>
      <c r="B1001" s="5" t="s">
        <v>3054</v>
      </c>
      <c r="C1001" s="4" t="s">
        <v>13</v>
      </c>
      <c r="D1001" s="4" t="s">
        <v>3055</v>
      </c>
    </row>
    <row r="1002" spans="1:4" ht="56.25" x14ac:dyDescent="0.2">
      <c r="A1002" s="4" t="s">
        <v>3056</v>
      </c>
      <c r="B1002" s="5" t="s">
        <v>3057</v>
      </c>
      <c r="C1002" s="4" t="s">
        <v>13</v>
      </c>
      <c r="D1002" s="4" t="s">
        <v>1334</v>
      </c>
    </row>
    <row r="1003" spans="1:4" ht="45" x14ac:dyDescent="0.2">
      <c r="A1003" s="4" t="s">
        <v>3058</v>
      </c>
      <c r="B1003" s="5" t="s">
        <v>3059</v>
      </c>
      <c r="C1003" s="4" t="s">
        <v>13</v>
      </c>
      <c r="D1003" s="4" t="s">
        <v>3060</v>
      </c>
    </row>
    <row r="1004" spans="1:4" ht="67.5" x14ac:dyDescent="0.2">
      <c r="A1004" s="4" t="s">
        <v>3061</v>
      </c>
      <c r="B1004" s="5" t="s">
        <v>3062</v>
      </c>
      <c r="C1004" s="4" t="s">
        <v>13</v>
      </c>
      <c r="D1004" s="4" t="s">
        <v>1286</v>
      </c>
    </row>
    <row r="1005" spans="1:4" ht="56.25" x14ac:dyDescent="0.2">
      <c r="A1005" s="4" t="s">
        <v>3063</v>
      </c>
      <c r="B1005" s="5" t="s">
        <v>3064</v>
      </c>
      <c r="C1005" s="4" t="s">
        <v>13</v>
      </c>
      <c r="D1005" s="4" t="s">
        <v>1089</v>
      </c>
    </row>
    <row r="1006" spans="1:4" ht="56.25" x14ac:dyDescent="0.2">
      <c r="A1006" s="4" t="s">
        <v>3065</v>
      </c>
      <c r="B1006" s="5" t="s">
        <v>3066</v>
      </c>
      <c r="C1006" s="4" t="s">
        <v>13</v>
      </c>
      <c r="D1006" s="4" t="s">
        <v>2948</v>
      </c>
    </row>
    <row r="1007" spans="1:4" ht="45" x14ac:dyDescent="0.2">
      <c r="A1007" s="4" t="s">
        <v>3067</v>
      </c>
      <c r="B1007" s="5" t="s">
        <v>3068</v>
      </c>
      <c r="C1007" s="4" t="s">
        <v>13</v>
      </c>
      <c r="D1007" s="4" t="s">
        <v>3069</v>
      </c>
    </row>
    <row r="1008" spans="1:4" ht="56.25" x14ac:dyDescent="0.2">
      <c r="A1008" s="4" t="s">
        <v>3070</v>
      </c>
      <c r="B1008" s="5" t="s">
        <v>3071</v>
      </c>
      <c r="C1008" s="4" t="s">
        <v>13</v>
      </c>
      <c r="D1008" s="4" t="s">
        <v>3072</v>
      </c>
    </row>
    <row r="1009" spans="1:4" ht="56.25" x14ac:dyDescent="0.2">
      <c r="A1009" s="4" t="s">
        <v>3073</v>
      </c>
      <c r="B1009" s="5" t="s">
        <v>3074</v>
      </c>
      <c r="C1009" s="4" t="s">
        <v>13</v>
      </c>
      <c r="D1009" s="4" t="s">
        <v>3075</v>
      </c>
    </row>
    <row r="1010" spans="1:4" ht="56.25" x14ac:dyDescent="0.2">
      <c r="A1010" s="4" t="s">
        <v>3076</v>
      </c>
      <c r="B1010" s="5" t="s">
        <v>3077</v>
      </c>
      <c r="C1010" s="4" t="s">
        <v>13</v>
      </c>
      <c r="D1010" s="4" t="s">
        <v>1307</v>
      </c>
    </row>
    <row r="1011" spans="1:4" ht="45" x14ac:dyDescent="0.2">
      <c r="A1011" s="4" t="s">
        <v>3078</v>
      </c>
      <c r="B1011" s="5" t="s">
        <v>3079</v>
      </c>
      <c r="C1011" s="4" t="s">
        <v>13</v>
      </c>
      <c r="D1011" s="4" t="s">
        <v>3080</v>
      </c>
    </row>
    <row r="1012" spans="1:4" ht="67.5" x14ac:dyDescent="0.2">
      <c r="A1012" s="4" t="s">
        <v>3081</v>
      </c>
      <c r="B1012" s="5" t="s">
        <v>3082</v>
      </c>
      <c r="C1012" s="4" t="s">
        <v>13</v>
      </c>
      <c r="D1012" s="4" t="s">
        <v>1492</v>
      </c>
    </row>
    <row r="1013" spans="1:4" ht="56.25" x14ac:dyDescent="0.2">
      <c r="A1013" s="4" t="s">
        <v>3083</v>
      </c>
      <c r="B1013" s="5" t="s">
        <v>3084</v>
      </c>
      <c r="C1013" s="4" t="s">
        <v>13</v>
      </c>
      <c r="D1013" s="4" t="s">
        <v>3085</v>
      </c>
    </row>
    <row r="1014" spans="1:4" ht="45" x14ac:dyDescent="0.2">
      <c r="A1014" s="4" t="s">
        <v>3086</v>
      </c>
      <c r="B1014" s="5" t="s">
        <v>3087</v>
      </c>
      <c r="C1014" s="4" t="s">
        <v>13</v>
      </c>
      <c r="D1014" s="4" t="s">
        <v>108</v>
      </c>
    </row>
    <row r="1015" spans="1:4" ht="56.25" x14ac:dyDescent="0.2">
      <c r="A1015" s="4" t="s">
        <v>3088</v>
      </c>
      <c r="B1015" s="5" t="s">
        <v>3089</v>
      </c>
      <c r="C1015" s="4" t="s">
        <v>13</v>
      </c>
      <c r="D1015" s="4" t="s">
        <v>3090</v>
      </c>
    </row>
    <row r="1016" spans="1:4" ht="45" x14ac:dyDescent="0.2">
      <c r="A1016" s="4" t="s">
        <v>3091</v>
      </c>
      <c r="B1016" s="5" t="s">
        <v>3092</v>
      </c>
      <c r="C1016" s="4" t="s">
        <v>13</v>
      </c>
      <c r="D1016" s="4" t="s">
        <v>3093</v>
      </c>
    </row>
    <row r="1017" spans="1:4" ht="56.25" x14ac:dyDescent="0.2">
      <c r="A1017" s="4" t="s">
        <v>3094</v>
      </c>
      <c r="B1017" s="5" t="s">
        <v>3095</v>
      </c>
      <c r="C1017" s="4" t="s">
        <v>13</v>
      </c>
      <c r="D1017" s="4" t="s">
        <v>909</v>
      </c>
    </row>
    <row r="1018" spans="1:4" ht="56.25" x14ac:dyDescent="0.2">
      <c r="A1018" s="4" t="s">
        <v>3096</v>
      </c>
      <c r="B1018" s="5" t="s">
        <v>3097</v>
      </c>
      <c r="C1018" s="4" t="s">
        <v>13</v>
      </c>
      <c r="D1018" s="4" t="s">
        <v>3098</v>
      </c>
    </row>
    <row r="1019" spans="1:4" ht="45" x14ac:dyDescent="0.2">
      <c r="A1019" s="4" t="s">
        <v>3099</v>
      </c>
      <c r="B1019" s="5" t="s">
        <v>3100</v>
      </c>
      <c r="C1019" s="4" t="s">
        <v>13</v>
      </c>
      <c r="D1019" s="4" t="s">
        <v>3101</v>
      </c>
    </row>
    <row r="1020" spans="1:4" ht="56.25" x14ac:dyDescent="0.2">
      <c r="A1020" s="4" t="s">
        <v>3102</v>
      </c>
      <c r="B1020" s="5" t="s">
        <v>3103</v>
      </c>
      <c r="C1020" s="4" t="s">
        <v>13</v>
      </c>
      <c r="D1020" s="4" t="s">
        <v>289</v>
      </c>
    </row>
    <row r="1021" spans="1:4" ht="56.25" x14ac:dyDescent="0.2">
      <c r="A1021" s="4" t="s">
        <v>3104</v>
      </c>
      <c r="B1021" s="5" t="s">
        <v>3105</v>
      </c>
      <c r="C1021" s="4" t="s">
        <v>13</v>
      </c>
      <c r="D1021" s="4" t="s">
        <v>3106</v>
      </c>
    </row>
    <row r="1022" spans="1:4" ht="56.25" x14ac:dyDescent="0.2">
      <c r="A1022" s="4" t="s">
        <v>3107</v>
      </c>
      <c r="B1022" s="5" t="s">
        <v>3108</v>
      </c>
      <c r="C1022" s="4" t="s">
        <v>13</v>
      </c>
      <c r="D1022" s="4" t="s">
        <v>3109</v>
      </c>
    </row>
    <row r="1023" spans="1:4" ht="56.25" x14ac:dyDescent="0.2">
      <c r="A1023" s="4" t="s">
        <v>3110</v>
      </c>
      <c r="B1023" s="5" t="s">
        <v>3111</v>
      </c>
      <c r="C1023" s="4" t="s">
        <v>13</v>
      </c>
      <c r="D1023" s="4" t="s">
        <v>1092</v>
      </c>
    </row>
    <row r="1024" spans="1:4" ht="56.25" x14ac:dyDescent="0.2">
      <c r="A1024" s="4" t="s">
        <v>3112</v>
      </c>
      <c r="B1024" s="5" t="s">
        <v>3113</v>
      </c>
      <c r="C1024" s="4" t="s">
        <v>13</v>
      </c>
      <c r="D1024" s="4" t="s">
        <v>3114</v>
      </c>
    </row>
    <row r="1025" spans="1:4" ht="56.25" x14ac:dyDescent="0.2">
      <c r="A1025" s="4" t="s">
        <v>3115</v>
      </c>
      <c r="B1025" s="5" t="s">
        <v>3116</v>
      </c>
      <c r="C1025" s="4" t="s">
        <v>13</v>
      </c>
      <c r="D1025" s="4" t="s">
        <v>157</v>
      </c>
    </row>
    <row r="1026" spans="1:4" ht="56.25" x14ac:dyDescent="0.2">
      <c r="A1026" s="4" t="s">
        <v>3117</v>
      </c>
      <c r="B1026" s="5" t="s">
        <v>3118</v>
      </c>
      <c r="C1026" s="4" t="s">
        <v>13</v>
      </c>
      <c r="D1026" s="4" t="s">
        <v>3119</v>
      </c>
    </row>
    <row r="1027" spans="1:4" ht="56.25" x14ac:dyDescent="0.2">
      <c r="A1027" s="4" t="s">
        <v>3120</v>
      </c>
      <c r="B1027" s="5" t="s">
        <v>3121</v>
      </c>
      <c r="C1027" s="4" t="s">
        <v>13</v>
      </c>
      <c r="D1027" s="4" t="s">
        <v>3122</v>
      </c>
    </row>
    <row r="1028" spans="1:4" ht="56.25" x14ac:dyDescent="0.2">
      <c r="A1028" s="4" t="s">
        <v>3123</v>
      </c>
      <c r="B1028" s="5" t="s">
        <v>3124</v>
      </c>
      <c r="C1028" s="4" t="s">
        <v>13</v>
      </c>
      <c r="D1028" s="4" t="s">
        <v>179</v>
      </c>
    </row>
    <row r="1029" spans="1:4" ht="56.25" x14ac:dyDescent="0.2">
      <c r="A1029" s="4" t="s">
        <v>3125</v>
      </c>
      <c r="B1029" s="5" t="s">
        <v>3126</v>
      </c>
      <c r="C1029" s="4" t="s">
        <v>13</v>
      </c>
      <c r="D1029" s="4" t="s">
        <v>1390</v>
      </c>
    </row>
    <row r="1030" spans="1:4" ht="56.25" x14ac:dyDescent="0.2">
      <c r="A1030" s="4" t="s">
        <v>3127</v>
      </c>
      <c r="B1030" s="5" t="s">
        <v>3128</v>
      </c>
      <c r="C1030" s="4" t="s">
        <v>13</v>
      </c>
      <c r="D1030" s="4" t="s">
        <v>3129</v>
      </c>
    </row>
    <row r="1031" spans="1:4" ht="56.25" x14ac:dyDescent="0.2">
      <c r="A1031" s="4" t="s">
        <v>3130</v>
      </c>
      <c r="B1031" s="5" t="s">
        <v>3131</v>
      </c>
      <c r="C1031" s="4" t="s">
        <v>13</v>
      </c>
      <c r="D1031" s="4" t="s">
        <v>3132</v>
      </c>
    </row>
    <row r="1032" spans="1:4" ht="56.25" x14ac:dyDescent="0.2">
      <c r="A1032" s="4" t="s">
        <v>3133</v>
      </c>
      <c r="B1032" s="5" t="s">
        <v>3134</v>
      </c>
      <c r="C1032" s="4" t="s">
        <v>13</v>
      </c>
      <c r="D1032" s="4" t="s">
        <v>3135</v>
      </c>
    </row>
    <row r="1033" spans="1:4" ht="56.25" x14ac:dyDescent="0.2">
      <c r="A1033" s="4" t="s">
        <v>3136</v>
      </c>
      <c r="B1033" s="5" t="s">
        <v>3137</v>
      </c>
      <c r="C1033" s="4" t="s">
        <v>13</v>
      </c>
      <c r="D1033" s="4" t="s">
        <v>3138</v>
      </c>
    </row>
    <row r="1034" spans="1:4" ht="56.25" x14ac:dyDescent="0.2">
      <c r="A1034" s="4" t="s">
        <v>3139</v>
      </c>
      <c r="B1034" s="5" t="s">
        <v>3140</v>
      </c>
      <c r="C1034" s="4" t="s">
        <v>13</v>
      </c>
      <c r="D1034" s="4" t="s">
        <v>312</v>
      </c>
    </row>
    <row r="1035" spans="1:4" ht="56.25" x14ac:dyDescent="0.2">
      <c r="A1035" s="4" t="s">
        <v>3141</v>
      </c>
      <c r="B1035" s="5" t="s">
        <v>3142</v>
      </c>
      <c r="C1035" s="4" t="s">
        <v>13</v>
      </c>
      <c r="D1035" s="4" t="s">
        <v>3143</v>
      </c>
    </row>
    <row r="1036" spans="1:4" ht="56.25" x14ac:dyDescent="0.2">
      <c r="A1036" s="4" t="s">
        <v>3144</v>
      </c>
      <c r="B1036" s="5" t="s">
        <v>3145</v>
      </c>
      <c r="C1036" s="4" t="s">
        <v>13</v>
      </c>
      <c r="D1036" s="4" t="s">
        <v>297</v>
      </c>
    </row>
    <row r="1037" spans="1:4" ht="56.25" x14ac:dyDescent="0.2">
      <c r="A1037" s="4" t="s">
        <v>3146</v>
      </c>
      <c r="B1037" s="5" t="s">
        <v>3147</v>
      </c>
      <c r="C1037" s="4" t="s">
        <v>13</v>
      </c>
      <c r="D1037" s="4" t="s">
        <v>3148</v>
      </c>
    </row>
    <row r="1038" spans="1:4" ht="67.5" x14ac:dyDescent="0.2">
      <c r="A1038" s="4" t="s">
        <v>3149</v>
      </c>
      <c r="B1038" s="5" t="s">
        <v>3150</v>
      </c>
      <c r="C1038" s="4" t="s">
        <v>13</v>
      </c>
      <c r="D1038" s="4" t="s">
        <v>236</v>
      </c>
    </row>
    <row r="1039" spans="1:4" ht="56.25" x14ac:dyDescent="0.2">
      <c r="A1039" s="4" t="s">
        <v>3151</v>
      </c>
      <c r="B1039" s="5" t="s">
        <v>3152</v>
      </c>
      <c r="C1039" s="4" t="s">
        <v>13</v>
      </c>
      <c r="D1039" s="4" t="s">
        <v>2859</v>
      </c>
    </row>
    <row r="1040" spans="1:4" ht="78.75" x14ac:dyDescent="0.2">
      <c r="A1040" s="4" t="s">
        <v>3153</v>
      </c>
      <c r="B1040" s="5" t="s">
        <v>3154</v>
      </c>
      <c r="C1040" s="4" t="s">
        <v>13</v>
      </c>
      <c r="D1040" s="4" t="s">
        <v>128</v>
      </c>
    </row>
    <row r="1041" spans="1:4" ht="56.25" x14ac:dyDescent="0.2">
      <c r="A1041" s="4" t="s">
        <v>3155</v>
      </c>
      <c r="B1041" s="5" t="s">
        <v>3156</v>
      </c>
      <c r="C1041" s="4" t="s">
        <v>13</v>
      </c>
      <c r="D1041" s="4" t="s">
        <v>263</v>
      </c>
    </row>
    <row r="1042" spans="1:4" ht="56.25" x14ac:dyDescent="0.2">
      <c r="A1042" s="4" t="s">
        <v>3157</v>
      </c>
      <c r="B1042" s="5" t="s">
        <v>3158</v>
      </c>
      <c r="C1042" s="4" t="s">
        <v>13</v>
      </c>
      <c r="D1042" s="4" t="s">
        <v>3159</v>
      </c>
    </row>
    <row r="1043" spans="1:4" ht="56.25" x14ac:dyDescent="0.2">
      <c r="A1043" s="4" t="s">
        <v>3160</v>
      </c>
      <c r="B1043" s="5" t="s">
        <v>3161</v>
      </c>
      <c r="C1043" s="4" t="s">
        <v>13</v>
      </c>
      <c r="D1043" s="4" t="s">
        <v>3162</v>
      </c>
    </row>
    <row r="1044" spans="1:4" ht="56.25" x14ac:dyDescent="0.2">
      <c r="A1044" s="4" t="s">
        <v>3163</v>
      </c>
      <c r="B1044" s="5" t="s">
        <v>3164</v>
      </c>
      <c r="C1044" s="4" t="s">
        <v>13</v>
      </c>
      <c r="D1044" s="4" t="s">
        <v>1070</v>
      </c>
    </row>
    <row r="1045" spans="1:4" ht="67.5" x14ac:dyDescent="0.2">
      <c r="A1045" s="4" t="s">
        <v>3165</v>
      </c>
      <c r="B1045" s="5" t="s">
        <v>3166</v>
      </c>
      <c r="C1045" s="4" t="s">
        <v>13</v>
      </c>
      <c r="D1045" s="4" t="s">
        <v>3007</v>
      </c>
    </row>
    <row r="1046" spans="1:4" ht="56.25" x14ac:dyDescent="0.2">
      <c r="A1046" s="4" t="s">
        <v>3167</v>
      </c>
      <c r="B1046" s="5" t="s">
        <v>3168</v>
      </c>
      <c r="C1046" s="4" t="s">
        <v>13</v>
      </c>
      <c r="D1046" s="4" t="s">
        <v>1382</v>
      </c>
    </row>
    <row r="1047" spans="1:4" ht="78.75" x14ac:dyDescent="0.2">
      <c r="A1047" s="4" t="s">
        <v>3169</v>
      </c>
      <c r="B1047" s="5" t="s">
        <v>3170</v>
      </c>
      <c r="C1047" s="4" t="s">
        <v>13</v>
      </c>
      <c r="D1047" s="4" t="s">
        <v>3171</v>
      </c>
    </row>
    <row r="1048" spans="1:4" ht="56.25" x14ac:dyDescent="0.2">
      <c r="A1048" s="4" t="s">
        <v>3172</v>
      </c>
      <c r="B1048" s="5" t="s">
        <v>3173</v>
      </c>
      <c r="C1048" s="4" t="s">
        <v>13</v>
      </c>
      <c r="D1048" s="4" t="s">
        <v>1039</v>
      </c>
    </row>
    <row r="1049" spans="1:4" ht="56.25" x14ac:dyDescent="0.2">
      <c r="A1049" s="4" t="s">
        <v>3174</v>
      </c>
      <c r="B1049" s="5" t="s">
        <v>3175</v>
      </c>
      <c r="C1049" s="4" t="s">
        <v>13</v>
      </c>
      <c r="D1049" s="4" t="s">
        <v>150</v>
      </c>
    </row>
    <row r="1050" spans="1:4" ht="56.25" x14ac:dyDescent="0.2">
      <c r="A1050" s="4" t="s">
        <v>3176</v>
      </c>
      <c r="B1050" s="5" t="s">
        <v>3177</v>
      </c>
      <c r="C1050" s="4" t="s">
        <v>13</v>
      </c>
      <c r="D1050" s="4" t="s">
        <v>3178</v>
      </c>
    </row>
    <row r="1051" spans="1:4" ht="56.25" x14ac:dyDescent="0.2">
      <c r="A1051" s="4" t="s">
        <v>3179</v>
      </c>
      <c r="B1051" s="5" t="s">
        <v>3180</v>
      </c>
      <c r="C1051" s="4" t="s">
        <v>13</v>
      </c>
      <c r="D1051" s="4" t="s">
        <v>3181</v>
      </c>
    </row>
    <row r="1052" spans="1:4" ht="56.25" x14ac:dyDescent="0.2">
      <c r="A1052" s="4" t="s">
        <v>3182</v>
      </c>
      <c r="B1052" s="5" t="s">
        <v>3183</v>
      </c>
      <c r="C1052" s="4" t="s">
        <v>13</v>
      </c>
      <c r="D1052" s="4" t="s">
        <v>3047</v>
      </c>
    </row>
    <row r="1053" spans="1:4" ht="56.25" x14ac:dyDescent="0.2">
      <c r="A1053" s="4" t="s">
        <v>3184</v>
      </c>
      <c r="B1053" s="5" t="s">
        <v>3185</v>
      </c>
      <c r="C1053" s="4" t="s">
        <v>13</v>
      </c>
      <c r="D1053" s="4" t="s">
        <v>3186</v>
      </c>
    </row>
    <row r="1054" spans="1:4" ht="67.5" x14ac:dyDescent="0.2">
      <c r="A1054" s="4" t="s">
        <v>3187</v>
      </c>
      <c r="B1054" s="5" t="s">
        <v>3188</v>
      </c>
      <c r="C1054" s="4" t="s">
        <v>13</v>
      </c>
      <c r="D1054" s="4" t="s">
        <v>3189</v>
      </c>
    </row>
    <row r="1055" spans="1:4" ht="56.25" x14ac:dyDescent="0.2">
      <c r="A1055" s="4" t="s">
        <v>3190</v>
      </c>
      <c r="B1055" s="5" t="s">
        <v>3191</v>
      </c>
      <c r="C1055" s="4" t="s">
        <v>13</v>
      </c>
      <c r="D1055" s="4" t="s">
        <v>3192</v>
      </c>
    </row>
    <row r="1056" spans="1:4" ht="56.25" x14ac:dyDescent="0.2">
      <c r="A1056" s="4" t="s">
        <v>3193</v>
      </c>
      <c r="B1056" s="5" t="s">
        <v>3194</v>
      </c>
      <c r="C1056" s="4" t="s">
        <v>13</v>
      </c>
      <c r="D1056" s="4" t="s">
        <v>3195</v>
      </c>
    </row>
    <row r="1057" spans="1:4" ht="67.5" x14ac:dyDescent="0.2">
      <c r="A1057" s="4" t="s">
        <v>3196</v>
      </c>
      <c r="B1057" s="5" t="s">
        <v>3197</v>
      </c>
      <c r="C1057" s="4" t="s">
        <v>13</v>
      </c>
      <c r="D1057" s="4" t="s">
        <v>19</v>
      </c>
    </row>
    <row r="1058" spans="1:4" ht="56.25" x14ac:dyDescent="0.2">
      <c r="A1058" s="4" t="s">
        <v>3198</v>
      </c>
      <c r="B1058" s="5" t="s">
        <v>3199</v>
      </c>
      <c r="C1058" s="4" t="s">
        <v>13</v>
      </c>
      <c r="D1058" s="4" t="s">
        <v>3200</v>
      </c>
    </row>
    <row r="1059" spans="1:4" ht="67.5" x14ac:dyDescent="0.2">
      <c r="A1059" s="4" t="s">
        <v>3201</v>
      </c>
      <c r="B1059" s="5" t="s">
        <v>3202</v>
      </c>
      <c r="C1059" s="4" t="s">
        <v>13</v>
      </c>
      <c r="D1059" s="4" t="s">
        <v>3203</v>
      </c>
    </row>
    <row r="1060" spans="1:4" ht="56.25" x14ac:dyDescent="0.2">
      <c r="A1060" s="4" t="s">
        <v>3204</v>
      </c>
      <c r="B1060" s="5" t="s">
        <v>3205</v>
      </c>
      <c r="C1060" s="4" t="s">
        <v>13</v>
      </c>
      <c r="D1060" s="4" t="s">
        <v>3206</v>
      </c>
    </row>
    <row r="1061" spans="1:4" ht="56.25" x14ac:dyDescent="0.2">
      <c r="A1061" s="4" t="s">
        <v>3207</v>
      </c>
      <c r="B1061" s="5" t="s">
        <v>3208</v>
      </c>
      <c r="C1061" s="4" t="s">
        <v>13</v>
      </c>
      <c r="D1061" s="4" t="s">
        <v>3209</v>
      </c>
    </row>
    <row r="1062" spans="1:4" ht="67.5" x14ac:dyDescent="0.2">
      <c r="A1062" s="4" t="s">
        <v>3210</v>
      </c>
      <c r="B1062" s="5" t="s">
        <v>3211</v>
      </c>
      <c r="C1062" s="4" t="s">
        <v>13</v>
      </c>
      <c r="D1062" s="4" t="s">
        <v>3212</v>
      </c>
    </row>
    <row r="1063" spans="1:4" ht="56.25" x14ac:dyDescent="0.2">
      <c r="A1063" s="4" t="s">
        <v>3213</v>
      </c>
      <c r="B1063" s="5" t="s">
        <v>3214</v>
      </c>
      <c r="C1063" s="4" t="s">
        <v>13</v>
      </c>
      <c r="D1063" s="4" t="s">
        <v>3215</v>
      </c>
    </row>
    <row r="1064" spans="1:4" ht="45" x14ac:dyDescent="0.2">
      <c r="A1064" s="4" t="s">
        <v>3216</v>
      </c>
      <c r="B1064" s="5" t="s">
        <v>3217</v>
      </c>
      <c r="C1064" s="4" t="s">
        <v>13</v>
      </c>
      <c r="D1064" s="4" t="s">
        <v>3218</v>
      </c>
    </row>
    <row r="1065" spans="1:4" ht="45" x14ac:dyDescent="0.2">
      <c r="A1065" s="4" t="s">
        <v>3219</v>
      </c>
      <c r="B1065" s="5" t="s">
        <v>3220</v>
      </c>
      <c r="C1065" s="4" t="s">
        <v>13</v>
      </c>
      <c r="D1065" s="4" t="s">
        <v>3109</v>
      </c>
    </row>
    <row r="1066" spans="1:4" ht="45" x14ac:dyDescent="0.2">
      <c r="A1066" s="4" t="s">
        <v>3221</v>
      </c>
      <c r="B1066" s="5" t="s">
        <v>3222</v>
      </c>
      <c r="C1066" s="4" t="s">
        <v>13</v>
      </c>
      <c r="D1066" s="4" t="s">
        <v>3223</v>
      </c>
    </row>
    <row r="1067" spans="1:4" ht="45" x14ac:dyDescent="0.2">
      <c r="A1067" s="4" t="s">
        <v>3224</v>
      </c>
      <c r="B1067" s="5" t="s">
        <v>3225</v>
      </c>
      <c r="C1067" s="4" t="s">
        <v>13</v>
      </c>
      <c r="D1067" s="4" t="s">
        <v>3226</v>
      </c>
    </row>
    <row r="1068" spans="1:4" ht="45" x14ac:dyDescent="0.2">
      <c r="A1068" s="4" t="s">
        <v>3227</v>
      </c>
      <c r="B1068" s="5" t="s">
        <v>3228</v>
      </c>
      <c r="C1068" s="4" t="s">
        <v>13</v>
      </c>
      <c r="D1068" s="4" t="s">
        <v>3050</v>
      </c>
    </row>
    <row r="1069" spans="1:4" ht="45" x14ac:dyDescent="0.2">
      <c r="A1069" s="4" t="s">
        <v>3229</v>
      </c>
      <c r="B1069" s="5" t="s">
        <v>3230</v>
      </c>
      <c r="C1069" s="4" t="s">
        <v>13</v>
      </c>
      <c r="D1069" s="4" t="s">
        <v>186</v>
      </c>
    </row>
    <row r="1070" spans="1:4" ht="45" x14ac:dyDescent="0.2">
      <c r="A1070" s="4" t="s">
        <v>3231</v>
      </c>
      <c r="B1070" s="5" t="s">
        <v>3232</v>
      </c>
      <c r="C1070" s="4" t="s">
        <v>13</v>
      </c>
      <c r="D1070" s="4" t="s">
        <v>209</v>
      </c>
    </row>
    <row r="1071" spans="1:4" ht="45" x14ac:dyDescent="0.2">
      <c r="A1071" s="4" t="s">
        <v>3233</v>
      </c>
      <c r="B1071" s="5" t="s">
        <v>3234</v>
      </c>
      <c r="C1071" s="4" t="s">
        <v>13</v>
      </c>
      <c r="D1071" s="4" t="s">
        <v>214</v>
      </c>
    </row>
    <row r="1072" spans="1:4" ht="45" x14ac:dyDescent="0.2">
      <c r="A1072" s="4" t="s">
        <v>3235</v>
      </c>
      <c r="B1072" s="5" t="s">
        <v>3236</v>
      </c>
      <c r="C1072" s="4" t="s">
        <v>13</v>
      </c>
      <c r="D1072" s="4" t="s">
        <v>3237</v>
      </c>
    </row>
    <row r="1073" spans="1:4" ht="45" x14ac:dyDescent="0.2">
      <c r="A1073" s="4" t="s">
        <v>3238</v>
      </c>
      <c r="B1073" s="5" t="s">
        <v>3239</v>
      </c>
      <c r="C1073" s="4" t="s">
        <v>13</v>
      </c>
      <c r="D1073" s="4" t="s">
        <v>1747</v>
      </c>
    </row>
    <row r="1074" spans="1:4" ht="45" x14ac:dyDescent="0.2">
      <c r="A1074" s="4" t="s">
        <v>3240</v>
      </c>
      <c r="B1074" s="5" t="s">
        <v>3241</v>
      </c>
      <c r="C1074" s="4" t="s">
        <v>13</v>
      </c>
      <c r="D1074" s="4" t="s">
        <v>2059</v>
      </c>
    </row>
    <row r="1075" spans="1:4" ht="45" x14ac:dyDescent="0.2">
      <c r="A1075" s="4" t="s">
        <v>3242</v>
      </c>
      <c r="B1075" s="5" t="s">
        <v>3243</v>
      </c>
      <c r="C1075" s="4" t="s">
        <v>13</v>
      </c>
      <c r="D1075" s="4" t="s">
        <v>2951</v>
      </c>
    </row>
    <row r="1076" spans="1:4" ht="45" x14ac:dyDescent="0.2">
      <c r="A1076" s="4" t="s">
        <v>3244</v>
      </c>
      <c r="B1076" s="5" t="s">
        <v>3245</v>
      </c>
      <c r="C1076" s="4" t="s">
        <v>13</v>
      </c>
      <c r="D1076" s="4" t="s">
        <v>3246</v>
      </c>
    </row>
    <row r="1077" spans="1:4" ht="45" x14ac:dyDescent="0.2">
      <c r="A1077" s="4" t="s">
        <v>3247</v>
      </c>
      <c r="B1077" s="5" t="s">
        <v>3248</v>
      </c>
      <c r="C1077" s="4" t="s">
        <v>13</v>
      </c>
      <c r="D1077" s="4" t="s">
        <v>3060</v>
      </c>
    </row>
    <row r="1078" spans="1:4" ht="45" x14ac:dyDescent="0.2">
      <c r="A1078" s="4" t="s">
        <v>3249</v>
      </c>
      <c r="B1078" s="5" t="s">
        <v>3250</v>
      </c>
      <c r="C1078" s="4" t="s">
        <v>13</v>
      </c>
      <c r="D1078" s="4" t="s">
        <v>1583</v>
      </c>
    </row>
    <row r="1079" spans="1:4" ht="45" x14ac:dyDescent="0.2">
      <c r="A1079" s="4" t="s">
        <v>3251</v>
      </c>
      <c r="B1079" s="5" t="s">
        <v>3252</v>
      </c>
      <c r="C1079" s="4" t="s">
        <v>13</v>
      </c>
      <c r="D1079" s="4" t="s">
        <v>3253</v>
      </c>
    </row>
    <row r="1080" spans="1:4" ht="45" x14ac:dyDescent="0.2">
      <c r="A1080" s="4" t="s">
        <v>3254</v>
      </c>
      <c r="B1080" s="5" t="s">
        <v>3255</v>
      </c>
      <c r="C1080" s="4" t="s">
        <v>13</v>
      </c>
      <c r="D1080" s="4" t="s">
        <v>3256</v>
      </c>
    </row>
    <row r="1081" spans="1:4" ht="45" x14ac:dyDescent="0.2">
      <c r="A1081" s="4" t="s">
        <v>3257</v>
      </c>
      <c r="B1081" s="5" t="s">
        <v>3258</v>
      </c>
      <c r="C1081" s="4" t="s">
        <v>13</v>
      </c>
      <c r="D1081" s="4" t="s">
        <v>3259</v>
      </c>
    </row>
    <row r="1082" spans="1:4" ht="45" x14ac:dyDescent="0.2">
      <c r="A1082" s="4" t="s">
        <v>3260</v>
      </c>
      <c r="B1082" s="5" t="s">
        <v>3261</v>
      </c>
      <c r="C1082" s="4" t="s">
        <v>13</v>
      </c>
      <c r="D1082" s="4" t="s">
        <v>1592</v>
      </c>
    </row>
    <row r="1083" spans="1:4" ht="45" x14ac:dyDescent="0.2">
      <c r="A1083" s="4" t="s">
        <v>3262</v>
      </c>
      <c r="B1083" s="5" t="s">
        <v>3263</v>
      </c>
      <c r="C1083" s="4" t="s">
        <v>13</v>
      </c>
      <c r="D1083" s="4" t="s">
        <v>121</v>
      </c>
    </row>
    <row r="1084" spans="1:4" ht="45" x14ac:dyDescent="0.2">
      <c r="A1084" s="4" t="s">
        <v>3264</v>
      </c>
      <c r="B1084" s="5" t="s">
        <v>3265</v>
      </c>
      <c r="C1084" s="4" t="s">
        <v>13</v>
      </c>
      <c r="D1084" s="4" t="s">
        <v>899</v>
      </c>
    </row>
    <row r="1085" spans="1:4" ht="56.25" x14ac:dyDescent="0.2">
      <c r="A1085" s="4" t="s">
        <v>3266</v>
      </c>
      <c r="B1085" s="5" t="s">
        <v>3267</v>
      </c>
      <c r="C1085" s="4" t="s">
        <v>13</v>
      </c>
      <c r="D1085" s="4" t="s">
        <v>3129</v>
      </c>
    </row>
    <row r="1086" spans="1:4" ht="45" x14ac:dyDescent="0.2">
      <c r="A1086" s="4" t="s">
        <v>3268</v>
      </c>
      <c r="B1086" s="5" t="s">
        <v>3269</v>
      </c>
      <c r="C1086" s="4" t="s">
        <v>13</v>
      </c>
      <c r="D1086" s="4" t="s">
        <v>3270</v>
      </c>
    </row>
    <row r="1087" spans="1:4" ht="56.25" x14ac:dyDescent="0.2">
      <c r="A1087" s="4" t="s">
        <v>3271</v>
      </c>
      <c r="B1087" s="5" t="s">
        <v>3272</v>
      </c>
      <c r="C1087" s="4" t="s">
        <v>13</v>
      </c>
      <c r="D1087" s="4" t="s">
        <v>202</v>
      </c>
    </row>
    <row r="1088" spans="1:4" ht="45" x14ac:dyDescent="0.2">
      <c r="A1088" s="4" t="s">
        <v>3273</v>
      </c>
      <c r="B1088" s="5" t="s">
        <v>3274</v>
      </c>
      <c r="C1088" s="4" t="s">
        <v>13</v>
      </c>
      <c r="D1088" s="4" t="s">
        <v>3275</v>
      </c>
    </row>
    <row r="1089" spans="1:4" ht="56.25" x14ac:dyDescent="0.2">
      <c r="A1089" s="4" t="s">
        <v>3276</v>
      </c>
      <c r="B1089" s="5" t="s">
        <v>3277</v>
      </c>
      <c r="C1089" s="4" t="s">
        <v>13</v>
      </c>
      <c r="D1089" s="4" t="s">
        <v>1377</v>
      </c>
    </row>
    <row r="1090" spans="1:4" ht="45" x14ac:dyDescent="0.2">
      <c r="A1090" s="4" t="s">
        <v>3278</v>
      </c>
      <c r="B1090" s="5" t="s">
        <v>3279</v>
      </c>
      <c r="C1090" s="4" t="s">
        <v>13</v>
      </c>
      <c r="D1090" s="4" t="s">
        <v>1783</v>
      </c>
    </row>
    <row r="1091" spans="1:4" ht="56.25" x14ac:dyDescent="0.2">
      <c r="A1091" s="4" t="s">
        <v>3280</v>
      </c>
      <c r="B1091" s="5" t="s">
        <v>3281</v>
      </c>
      <c r="C1091" s="4" t="s">
        <v>13</v>
      </c>
      <c r="D1091" s="4" t="s">
        <v>3282</v>
      </c>
    </row>
    <row r="1092" spans="1:4" ht="45" x14ac:dyDescent="0.2">
      <c r="A1092" s="4" t="s">
        <v>3283</v>
      </c>
      <c r="B1092" s="5" t="s">
        <v>3284</v>
      </c>
      <c r="C1092" s="4" t="s">
        <v>13</v>
      </c>
      <c r="D1092" s="4" t="s">
        <v>3285</v>
      </c>
    </row>
    <row r="1093" spans="1:4" ht="56.25" x14ac:dyDescent="0.2">
      <c r="A1093" s="4" t="s">
        <v>3286</v>
      </c>
      <c r="B1093" s="5" t="s">
        <v>3287</v>
      </c>
      <c r="C1093" s="4" t="s">
        <v>13</v>
      </c>
      <c r="D1093" s="4" t="s">
        <v>3288</v>
      </c>
    </row>
    <row r="1094" spans="1:4" ht="45" x14ac:dyDescent="0.2">
      <c r="A1094" s="4" t="s">
        <v>3289</v>
      </c>
      <c r="B1094" s="5" t="s">
        <v>3290</v>
      </c>
      <c r="C1094" s="4" t="s">
        <v>13</v>
      </c>
      <c r="D1094" s="4" t="s">
        <v>3291</v>
      </c>
    </row>
    <row r="1095" spans="1:4" ht="56.25" x14ac:dyDescent="0.2">
      <c r="A1095" s="4" t="s">
        <v>3292</v>
      </c>
      <c r="B1095" s="5" t="s">
        <v>3293</v>
      </c>
      <c r="C1095" s="4" t="s">
        <v>13</v>
      </c>
      <c r="D1095" s="4" t="s">
        <v>3294</v>
      </c>
    </row>
    <row r="1096" spans="1:4" ht="45" x14ac:dyDescent="0.2">
      <c r="A1096" s="4" t="s">
        <v>3295</v>
      </c>
      <c r="B1096" s="5" t="s">
        <v>3296</v>
      </c>
      <c r="C1096" s="4" t="s">
        <v>13</v>
      </c>
      <c r="D1096" s="4" t="s">
        <v>3297</v>
      </c>
    </row>
    <row r="1097" spans="1:4" ht="56.25" x14ac:dyDescent="0.2">
      <c r="A1097" s="4" t="s">
        <v>3298</v>
      </c>
      <c r="B1097" s="5" t="s">
        <v>3299</v>
      </c>
      <c r="C1097" s="4" t="s">
        <v>13</v>
      </c>
      <c r="D1097" s="4" t="s">
        <v>3300</v>
      </c>
    </row>
    <row r="1098" spans="1:4" ht="45" x14ac:dyDescent="0.2">
      <c r="A1098" s="4" t="s">
        <v>3301</v>
      </c>
      <c r="B1098" s="5" t="s">
        <v>3302</v>
      </c>
      <c r="C1098" s="4" t="s">
        <v>13</v>
      </c>
      <c r="D1098" s="4" t="s">
        <v>3303</v>
      </c>
    </row>
    <row r="1099" spans="1:4" ht="45" x14ac:dyDescent="0.2">
      <c r="A1099" s="4" t="s">
        <v>3304</v>
      </c>
      <c r="B1099" s="5" t="s">
        <v>3305</v>
      </c>
      <c r="C1099" s="4" t="s">
        <v>13</v>
      </c>
      <c r="D1099" s="4" t="s">
        <v>243</v>
      </c>
    </row>
    <row r="1100" spans="1:4" ht="56.25" x14ac:dyDescent="0.2">
      <c r="A1100" s="4" t="s">
        <v>3306</v>
      </c>
      <c r="B1100" s="5" t="s">
        <v>3307</v>
      </c>
      <c r="C1100" s="4" t="s">
        <v>13</v>
      </c>
      <c r="D1100" s="4" t="s">
        <v>3308</v>
      </c>
    </row>
    <row r="1101" spans="1:4" ht="45" x14ac:dyDescent="0.2">
      <c r="A1101" s="4" t="s">
        <v>3309</v>
      </c>
      <c r="B1101" s="5" t="s">
        <v>3310</v>
      </c>
      <c r="C1101" s="4" t="s">
        <v>13</v>
      </c>
      <c r="D1101" s="4" t="s">
        <v>3311</v>
      </c>
    </row>
    <row r="1102" spans="1:4" ht="56.25" x14ac:dyDescent="0.2">
      <c r="A1102" s="4" t="s">
        <v>3312</v>
      </c>
      <c r="B1102" s="5" t="s">
        <v>3313</v>
      </c>
      <c r="C1102" s="4" t="s">
        <v>13</v>
      </c>
      <c r="D1102" s="4" t="s">
        <v>3314</v>
      </c>
    </row>
    <row r="1103" spans="1:4" ht="45" x14ac:dyDescent="0.2">
      <c r="A1103" s="4" t="s">
        <v>3315</v>
      </c>
      <c r="B1103" s="5" t="s">
        <v>3316</v>
      </c>
      <c r="C1103" s="4" t="s">
        <v>13</v>
      </c>
      <c r="D1103" s="4" t="s">
        <v>3317</v>
      </c>
    </row>
    <row r="1104" spans="1:4" ht="67.5" x14ac:dyDescent="0.2">
      <c r="A1104" s="4" t="s">
        <v>3318</v>
      </c>
      <c r="B1104" s="5" t="s">
        <v>3319</v>
      </c>
      <c r="C1104" s="4" t="s">
        <v>13</v>
      </c>
      <c r="D1104" s="4" t="s">
        <v>3314</v>
      </c>
    </row>
    <row r="1105" spans="1:4" ht="56.25" x14ac:dyDescent="0.2">
      <c r="A1105" s="4" t="s">
        <v>3320</v>
      </c>
      <c r="B1105" s="5" t="s">
        <v>3321</v>
      </c>
      <c r="C1105" s="4" t="s">
        <v>13</v>
      </c>
      <c r="D1105" s="4" t="s">
        <v>244</v>
      </c>
    </row>
    <row r="1106" spans="1:4" ht="56.25" x14ac:dyDescent="0.2">
      <c r="A1106" s="4" t="s">
        <v>3322</v>
      </c>
      <c r="B1106" s="5" t="s">
        <v>3323</v>
      </c>
      <c r="C1106" s="4" t="s">
        <v>13</v>
      </c>
      <c r="D1106" s="4" t="s">
        <v>3324</v>
      </c>
    </row>
    <row r="1107" spans="1:4" ht="45" x14ac:dyDescent="0.2">
      <c r="A1107" s="4" t="s">
        <v>3325</v>
      </c>
      <c r="B1107" s="5" t="s">
        <v>3326</v>
      </c>
      <c r="C1107" s="4" t="s">
        <v>13</v>
      </c>
      <c r="D1107" s="4" t="s">
        <v>219</v>
      </c>
    </row>
    <row r="1108" spans="1:4" ht="67.5" x14ac:dyDescent="0.2">
      <c r="A1108" s="4" t="s">
        <v>3327</v>
      </c>
      <c r="B1108" s="5" t="s">
        <v>3328</v>
      </c>
      <c r="C1108" s="4" t="s">
        <v>13</v>
      </c>
      <c r="D1108" s="4" t="s">
        <v>215</v>
      </c>
    </row>
    <row r="1109" spans="1:4" ht="45" x14ac:dyDescent="0.2">
      <c r="A1109" s="4" t="s">
        <v>3329</v>
      </c>
      <c r="B1109" s="5" t="s">
        <v>3330</v>
      </c>
      <c r="C1109" s="4" t="s">
        <v>13</v>
      </c>
      <c r="D1109" s="4" t="s">
        <v>3331</v>
      </c>
    </row>
    <row r="1110" spans="1:4" ht="45" x14ac:dyDescent="0.2">
      <c r="A1110" s="4" t="s">
        <v>3332</v>
      </c>
      <c r="B1110" s="5" t="s">
        <v>3333</v>
      </c>
      <c r="C1110" s="4" t="s">
        <v>13</v>
      </c>
      <c r="D1110" s="4" t="s">
        <v>3334</v>
      </c>
    </row>
    <row r="1111" spans="1:4" ht="45" x14ac:dyDescent="0.2">
      <c r="A1111" s="4" t="s">
        <v>3335</v>
      </c>
      <c r="B1111" s="5" t="s">
        <v>3336</v>
      </c>
      <c r="C1111" s="4" t="s">
        <v>13</v>
      </c>
      <c r="D1111" s="4" t="s">
        <v>3337</v>
      </c>
    </row>
    <row r="1112" spans="1:4" ht="56.25" x14ac:dyDescent="0.2">
      <c r="A1112" s="4" t="s">
        <v>3338</v>
      </c>
      <c r="B1112" s="5" t="s">
        <v>3339</v>
      </c>
      <c r="C1112" s="4" t="s">
        <v>13</v>
      </c>
      <c r="D1112" s="4" t="s">
        <v>16</v>
      </c>
    </row>
    <row r="1113" spans="1:4" ht="45" x14ac:dyDescent="0.2">
      <c r="A1113" s="4" t="s">
        <v>3340</v>
      </c>
      <c r="B1113" s="5" t="s">
        <v>3341</v>
      </c>
      <c r="C1113" s="4" t="s">
        <v>13</v>
      </c>
      <c r="D1113" s="4" t="s">
        <v>3019</v>
      </c>
    </row>
    <row r="1114" spans="1:4" ht="56.25" x14ac:dyDescent="0.2">
      <c r="A1114" s="4" t="s">
        <v>3342</v>
      </c>
      <c r="B1114" s="5" t="s">
        <v>3343</v>
      </c>
      <c r="C1114" s="4" t="s">
        <v>13</v>
      </c>
      <c r="D1114" s="4" t="s">
        <v>3344</v>
      </c>
    </row>
    <row r="1115" spans="1:4" ht="45" x14ac:dyDescent="0.2">
      <c r="A1115" s="4" t="s">
        <v>3345</v>
      </c>
      <c r="B1115" s="5" t="s">
        <v>3346</v>
      </c>
      <c r="C1115" s="4" t="s">
        <v>13</v>
      </c>
      <c r="D1115" s="4" t="s">
        <v>2862</v>
      </c>
    </row>
    <row r="1116" spans="1:4" ht="56.25" x14ac:dyDescent="0.2">
      <c r="A1116" s="4" t="s">
        <v>3347</v>
      </c>
      <c r="B1116" s="5" t="s">
        <v>3348</v>
      </c>
      <c r="C1116" s="4" t="s">
        <v>13</v>
      </c>
      <c r="D1116" s="4" t="s">
        <v>3349</v>
      </c>
    </row>
    <row r="1117" spans="1:4" ht="56.25" x14ac:dyDescent="0.2">
      <c r="A1117" s="4" t="s">
        <v>3350</v>
      </c>
      <c r="B1117" s="5" t="s">
        <v>3351</v>
      </c>
      <c r="C1117" s="4" t="s">
        <v>13</v>
      </c>
      <c r="D1117" s="4" t="s">
        <v>1047</v>
      </c>
    </row>
    <row r="1118" spans="1:4" ht="45" x14ac:dyDescent="0.2">
      <c r="A1118" s="4" t="s">
        <v>3352</v>
      </c>
      <c r="B1118" s="5" t="s">
        <v>3353</v>
      </c>
      <c r="C1118" s="4" t="s">
        <v>13</v>
      </c>
      <c r="D1118" s="4" t="s">
        <v>3354</v>
      </c>
    </row>
    <row r="1119" spans="1:4" ht="56.25" x14ac:dyDescent="0.2">
      <c r="A1119" s="4" t="s">
        <v>3355</v>
      </c>
      <c r="B1119" s="5" t="s">
        <v>3356</v>
      </c>
      <c r="C1119" s="4" t="s">
        <v>13</v>
      </c>
      <c r="D1119" s="4" t="s">
        <v>3357</v>
      </c>
    </row>
    <row r="1120" spans="1:4" ht="45" x14ac:dyDescent="0.2">
      <c r="A1120" s="4" t="s">
        <v>3358</v>
      </c>
      <c r="B1120" s="5" t="s">
        <v>3359</v>
      </c>
      <c r="C1120" s="4" t="s">
        <v>13</v>
      </c>
      <c r="D1120" s="4" t="s">
        <v>1437</v>
      </c>
    </row>
    <row r="1121" spans="1:4" ht="67.5" x14ac:dyDescent="0.2">
      <c r="A1121" s="4" t="s">
        <v>3360</v>
      </c>
      <c r="B1121" s="5" t="s">
        <v>3361</v>
      </c>
      <c r="C1121" s="4" t="s">
        <v>13</v>
      </c>
      <c r="D1121" s="4" t="s">
        <v>220</v>
      </c>
    </row>
    <row r="1122" spans="1:4" ht="56.25" x14ac:dyDescent="0.2">
      <c r="A1122" s="4" t="s">
        <v>3362</v>
      </c>
      <c r="B1122" s="5" t="s">
        <v>3363</v>
      </c>
      <c r="C1122" s="4" t="s">
        <v>13</v>
      </c>
      <c r="D1122" s="4" t="s">
        <v>310</v>
      </c>
    </row>
    <row r="1123" spans="1:4" ht="45" x14ac:dyDescent="0.2">
      <c r="A1123" s="4" t="s">
        <v>3364</v>
      </c>
      <c r="B1123" s="5" t="s">
        <v>3365</v>
      </c>
      <c r="C1123" s="4" t="s">
        <v>13</v>
      </c>
      <c r="D1123" s="4" t="s">
        <v>3366</v>
      </c>
    </row>
    <row r="1124" spans="1:4" ht="56.25" x14ac:dyDescent="0.2">
      <c r="A1124" s="4" t="s">
        <v>3367</v>
      </c>
      <c r="B1124" s="5" t="s">
        <v>3368</v>
      </c>
      <c r="C1124" s="4" t="s">
        <v>13</v>
      </c>
      <c r="D1124" s="4" t="s">
        <v>3369</v>
      </c>
    </row>
    <row r="1125" spans="1:4" ht="56.25" x14ac:dyDescent="0.2">
      <c r="A1125" s="4" t="s">
        <v>3370</v>
      </c>
      <c r="B1125" s="5" t="s">
        <v>3371</v>
      </c>
      <c r="C1125" s="4" t="s">
        <v>13</v>
      </c>
      <c r="D1125" s="4" t="s">
        <v>246</v>
      </c>
    </row>
    <row r="1126" spans="1:4" ht="45" x14ac:dyDescent="0.2">
      <c r="A1126" s="4" t="s">
        <v>3372</v>
      </c>
      <c r="B1126" s="5" t="s">
        <v>3373</v>
      </c>
      <c r="C1126" s="4" t="s">
        <v>13</v>
      </c>
      <c r="D1126" s="4" t="s">
        <v>15</v>
      </c>
    </row>
    <row r="1127" spans="1:4" ht="56.25" x14ac:dyDescent="0.2">
      <c r="A1127" s="4" t="s">
        <v>3374</v>
      </c>
      <c r="B1127" s="5" t="s">
        <v>3375</v>
      </c>
      <c r="C1127" s="4" t="s">
        <v>13</v>
      </c>
      <c r="D1127" s="4" t="s">
        <v>3376</v>
      </c>
    </row>
    <row r="1128" spans="1:4" ht="56.25" x14ac:dyDescent="0.2">
      <c r="A1128" s="4" t="s">
        <v>3377</v>
      </c>
      <c r="B1128" s="5" t="s">
        <v>3378</v>
      </c>
      <c r="C1128" s="4" t="s">
        <v>13</v>
      </c>
      <c r="D1128" s="4" t="s">
        <v>3060</v>
      </c>
    </row>
    <row r="1129" spans="1:4" ht="45" x14ac:dyDescent="0.2">
      <c r="A1129" s="4" t="s">
        <v>3379</v>
      </c>
      <c r="B1129" s="5" t="s">
        <v>3380</v>
      </c>
      <c r="C1129" s="4" t="s">
        <v>13</v>
      </c>
      <c r="D1129" s="4" t="s">
        <v>3381</v>
      </c>
    </row>
    <row r="1130" spans="1:4" ht="56.25" x14ac:dyDescent="0.2">
      <c r="A1130" s="4" t="s">
        <v>3382</v>
      </c>
      <c r="B1130" s="5" t="s">
        <v>3383</v>
      </c>
      <c r="C1130" s="4" t="s">
        <v>13</v>
      </c>
      <c r="D1130" s="4" t="s">
        <v>3384</v>
      </c>
    </row>
    <row r="1131" spans="1:4" ht="45" x14ac:dyDescent="0.2">
      <c r="A1131" s="4" t="s">
        <v>3385</v>
      </c>
      <c r="B1131" s="5" t="s">
        <v>3386</v>
      </c>
      <c r="C1131" s="4" t="s">
        <v>13</v>
      </c>
      <c r="D1131" s="4" t="s">
        <v>216</v>
      </c>
    </row>
    <row r="1132" spans="1:4" ht="56.25" x14ac:dyDescent="0.2">
      <c r="A1132" s="4" t="s">
        <v>3387</v>
      </c>
      <c r="B1132" s="5" t="s">
        <v>3388</v>
      </c>
      <c r="C1132" s="4" t="s">
        <v>13</v>
      </c>
      <c r="D1132" s="4" t="s">
        <v>3389</v>
      </c>
    </row>
    <row r="1133" spans="1:4" ht="45" x14ac:dyDescent="0.2">
      <c r="A1133" s="4" t="s">
        <v>3390</v>
      </c>
      <c r="B1133" s="5" t="s">
        <v>3391</v>
      </c>
      <c r="C1133" s="4" t="s">
        <v>13</v>
      </c>
      <c r="D1133" s="4" t="s">
        <v>3392</v>
      </c>
    </row>
    <row r="1134" spans="1:4" ht="56.25" x14ac:dyDescent="0.2">
      <c r="A1134" s="4" t="s">
        <v>3393</v>
      </c>
      <c r="B1134" s="5" t="s">
        <v>3394</v>
      </c>
      <c r="C1134" s="4" t="s">
        <v>13</v>
      </c>
      <c r="D1134" s="4" t="s">
        <v>3395</v>
      </c>
    </row>
    <row r="1135" spans="1:4" ht="45" x14ac:dyDescent="0.2">
      <c r="A1135" s="4" t="s">
        <v>3396</v>
      </c>
      <c r="B1135" s="5" t="s">
        <v>3397</v>
      </c>
      <c r="C1135" s="4" t="s">
        <v>13</v>
      </c>
      <c r="D1135" s="4" t="s">
        <v>3398</v>
      </c>
    </row>
    <row r="1136" spans="1:4" ht="56.25" x14ac:dyDescent="0.2">
      <c r="A1136" s="4" t="s">
        <v>3399</v>
      </c>
      <c r="B1136" s="5" t="s">
        <v>3400</v>
      </c>
      <c r="C1136" s="4" t="s">
        <v>13</v>
      </c>
      <c r="D1136" s="4" t="s">
        <v>3401</v>
      </c>
    </row>
    <row r="1137" spans="1:4" ht="67.5" x14ac:dyDescent="0.2">
      <c r="A1137" s="4" t="s">
        <v>3402</v>
      </c>
      <c r="B1137" s="5" t="s">
        <v>3403</v>
      </c>
      <c r="C1137" s="4" t="s">
        <v>13</v>
      </c>
      <c r="D1137" s="4" t="s">
        <v>3404</v>
      </c>
    </row>
    <row r="1138" spans="1:4" ht="45" x14ac:dyDescent="0.2">
      <c r="A1138" s="4" t="s">
        <v>3405</v>
      </c>
      <c r="B1138" s="5" t="s">
        <v>3406</v>
      </c>
      <c r="C1138" s="4" t="s">
        <v>13</v>
      </c>
      <c r="D1138" s="4" t="s">
        <v>3407</v>
      </c>
    </row>
    <row r="1139" spans="1:4" ht="67.5" x14ac:dyDescent="0.2">
      <c r="A1139" s="4" t="s">
        <v>3408</v>
      </c>
      <c r="B1139" s="5" t="s">
        <v>3409</v>
      </c>
      <c r="C1139" s="4" t="s">
        <v>13</v>
      </c>
      <c r="D1139" s="4" t="s">
        <v>3410</v>
      </c>
    </row>
    <row r="1140" spans="1:4" ht="45" x14ac:dyDescent="0.2">
      <c r="A1140" s="4" t="s">
        <v>3411</v>
      </c>
      <c r="B1140" s="5" t="s">
        <v>3412</v>
      </c>
      <c r="C1140" s="4" t="s">
        <v>13</v>
      </c>
      <c r="D1140" s="4" t="s">
        <v>3413</v>
      </c>
    </row>
    <row r="1141" spans="1:4" ht="56.25" x14ac:dyDescent="0.2">
      <c r="A1141" s="4" t="s">
        <v>3414</v>
      </c>
      <c r="B1141" s="5" t="s">
        <v>3415</v>
      </c>
      <c r="C1141" s="4" t="s">
        <v>13</v>
      </c>
      <c r="D1141" s="4" t="s">
        <v>3416</v>
      </c>
    </row>
    <row r="1142" spans="1:4" ht="45" x14ac:dyDescent="0.2">
      <c r="A1142" s="4" t="s">
        <v>3417</v>
      </c>
      <c r="B1142" s="5" t="s">
        <v>3418</v>
      </c>
      <c r="C1142" s="4" t="s">
        <v>13</v>
      </c>
      <c r="D1142" s="4" t="s">
        <v>3419</v>
      </c>
    </row>
    <row r="1143" spans="1:4" ht="45" x14ac:dyDescent="0.2">
      <c r="A1143" s="4" t="s">
        <v>3420</v>
      </c>
      <c r="B1143" s="5" t="s">
        <v>3421</v>
      </c>
      <c r="C1143" s="4" t="s">
        <v>13</v>
      </c>
      <c r="D1143" s="4" t="s">
        <v>3422</v>
      </c>
    </row>
    <row r="1144" spans="1:4" ht="45" x14ac:dyDescent="0.2">
      <c r="A1144" s="4" t="s">
        <v>3423</v>
      </c>
      <c r="B1144" s="5" t="s">
        <v>3424</v>
      </c>
      <c r="C1144" s="4" t="s">
        <v>13</v>
      </c>
      <c r="D1144" s="4" t="s">
        <v>3425</v>
      </c>
    </row>
    <row r="1145" spans="1:4" ht="56.25" x14ac:dyDescent="0.2">
      <c r="A1145" s="4" t="s">
        <v>3426</v>
      </c>
      <c r="B1145" s="5" t="s">
        <v>3427</v>
      </c>
      <c r="C1145" s="4" t="s">
        <v>13</v>
      </c>
      <c r="D1145" s="4" t="s">
        <v>3428</v>
      </c>
    </row>
    <row r="1146" spans="1:4" ht="56.25" x14ac:dyDescent="0.2">
      <c r="A1146" s="4" t="s">
        <v>3429</v>
      </c>
      <c r="B1146" s="5" t="s">
        <v>3430</v>
      </c>
      <c r="C1146" s="4" t="s">
        <v>13</v>
      </c>
      <c r="D1146" s="4" t="s">
        <v>3431</v>
      </c>
    </row>
    <row r="1147" spans="1:4" ht="67.5" x14ac:dyDescent="0.2">
      <c r="A1147" s="4" t="s">
        <v>3432</v>
      </c>
      <c r="B1147" s="5" t="s">
        <v>3433</v>
      </c>
      <c r="C1147" s="4" t="s">
        <v>13</v>
      </c>
      <c r="D1147" s="4" t="s">
        <v>3434</v>
      </c>
    </row>
    <row r="1148" spans="1:4" ht="56.25" x14ac:dyDescent="0.2">
      <c r="A1148" s="4" t="s">
        <v>3435</v>
      </c>
      <c r="B1148" s="5" t="s">
        <v>3436</v>
      </c>
      <c r="C1148" s="4" t="s">
        <v>13</v>
      </c>
      <c r="D1148" s="4" t="s">
        <v>210</v>
      </c>
    </row>
    <row r="1149" spans="1:4" ht="56.25" x14ac:dyDescent="0.2">
      <c r="A1149" s="4" t="s">
        <v>3437</v>
      </c>
      <c r="B1149" s="5" t="s">
        <v>3438</v>
      </c>
      <c r="C1149" s="4" t="s">
        <v>13</v>
      </c>
      <c r="D1149" s="4" t="s">
        <v>2651</v>
      </c>
    </row>
    <row r="1150" spans="1:4" ht="67.5" x14ac:dyDescent="0.2">
      <c r="A1150" s="4" t="s">
        <v>3439</v>
      </c>
      <c r="B1150" s="5" t="s">
        <v>3440</v>
      </c>
      <c r="C1150" s="4" t="s">
        <v>13</v>
      </c>
      <c r="D1150" s="4" t="s">
        <v>2651</v>
      </c>
    </row>
    <row r="1151" spans="1:4" ht="67.5" x14ac:dyDescent="0.2">
      <c r="A1151" s="4" t="s">
        <v>3441</v>
      </c>
      <c r="B1151" s="5" t="s">
        <v>3442</v>
      </c>
      <c r="C1151" s="4" t="s">
        <v>13</v>
      </c>
      <c r="D1151" s="4" t="s">
        <v>3443</v>
      </c>
    </row>
    <row r="1152" spans="1:4" ht="56.25" x14ac:dyDescent="0.2">
      <c r="A1152" s="4" t="s">
        <v>3444</v>
      </c>
      <c r="B1152" s="5" t="s">
        <v>3445</v>
      </c>
      <c r="C1152" s="4" t="s">
        <v>13</v>
      </c>
      <c r="D1152" s="4" t="s">
        <v>3446</v>
      </c>
    </row>
    <row r="1153" spans="1:4" ht="56.25" x14ac:dyDescent="0.2">
      <c r="A1153" s="4" t="s">
        <v>3447</v>
      </c>
      <c r="B1153" s="5" t="s">
        <v>3448</v>
      </c>
      <c r="C1153" s="4" t="s">
        <v>13</v>
      </c>
      <c r="D1153" s="4" t="s">
        <v>3449</v>
      </c>
    </row>
    <row r="1154" spans="1:4" ht="67.5" x14ac:dyDescent="0.2">
      <c r="A1154" s="4" t="s">
        <v>3450</v>
      </c>
      <c r="B1154" s="5" t="s">
        <v>3451</v>
      </c>
      <c r="C1154" s="4" t="s">
        <v>13</v>
      </c>
      <c r="D1154" s="4" t="s">
        <v>3452</v>
      </c>
    </row>
    <row r="1155" spans="1:4" ht="45" x14ac:dyDescent="0.2">
      <c r="A1155" s="4" t="s">
        <v>3453</v>
      </c>
      <c r="B1155" s="5" t="s">
        <v>3454</v>
      </c>
      <c r="C1155" s="4" t="s">
        <v>13</v>
      </c>
      <c r="D1155" s="4" t="s">
        <v>3455</v>
      </c>
    </row>
    <row r="1156" spans="1:4" ht="45" x14ac:dyDescent="0.2">
      <c r="A1156" s="4" t="s">
        <v>3456</v>
      </c>
      <c r="B1156" s="5" t="s">
        <v>3457</v>
      </c>
      <c r="C1156" s="4" t="s">
        <v>13</v>
      </c>
      <c r="D1156" s="4" t="s">
        <v>1871</v>
      </c>
    </row>
    <row r="1157" spans="1:4" ht="67.5" x14ac:dyDescent="0.2">
      <c r="A1157" s="4" t="s">
        <v>3458</v>
      </c>
      <c r="B1157" s="5" t="s">
        <v>3459</v>
      </c>
      <c r="C1157" s="4" t="s">
        <v>13</v>
      </c>
      <c r="D1157" s="4" t="s">
        <v>3460</v>
      </c>
    </row>
    <row r="1158" spans="1:4" ht="67.5" x14ac:dyDescent="0.2">
      <c r="A1158" s="4" t="s">
        <v>3461</v>
      </c>
      <c r="B1158" s="5" t="s">
        <v>3462</v>
      </c>
      <c r="C1158" s="4" t="s">
        <v>13</v>
      </c>
      <c r="D1158" s="4" t="s">
        <v>1096</v>
      </c>
    </row>
    <row r="1159" spans="1:4" ht="45" x14ac:dyDescent="0.2">
      <c r="A1159" s="4" t="s">
        <v>3463</v>
      </c>
      <c r="B1159" s="5" t="s">
        <v>3464</v>
      </c>
      <c r="C1159" s="4" t="s">
        <v>13</v>
      </c>
      <c r="D1159" s="4" t="s">
        <v>8</v>
      </c>
    </row>
    <row r="1160" spans="1:4" ht="45" x14ac:dyDescent="0.2">
      <c r="A1160" s="4" t="s">
        <v>3465</v>
      </c>
      <c r="B1160" s="5" t="s">
        <v>3466</v>
      </c>
      <c r="C1160" s="4" t="s">
        <v>13</v>
      </c>
      <c r="D1160" s="4" t="s">
        <v>3467</v>
      </c>
    </row>
    <row r="1161" spans="1:4" ht="56.25" x14ac:dyDescent="0.2">
      <c r="A1161" s="4" t="s">
        <v>3468</v>
      </c>
      <c r="B1161" s="5" t="s">
        <v>3469</v>
      </c>
      <c r="C1161" s="4" t="s">
        <v>13</v>
      </c>
      <c r="D1161" s="4" t="s">
        <v>3470</v>
      </c>
    </row>
    <row r="1162" spans="1:4" ht="56.25" x14ac:dyDescent="0.2">
      <c r="A1162" s="4" t="s">
        <v>3471</v>
      </c>
      <c r="B1162" s="5" t="s">
        <v>3472</v>
      </c>
      <c r="C1162" s="4" t="s">
        <v>13</v>
      </c>
      <c r="D1162" s="4" t="s">
        <v>3473</v>
      </c>
    </row>
    <row r="1163" spans="1:4" ht="45" x14ac:dyDescent="0.2">
      <c r="A1163" s="4" t="s">
        <v>3474</v>
      </c>
      <c r="B1163" s="5" t="s">
        <v>3475</v>
      </c>
      <c r="C1163" s="4" t="s">
        <v>13</v>
      </c>
      <c r="D1163" s="4" t="s">
        <v>3476</v>
      </c>
    </row>
    <row r="1164" spans="1:4" ht="45" x14ac:dyDescent="0.2">
      <c r="A1164" s="4" t="s">
        <v>3477</v>
      </c>
      <c r="B1164" s="5" t="s">
        <v>3478</v>
      </c>
      <c r="C1164" s="4" t="s">
        <v>13</v>
      </c>
      <c r="D1164" s="4" t="s">
        <v>3479</v>
      </c>
    </row>
    <row r="1165" spans="1:4" ht="67.5" x14ac:dyDescent="0.2">
      <c r="A1165" s="4" t="s">
        <v>3480</v>
      </c>
      <c r="B1165" s="5" t="s">
        <v>3481</v>
      </c>
      <c r="C1165" s="4" t="s">
        <v>13</v>
      </c>
      <c r="D1165" s="4" t="s">
        <v>3482</v>
      </c>
    </row>
    <row r="1166" spans="1:4" ht="45" x14ac:dyDescent="0.2">
      <c r="A1166" s="4" t="s">
        <v>3483</v>
      </c>
      <c r="B1166" s="5" t="s">
        <v>3484</v>
      </c>
      <c r="C1166" s="4" t="s">
        <v>13</v>
      </c>
      <c r="D1166" s="4" t="s">
        <v>32</v>
      </c>
    </row>
    <row r="1167" spans="1:4" ht="45" x14ac:dyDescent="0.2">
      <c r="A1167" s="4" t="s">
        <v>3485</v>
      </c>
      <c r="B1167" s="5" t="s">
        <v>3486</v>
      </c>
      <c r="C1167" s="4" t="s">
        <v>13</v>
      </c>
      <c r="D1167" s="4" t="s">
        <v>3487</v>
      </c>
    </row>
    <row r="1168" spans="1:4" ht="67.5" x14ac:dyDescent="0.2">
      <c r="A1168" s="4" t="s">
        <v>3488</v>
      </c>
      <c r="B1168" s="5" t="s">
        <v>3489</v>
      </c>
      <c r="C1168" s="4" t="s">
        <v>13</v>
      </c>
      <c r="D1168" s="4" t="s">
        <v>3490</v>
      </c>
    </row>
    <row r="1169" spans="1:4" ht="45" x14ac:dyDescent="0.2">
      <c r="A1169" s="4" t="s">
        <v>3491</v>
      </c>
      <c r="B1169" s="5" t="s">
        <v>3492</v>
      </c>
      <c r="C1169" s="4" t="s">
        <v>13</v>
      </c>
      <c r="D1169" s="4" t="s">
        <v>3493</v>
      </c>
    </row>
    <row r="1170" spans="1:4" ht="45" x14ac:dyDescent="0.2">
      <c r="A1170" s="4" t="s">
        <v>3494</v>
      </c>
      <c r="B1170" s="5" t="s">
        <v>3495</v>
      </c>
      <c r="C1170" s="4" t="s">
        <v>13</v>
      </c>
      <c r="D1170" s="4" t="s">
        <v>3496</v>
      </c>
    </row>
    <row r="1171" spans="1:4" ht="67.5" x14ac:dyDescent="0.2">
      <c r="A1171" s="4" t="s">
        <v>3497</v>
      </c>
      <c r="B1171" s="5" t="s">
        <v>3498</v>
      </c>
      <c r="C1171" s="4" t="s">
        <v>13</v>
      </c>
      <c r="D1171" s="4" t="s">
        <v>3499</v>
      </c>
    </row>
    <row r="1172" spans="1:4" ht="45" x14ac:dyDescent="0.2">
      <c r="A1172" s="4" t="s">
        <v>3500</v>
      </c>
      <c r="B1172" s="5" t="s">
        <v>3501</v>
      </c>
      <c r="C1172" s="4" t="s">
        <v>13</v>
      </c>
      <c r="D1172" s="4" t="s">
        <v>3502</v>
      </c>
    </row>
    <row r="1173" spans="1:4" ht="56.25" x14ac:dyDescent="0.2">
      <c r="A1173" s="4" t="s">
        <v>3503</v>
      </c>
      <c r="B1173" s="5" t="s">
        <v>3504</v>
      </c>
      <c r="C1173" s="4" t="s">
        <v>13</v>
      </c>
      <c r="D1173" s="4" t="s">
        <v>3505</v>
      </c>
    </row>
    <row r="1174" spans="1:4" ht="45" x14ac:dyDescent="0.2">
      <c r="A1174" s="4" t="s">
        <v>3506</v>
      </c>
      <c r="B1174" s="5" t="s">
        <v>3507</v>
      </c>
      <c r="C1174" s="4" t="s">
        <v>13</v>
      </c>
      <c r="D1174" s="4" t="s">
        <v>3331</v>
      </c>
    </row>
    <row r="1175" spans="1:4" ht="45" x14ac:dyDescent="0.2">
      <c r="A1175" s="4" t="s">
        <v>3508</v>
      </c>
      <c r="B1175" s="5" t="s">
        <v>3509</v>
      </c>
      <c r="C1175" s="4" t="s">
        <v>13</v>
      </c>
      <c r="D1175" s="4" t="s">
        <v>3510</v>
      </c>
    </row>
    <row r="1176" spans="1:4" ht="56.25" x14ac:dyDescent="0.2">
      <c r="A1176" s="4" t="s">
        <v>3511</v>
      </c>
      <c r="B1176" s="5" t="s">
        <v>3512</v>
      </c>
      <c r="C1176" s="4" t="s">
        <v>13</v>
      </c>
      <c r="D1176" s="4" t="s">
        <v>3513</v>
      </c>
    </row>
    <row r="1177" spans="1:4" ht="45" x14ac:dyDescent="0.2">
      <c r="A1177" s="4" t="s">
        <v>3514</v>
      </c>
      <c r="B1177" s="5" t="s">
        <v>3515</v>
      </c>
      <c r="C1177" s="4" t="s">
        <v>13</v>
      </c>
      <c r="D1177" s="4" t="s">
        <v>3516</v>
      </c>
    </row>
    <row r="1178" spans="1:4" ht="45" x14ac:dyDescent="0.2">
      <c r="A1178" s="4" t="s">
        <v>3517</v>
      </c>
      <c r="B1178" s="5" t="s">
        <v>3518</v>
      </c>
      <c r="C1178" s="4" t="s">
        <v>13</v>
      </c>
      <c r="D1178" s="4" t="s">
        <v>1476</v>
      </c>
    </row>
    <row r="1179" spans="1:4" ht="45" x14ac:dyDescent="0.2">
      <c r="A1179" s="4" t="s">
        <v>3519</v>
      </c>
      <c r="B1179" s="5" t="s">
        <v>3520</v>
      </c>
      <c r="C1179" s="4" t="s">
        <v>13</v>
      </c>
      <c r="D1179" s="4" t="s">
        <v>3521</v>
      </c>
    </row>
    <row r="1180" spans="1:4" ht="45" x14ac:dyDescent="0.2">
      <c r="A1180" s="4" t="s">
        <v>3522</v>
      </c>
      <c r="B1180" s="5" t="s">
        <v>3523</v>
      </c>
      <c r="C1180" s="4" t="s">
        <v>13</v>
      </c>
      <c r="D1180" s="4" t="s">
        <v>3524</v>
      </c>
    </row>
    <row r="1181" spans="1:4" ht="45" x14ac:dyDescent="0.2">
      <c r="A1181" s="4" t="s">
        <v>3525</v>
      </c>
      <c r="B1181" s="5" t="s">
        <v>3526</v>
      </c>
      <c r="C1181" s="4" t="s">
        <v>13</v>
      </c>
      <c r="D1181" s="4" t="s">
        <v>3072</v>
      </c>
    </row>
    <row r="1182" spans="1:4" ht="45" x14ac:dyDescent="0.2">
      <c r="A1182" s="4" t="s">
        <v>3527</v>
      </c>
      <c r="B1182" s="5" t="s">
        <v>3528</v>
      </c>
      <c r="C1182" s="4" t="s">
        <v>13</v>
      </c>
      <c r="D1182" s="4" t="s">
        <v>3529</v>
      </c>
    </row>
    <row r="1183" spans="1:4" ht="45" x14ac:dyDescent="0.2">
      <c r="A1183" s="4" t="s">
        <v>3530</v>
      </c>
      <c r="B1183" s="5" t="s">
        <v>3531</v>
      </c>
      <c r="C1183" s="4" t="s">
        <v>13</v>
      </c>
      <c r="D1183" s="4" t="s">
        <v>3532</v>
      </c>
    </row>
    <row r="1184" spans="1:4" ht="45" x14ac:dyDescent="0.2">
      <c r="A1184" s="4" t="s">
        <v>3533</v>
      </c>
      <c r="B1184" s="5" t="s">
        <v>3534</v>
      </c>
      <c r="C1184" s="4" t="s">
        <v>13</v>
      </c>
      <c r="D1184" s="4" t="s">
        <v>3535</v>
      </c>
    </row>
    <row r="1185" spans="1:4" ht="45" x14ac:dyDescent="0.2">
      <c r="A1185" s="4" t="s">
        <v>3536</v>
      </c>
      <c r="B1185" s="5" t="s">
        <v>3537</v>
      </c>
      <c r="C1185" s="4" t="s">
        <v>13</v>
      </c>
      <c r="D1185" s="4" t="s">
        <v>910</v>
      </c>
    </row>
    <row r="1186" spans="1:4" ht="45" x14ac:dyDescent="0.2">
      <c r="A1186" s="4" t="s">
        <v>3538</v>
      </c>
      <c r="B1186" s="5" t="s">
        <v>3539</v>
      </c>
      <c r="C1186" s="4" t="s">
        <v>13</v>
      </c>
      <c r="D1186" s="4" t="s">
        <v>3540</v>
      </c>
    </row>
    <row r="1187" spans="1:4" ht="45" x14ac:dyDescent="0.2">
      <c r="A1187" s="4" t="s">
        <v>3541</v>
      </c>
      <c r="B1187" s="5" t="s">
        <v>3542</v>
      </c>
      <c r="C1187" s="4" t="s">
        <v>13</v>
      </c>
      <c r="D1187" s="4" t="s">
        <v>3543</v>
      </c>
    </row>
    <row r="1188" spans="1:4" ht="56.25" x14ac:dyDescent="0.2">
      <c r="A1188" s="4" t="s">
        <v>3544</v>
      </c>
      <c r="B1188" s="5" t="s">
        <v>3545</v>
      </c>
      <c r="C1188" s="4" t="s">
        <v>13</v>
      </c>
      <c r="D1188" s="4" t="s">
        <v>3425</v>
      </c>
    </row>
    <row r="1189" spans="1:4" ht="56.25" x14ac:dyDescent="0.2">
      <c r="A1189" s="4" t="s">
        <v>3546</v>
      </c>
      <c r="B1189" s="5" t="s">
        <v>3547</v>
      </c>
      <c r="C1189" s="4" t="s">
        <v>13</v>
      </c>
      <c r="D1189" s="4" t="s">
        <v>2859</v>
      </c>
    </row>
    <row r="1190" spans="1:4" ht="56.25" x14ac:dyDescent="0.2">
      <c r="A1190" s="4" t="s">
        <v>3548</v>
      </c>
      <c r="B1190" s="5" t="s">
        <v>3549</v>
      </c>
      <c r="C1190" s="4" t="s">
        <v>13</v>
      </c>
      <c r="D1190" s="4" t="s">
        <v>3550</v>
      </c>
    </row>
    <row r="1191" spans="1:4" ht="56.25" x14ac:dyDescent="0.2">
      <c r="A1191" s="4" t="s">
        <v>3551</v>
      </c>
      <c r="B1191" s="5" t="s">
        <v>3552</v>
      </c>
      <c r="C1191" s="4" t="s">
        <v>13</v>
      </c>
      <c r="D1191" s="4" t="s">
        <v>3553</v>
      </c>
    </row>
    <row r="1192" spans="1:4" ht="56.25" x14ac:dyDescent="0.2">
      <c r="A1192" s="4" t="s">
        <v>3554</v>
      </c>
      <c r="B1192" s="5" t="s">
        <v>3555</v>
      </c>
      <c r="C1192" s="4" t="s">
        <v>13</v>
      </c>
      <c r="D1192" s="4" t="s">
        <v>3556</v>
      </c>
    </row>
    <row r="1193" spans="1:4" ht="56.25" x14ac:dyDescent="0.2">
      <c r="A1193" s="4" t="s">
        <v>3557</v>
      </c>
      <c r="B1193" s="5" t="s">
        <v>3558</v>
      </c>
      <c r="C1193" s="4" t="s">
        <v>13</v>
      </c>
      <c r="D1193" s="4" t="s">
        <v>3559</v>
      </c>
    </row>
    <row r="1194" spans="1:4" ht="56.25" x14ac:dyDescent="0.2">
      <c r="A1194" s="4" t="s">
        <v>3560</v>
      </c>
      <c r="B1194" s="5" t="s">
        <v>3561</v>
      </c>
      <c r="C1194" s="4" t="s">
        <v>13</v>
      </c>
      <c r="D1194" s="4" t="s">
        <v>3562</v>
      </c>
    </row>
    <row r="1195" spans="1:4" ht="56.25" x14ac:dyDescent="0.2">
      <c r="A1195" s="4" t="s">
        <v>3563</v>
      </c>
      <c r="B1195" s="5" t="s">
        <v>3564</v>
      </c>
      <c r="C1195" s="4" t="s">
        <v>13</v>
      </c>
      <c r="D1195" s="4" t="s">
        <v>1386</v>
      </c>
    </row>
    <row r="1196" spans="1:4" ht="56.25" x14ac:dyDescent="0.2">
      <c r="A1196" s="4" t="s">
        <v>3565</v>
      </c>
      <c r="B1196" s="5" t="s">
        <v>3566</v>
      </c>
      <c r="C1196" s="4" t="s">
        <v>13</v>
      </c>
      <c r="D1196" s="4" t="s">
        <v>3567</v>
      </c>
    </row>
    <row r="1197" spans="1:4" ht="56.25" x14ac:dyDescent="0.2">
      <c r="A1197" s="4" t="s">
        <v>3568</v>
      </c>
      <c r="B1197" s="5" t="s">
        <v>3569</v>
      </c>
      <c r="C1197" s="4" t="s">
        <v>13</v>
      </c>
      <c r="D1197" s="4" t="s">
        <v>109</v>
      </c>
    </row>
    <row r="1198" spans="1:4" ht="56.25" x14ac:dyDescent="0.2">
      <c r="A1198" s="4" t="s">
        <v>3570</v>
      </c>
      <c r="B1198" s="5" t="s">
        <v>3571</v>
      </c>
      <c r="C1198" s="4" t="s">
        <v>13</v>
      </c>
      <c r="D1198" s="4" t="s">
        <v>905</v>
      </c>
    </row>
    <row r="1199" spans="1:4" ht="56.25" x14ac:dyDescent="0.2">
      <c r="A1199" s="4" t="s">
        <v>3572</v>
      </c>
      <c r="B1199" s="5" t="s">
        <v>3573</v>
      </c>
      <c r="C1199" s="4" t="s">
        <v>13</v>
      </c>
      <c r="D1199" s="4" t="s">
        <v>905</v>
      </c>
    </row>
    <row r="1200" spans="1:4" ht="45" x14ac:dyDescent="0.2">
      <c r="A1200" s="4" t="s">
        <v>3574</v>
      </c>
      <c r="B1200" s="5" t="s">
        <v>3575</v>
      </c>
      <c r="C1200" s="4" t="s">
        <v>13</v>
      </c>
      <c r="D1200" s="4" t="s">
        <v>134</v>
      </c>
    </row>
    <row r="1201" spans="1:4" ht="56.25" x14ac:dyDescent="0.2">
      <c r="A1201" s="4" t="s">
        <v>3576</v>
      </c>
      <c r="B1201" s="5" t="s">
        <v>3577</v>
      </c>
      <c r="C1201" s="4" t="s">
        <v>13</v>
      </c>
      <c r="D1201" s="4" t="s">
        <v>2094</v>
      </c>
    </row>
    <row r="1202" spans="1:4" ht="56.25" x14ac:dyDescent="0.2">
      <c r="A1202" s="4" t="s">
        <v>3578</v>
      </c>
      <c r="B1202" s="5" t="s">
        <v>3579</v>
      </c>
      <c r="C1202" s="4" t="s">
        <v>13</v>
      </c>
      <c r="D1202" s="4" t="s">
        <v>308</v>
      </c>
    </row>
    <row r="1203" spans="1:4" ht="45" x14ac:dyDescent="0.2">
      <c r="A1203" s="4" t="s">
        <v>3580</v>
      </c>
      <c r="B1203" s="5" t="s">
        <v>3581</v>
      </c>
      <c r="C1203" s="4" t="s">
        <v>13</v>
      </c>
      <c r="D1203" s="4" t="s">
        <v>192</v>
      </c>
    </row>
    <row r="1204" spans="1:4" ht="56.25" x14ac:dyDescent="0.2">
      <c r="A1204" s="4" t="s">
        <v>3582</v>
      </c>
      <c r="B1204" s="5" t="s">
        <v>3583</v>
      </c>
      <c r="C1204" s="4" t="s">
        <v>13</v>
      </c>
      <c r="D1204" s="4" t="s">
        <v>3584</v>
      </c>
    </row>
    <row r="1205" spans="1:4" ht="56.25" x14ac:dyDescent="0.2">
      <c r="A1205" s="4" t="s">
        <v>3585</v>
      </c>
      <c r="B1205" s="5" t="s">
        <v>3586</v>
      </c>
      <c r="C1205" s="4" t="s">
        <v>13</v>
      </c>
      <c r="D1205" s="4" t="s">
        <v>3587</v>
      </c>
    </row>
    <row r="1206" spans="1:4" ht="56.25" x14ac:dyDescent="0.2">
      <c r="A1206" s="4" t="s">
        <v>3588</v>
      </c>
      <c r="B1206" s="5" t="s">
        <v>3589</v>
      </c>
      <c r="C1206" s="4" t="s">
        <v>13</v>
      </c>
      <c r="D1206" s="4" t="s">
        <v>3590</v>
      </c>
    </row>
    <row r="1207" spans="1:4" ht="45" x14ac:dyDescent="0.2">
      <c r="A1207" s="4" t="s">
        <v>3591</v>
      </c>
      <c r="B1207" s="5" t="s">
        <v>3592</v>
      </c>
      <c r="C1207" s="4" t="s">
        <v>13</v>
      </c>
      <c r="D1207" s="4" t="s">
        <v>3593</v>
      </c>
    </row>
    <row r="1208" spans="1:4" ht="56.25" x14ac:dyDescent="0.2">
      <c r="A1208" s="4" t="s">
        <v>3594</v>
      </c>
      <c r="B1208" s="5" t="s">
        <v>3595</v>
      </c>
      <c r="C1208" s="4" t="s">
        <v>13</v>
      </c>
      <c r="D1208" s="4" t="s">
        <v>3596</v>
      </c>
    </row>
    <row r="1209" spans="1:4" ht="56.25" x14ac:dyDescent="0.2">
      <c r="A1209" s="4" t="s">
        <v>3597</v>
      </c>
      <c r="B1209" s="5" t="s">
        <v>3598</v>
      </c>
      <c r="C1209" s="4" t="s">
        <v>13</v>
      </c>
      <c r="D1209" s="4" t="s">
        <v>16</v>
      </c>
    </row>
    <row r="1210" spans="1:4" ht="45" x14ac:dyDescent="0.2">
      <c r="A1210" s="4" t="s">
        <v>3599</v>
      </c>
      <c r="B1210" s="5" t="s">
        <v>3600</v>
      </c>
      <c r="C1210" s="4" t="s">
        <v>13</v>
      </c>
      <c r="D1210" s="4" t="s">
        <v>3090</v>
      </c>
    </row>
    <row r="1211" spans="1:4" ht="56.25" x14ac:dyDescent="0.2">
      <c r="A1211" s="4" t="s">
        <v>3601</v>
      </c>
      <c r="B1211" s="5" t="s">
        <v>3602</v>
      </c>
      <c r="C1211" s="4" t="s">
        <v>13</v>
      </c>
      <c r="D1211" s="4" t="s">
        <v>3603</v>
      </c>
    </row>
    <row r="1212" spans="1:4" ht="56.25" x14ac:dyDescent="0.2">
      <c r="A1212" s="4" t="s">
        <v>3604</v>
      </c>
      <c r="B1212" s="5" t="s">
        <v>3605</v>
      </c>
      <c r="C1212" s="4" t="s">
        <v>13</v>
      </c>
      <c r="D1212" s="4" t="s">
        <v>3606</v>
      </c>
    </row>
    <row r="1213" spans="1:4" ht="56.25" x14ac:dyDescent="0.2">
      <c r="A1213" s="4" t="s">
        <v>3607</v>
      </c>
      <c r="B1213" s="5" t="s">
        <v>3608</v>
      </c>
      <c r="C1213" s="4" t="s">
        <v>13</v>
      </c>
      <c r="D1213" s="4" t="s">
        <v>3596</v>
      </c>
    </row>
    <row r="1214" spans="1:4" ht="67.5" x14ac:dyDescent="0.2">
      <c r="A1214" s="4" t="s">
        <v>3609</v>
      </c>
      <c r="B1214" s="5" t="s">
        <v>3610</v>
      </c>
      <c r="C1214" s="4" t="s">
        <v>13</v>
      </c>
      <c r="D1214" s="4" t="s">
        <v>5</v>
      </c>
    </row>
    <row r="1215" spans="1:4" ht="56.25" x14ac:dyDescent="0.2">
      <c r="A1215" s="4" t="s">
        <v>3611</v>
      </c>
      <c r="B1215" s="5" t="s">
        <v>3612</v>
      </c>
      <c r="C1215" s="4" t="s">
        <v>13</v>
      </c>
      <c r="D1215" s="4" t="s">
        <v>3613</v>
      </c>
    </row>
    <row r="1216" spans="1:4" ht="56.25" x14ac:dyDescent="0.2">
      <c r="A1216" s="4" t="s">
        <v>3614</v>
      </c>
      <c r="B1216" s="5" t="s">
        <v>3615</v>
      </c>
      <c r="C1216" s="4" t="s">
        <v>13</v>
      </c>
      <c r="D1216" s="4" t="s">
        <v>3616</v>
      </c>
    </row>
    <row r="1217" spans="1:4" ht="56.25" x14ac:dyDescent="0.2">
      <c r="A1217" s="4" t="s">
        <v>3617</v>
      </c>
      <c r="B1217" s="5" t="s">
        <v>3618</v>
      </c>
      <c r="C1217" s="4" t="s">
        <v>13</v>
      </c>
      <c r="D1217" s="4" t="s">
        <v>3619</v>
      </c>
    </row>
    <row r="1218" spans="1:4" ht="56.25" x14ac:dyDescent="0.2">
      <c r="A1218" s="4" t="s">
        <v>3620</v>
      </c>
      <c r="B1218" s="5" t="s">
        <v>3621</v>
      </c>
      <c r="C1218" s="4" t="s">
        <v>13</v>
      </c>
      <c r="D1218" s="4" t="s">
        <v>313</v>
      </c>
    </row>
    <row r="1219" spans="1:4" ht="45" x14ac:dyDescent="0.2">
      <c r="A1219" s="4" t="s">
        <v>3622</v>
      </c>
      <c r="B1219" s="5" t="s">
        <v>3623</v>
      </c>
      <c r="C1219" s="4" t="s">
        <v>13</v>
      </c>
      <c r="D1219" s="4" t="s">
        <v>3624</v>
      </c>
    </row>
    <row r="1220" spans="1:4" ht="56.25" x14ac:dyDescent="0.2">
      <c r="A1220" s="4" t="s">
        <v>3625</v>
      </c>
      <c r="B1220" s="5" t="s">
        <v>3626</v>
      </c>
      <c r="C1220" s="4" t="s">
        <v>13</v>
      </c>
      <c r="D1220" s="4" t="s">
        <v>3627</v>
      </c>
    </row>
    <row r="1221" spans="1:4" ht="56.25" x14ac:dyDescent="0.2">
      <c r="A1221" s="4" t="s">
        <v>3628</v>
      </c>
      <c r="B1221" s="5" t="s">
        <v>3629</v>
      </c>
      <c r="C1221" s="4" t="s">
        <v>13</v>
      </c>
      <c r="D1221" s="4" t="s">
        <v>3630</v>
      </c>
    </row>
    <row r="1222" spans="1:4" ht="67.5" x14ac:dyDescent="0.2">
      <c r="A1222" s="4" t="s">
        <v>3631</v>
      </c>
      <c r="B1222" s="5" t="s">
        <v>3632</v>
      </c>
      <c r="C1222" s="4" t="s">
        <v>13</v>
      </c>
      <c r="D1222" s="4" t="s">
        <v>3431</v>
      </c>
    </row>
    <row r="1223" spans="1:4" ht="45" x14ac:dyDescent="0.2">
      <c r="A1223" s="4" t="s">
        <v>3633</v>
      </c>
      <c r="B1223" s="5" t="s">
        <v>3634</v>
      </c>
      <c r="C1223" s="4" t="s">
        <v>13</v>
      </c>
      <c r="D1223" s="4" t="s">
        <v>3635</v>
      </c>
    </row>
    <row r="1224" spans="1:4" ht="56.25" x14ac:dyDescent="0.2">
      <c r="A1224" s="4" t="s">
        <v>3636</v>
      </c>
      <c r="B1224" s="5" t="s">
        <v>3637</v>
      </c>
      <c r="C1224" s="4" t="s">
        <v>13</v>
      </c>
      <c r="D1224" s="4" t="s">
        <v>1189</v>
      </c>
    </row>
    <row r="1225" spans="1:4" ht="56.25" x14ac:dyDescent="0.2">
      <c r="A1225" s="4" t="s">
        <v>3638</v>
      </c>
      <c r="B1225" s="5" t="s">
        <v>3639</v>
      </c>
      <c r="C1225" s="4" t="s">
        <v>13</v>
      </c>
      <c r="D1225" s="4" t="s">
        <v>3640</v>
      </c>
    </row>
    <row r="1226" spans="1:4" ht="56.25" x14ac:dyDescent="0.2">
      <c r="A1226" s="4" t="s">
        <v>3641</v>
      </c>
      <c r="B1226" s="5" t="s">
        <v>3642</v>
      </c>
      <c r="C1226" s="4" t="s">
        <v>13</v>
      </c>
      <c r="D1226" s="4" t="s">
        <v>3643</v>
      </c>
    </row>
    <row r="1227" spans="1:4" ht="56.25" x14ac:dyDescent="0.2">
      <c r="A1227" s="4" t="s">
        <v>3644</v>
      </c>
      <c r="B1227" s="5" t="s">
        <v>3645</v>
      </c>
      <c r="C1227" s="4" t="s">
        <v>13</v>
      </c>
      <c r="D1227" s="4" t="s">
        <v>3646</v>
      </c>
    </row>
    <row r="1228" spans="1:4" ht="56.25" x14ac:dyDescent="0.2">
      <c r="A1228" s="4" t="s">
        <v>3647</v>
      </c>
      <c r="B1228" s="5" t="s">
        <v>3648</v>
      </c>
      <c r="C1228" s="4" t="s">
        <v>13</v>
      </c>
      <c r="D1228" s="4" t="s">
        <v>3649</v>
      </c>
    </row>
    <row r="1229" spans="1:4" ht="45" x14ac:dyDescent="0.2">
      <c r="A1229" s="4" t="s">
        <v>3650</v>
      </c>
      <c r="B1229" s="5" t="s">
        <v>3651</v>
      </c>
      <c r="C1229" s="4" t="s">
        <v>13</v>
      </c>
      <c r="D1229" s="4" t="s">
        <v>875</v>
      </c>
    </row>
    <row r="1230" spans="1:4" ht="67.5" x14ac:dyDescent="0.2">
      <c r="A1230" s="4" t="s">
        <v>3652</v>
      </c>
      <c r="B1230" s="5" t="s">
        <v>3653</v>
      </c>
      <c r="C1230" s="4" t="s">
        <v>13</v>
      </c>
      <c r="D1230" s="4" t="s">
        <v>1977</v>
      </c>
    </row>
    <row r="1231" spans="1:4" ht="56.25" x14ac:dyDescent="0.2">
      <c r="A1231" s="4" t="s">
        <v>3654</v>
      </c>
      <c r="B1231" s="5" t="s">
        <v>3655</v>
      </c>
      <c r="C1231" s="4" t="s">
        <v>13</v>
      </c>
      <c r="D1231" s="4" t="s">
        <v>3656</v>
      </c>
    </row>
    <row r="1232" spans="1:4" ht="45" x14ac:dyDescent="0.2">
      <c r="A1232" s="4" t="s">
        <v>3657</v>
      </c>
      <c r="B1232" s="5" t="s">
        <v>3658</v>
      </c>
      <c r="C1232" s="4" t="s">
        <v>13</v>
      </c>
      <c r="D1232" s="4" t="s">
        <v>3659</v>
      </c>
    </row>
    <row r="1233" spans="1:4" ht="67.5" x14ac:dyDescent="0.2">
      <c r="A1233" s="4" t="s">
        <v>3660</v>
      </c>
      <c r="B1233" s="5" t="s">
        <v>3661</v>
      </c>
      <c r="C1233" s="4" t="s">
        <v>13</v>
      </c>
      <c r="D1233" s="4" t="s">
        <v>3662</v>
      </c>
    </row>
    <row r="1234" spans="1:4" ht="56.25" x14ac:dyDescent="0.2">
      <c r="A1234" s="4" t="s">
        <v>3663</v>
      </c>
      <c r="B1234" s="5" t="s">
        <v>3664</v>
      </c>
      <c r="C1234" s="4" t="s">
        <v>13</v>
      </c>
      <c r="D1234" s="4" t="s">
        <v>3665</v>
      </c>
    </row>
    <row r="1235" spans="1:4" ht="56.25" x14ac:dyDescent="0.2">
      <c r="A1235" s="4" t="s">
        <v>3666</v>
      </c>
      <c r="B1235" s="5" t="s">
        <v>3667</v>
      </c>
      <c r="C1235" s="4" t="s">
        <v>13</v>
      </c>
      <c r="D1235" s="4" t="s">
        <v>3668</v>
      </c>
    </row>
    <row r="1236" spans="1:4" ht="56.25" x14ac:dyDescent="0.2">
      <c r="A1236" s="4" t="s">
        <v>3669</v>
      </c>
      <c r="B1236" s="5" t="s">
        <v>3670</v>
      </c>
      <c r="C1236" s="4" t="s">
        <v>13</v>
      </c>
      <c r="D1236" s="4" t="s">
        <v>1177</v>
      </c>
    </row>
    <row r="1237" spans="1:4" ht="67.5" x14ac:dyDescent="0.2">
      <c r="A1237" s="4" t="s">
        <v>3671</v>
      </c>
      <c r="B1237" s="5" t="s">
        <v>3672</v>
      </c>
      <c r="C1237" s="4" t="s">
        <v>13</v>
      </c>
      <c r="D1237" s="4" t="s">
        <v>3673</v>
      </c>
    </row>
    <row r="1238" spans="1:4" ht="45" x14ac:dyDescent="0.2">
      <c r="A1238" s="4" t="s">
        <v>3674</v>
      </c>
      <c r="B1238" s="5" t="s">
        <v>3675</v>
      </c>
      <c r="C1238" s="4" t="s">
        <v>13</v>
      </c>
      <c r="D1238" s="4" t="s">
        <v>309</v>
      </c>
    </row>
    <row r="1239" spans="1:4" ht="67.5" x14ac:dyDescent="0.2">
      <c r="A1239" s="4" t="s">
        <v>3676</v>
      </c>
      <c r="B1239" s="5" t="s">
        <v>3677</v>
      </c>
      <c r="C1239" s="4" t="s">
        <v>13</v>
      </c>
      <c r="D1239" s="4" t="s">
        <v>3678</v>
      </c>
    </row>
    <row r="1240" spans="1:4" ht="56.25" x14ac:dyDescent="0.2">
      <c r="A1240" s="4" t="s">
        <v>3679</v>
      </c>
      <c r="B1240" s="5" t="s">
        <v>3680</v>
      </c>
      <c r="C1240" s="4" t="s">
        <v>13</v>
      </c>
      <c r="D1240" s="4" t="s">
        <v>3681</v>
      </c>
    </row>
    <row r="1241" spans="1:4" ht="56.25" x14ac:dyDescent="0.2">
      <c r="A1241" s="4" t="s">
        <v>3682</v>
      </c>
      <c r="B1241" s="5" t="s">
        <v>3683</v>
      </c>
      <c r="C1241" s="4" t="s">
        <v>13</v>
      </c>
      <c r="D1241" s="4" t="s">
        <v>3684</v>
      </c>
    </row>
    <row r="1242" spans="1:4" ht="56.25" x14ac:dyDescent="0.2">
      <c r="A1242" s="4" t="s">
        <v>3685</v>
      </c>
      <c r="B1242" s="5" t="s">
        <v>3686</v>
      </c>
      <c r="C1242" s="4" t="s">
        <v>13</v>
      </c>
      <c r="D1242" s="4" t="s">
        <v>3687</v>
      </c>
    </row>
    <row r="1243" spans="1:4" ht="56.25" x14ac:dyDescent="0.2">
      <c r="A1243" s="4" t="s">
        <v>3688</v>
      </c>
      <c r="B1243" s="5" t="s">
        <v>3689</v>
      </c>
      <c r="C1243" s="4" t="s">
        <v>13</v>
      </c>
      <c r="D1243" s="4" t="s">
        <v>3690</v>
      </c>
    </row>
    <row r="1244" spans="1:4" ht="45" x14ac:dyDescent="0.2">
      <c r="A1244" s="4" t="s">
        <v>3691</v>
      </c>
      <c r="B1244" s="5" t="s">
        <v>3692</v>
      </c>
      <c r="C1244" s="4" t="s">
        <v>13</v>
      </c>
      <c r="D1244" s="4" t="s">
        <v>3693</v>
      </c>
    </row>
    <row r="1245" spans="1:4" ht="67.5" x14ac:dyDescent="0.2">
      <c r="A1245" s="4" t="s">
        <v>3694</v>
      </c>
      <c r="B1245" s="5" t="s">
        <v>3695</v>
      </c>
      <c r="C1245" s="4" t="s">
        <v>13</v>
      </c>
      <c r="D1245" s="4" t="s">
        <v>3696</v>
      </c>
    </row>
    <row r="1246" spans="1:4" ht="67.5" x14ac:dyDescent="0.2">
      <c r="A1246" s="4" t="s">
        <v>3697</v>
      </c>
      <c r="B1246" s="5" t="s">
        <v>3698</v>
      </c>
      <c r="C1246" s="4" t="s">
        <v>13</v>
      </c>
      <c r="D1246" s="4" t="s">
        <v>3699</v>
      </c>
    </row>
    <row r="1247" spans="1:4" ht="56.25" x14ac:dyDescent="0.2">
      <c r="A1247" s="4" t="s">
        <v>3700</v>
      </c>
      <c r="B1247" s="5" t="s">
        <v>3701</v>
      </c>
      <c r="C1247" s="4" t="s">
        <v>13</v>
      </c>
      <c r="D1247" s="4" t="s">
        <v>3702</v>
      </c>
    </row>
    <row r="1248" spans="1:4" ht="56.25" x14ac:dyDescent="0.2">
      <c r="A1248" s="4" t="s">
        <v>3703</v>
      </c>
      <c r="B1248" s="5" t="s">
        <v>3704</v>
      </c>
      <c r="C1248" s="4" t="s">
        <v>13</v>
      </c>
      <c r="D1248" s="4" t="s">
        <v>3705</v>
      </c>
    </row>
    <row r="1249" spans="1:4" ht="56.25" x14ac:dyDescent="0.2">
      <c r="A1249" s="4" t="s">
        <v>3706</v>
      </c>
      <c r="B1249" s="5" t="s">
        <v>3707</v>
      </c>
      <c r="C1249" s="4" t="s">
        <v>13</v>
      </c>
      <c r="D1249" s="4" t="s">
        <v>3702</v>
      </c>
    </row>
    <row r="1250" spans="1:4" ht="56.25" x14ac:dyDescent="0.2">
      <c r="A1250" s="4" t="s">
        <v>3708</v>
      </c>
      <c r="B1250" s="5" t="s">
        <v>3709</v>
      </c>
      <c r="C1250" s="4" t="s">
        <v>13</v>
      </c>
      <c r="D1250" s="4" t="s">
        <v>3710</v>
      </c>
    </row>
    <row r="1251" spans="1:4" ht="56.25" x14ac:dyDescent="0.2">
      <c r="A1251" s="4" t="s">
        <v>3711</v>
      </c>
      <c r="B1251" s="5" t="s">
        <v>3712</v>
      </c>
      <c r="C1251" s="4" t="s">
        <v>13</v>
      </c>
      <c r="D1251" s="4" t="s">
        <v>3713</v>
      </c>
    </row>
    <row r="1252" spans="1:4" ht="45" x14ac:dyDescent="0.2">
      <c r="A1252" s="4" t="s">
        <v>3714</v>
      </c>
      <c r="B1252" s="5" t="s">
        <v>3715</v>
      </c>
      <c r="C1252" s="4" t="s">
        <v>13</v>
      </c>
      <c r="D1252" s="4" t="s">
        <v>3716</v>
      </c>
    </row>
    <row r="1253" spans="1:4" ht="45" x14ac:dyDescent="0.2">
      <c r="A1253" s="4" t="s">
        <v>3717</v>
      </c>
      <c r="B1253" s="5" t="s">
        <v>3718</v>
      </c>
      <c r="C1253" s="4" t="s">
        <v>13</v>
      </c>
      <c r="D1253" s="4" t="s">
        <v>3719</v>
      </c>
    </row>
    <row r="1254" spans="1:4" ht="56.25" x14ac:dyDescent="0.2">
      <c r="A1254" s="4" t="s">
        <v>3720</v>
      </c>
      <c r="B1254" s="5" t="s">
        <v>3721</v>
      </c>
      <c r="C1254" s="4" t="s">
        <v>13</v>
      </c>
      <c r="D1254" s="4" t="s">
        <v>2659</v>
      </c>
    </row>
    <row r="1255" spans="1:4" ht="56.25" x14ac:dyDescent="0.2">
      <c r="A1255" s="4" t="s">
        <v>3722</v>
      </c>
      <c r="B1255" s="5" t="s">
        <v>3723</v>
      </c>
      <c r="C1255" s="4" t="s">
        <v>1</v>
      </c>
      <c r="D1255" s="4" t="s">
        <v>3724</v>
      </c>
    </row>
    <row r="1256" spans="1:4" ht="56.25" x14ac:dyDescent="0.2">
      <c r="A1256" s="4" t="s">
        <v>3725</v>
      </c>
      <c r="B1256" s="5" t="s">
        <v>3726</v>
      </c>
      <c r="C1256" s="4" t="s">
        <v>13</v>
      </c>
      <c r="D1256" s="4" t="s">
        <v>114</v>
      </c>
    </row>
    <row r="1257" spans="1:4" ht="56.25" x14ac:dyDescent="0.2">
      <c r="A1257" s="4" t="s">
        <v>3727</v>
      </c>
      <c r="B1257" s="5" t="s">
        <v>3728</v>
      </c>
      <c r="C1257" s="4" t="s">
        <v>13</v>
      </c>
      <c r="D1257" s="4" t="s">
        <v>3729</v>
      </c>
    </row>
    <row r="1258" spans="1:4" ht="56.25" x14ac:dyDescent="0.2">
      <c r="A1258" s="4" t="s">
        <v>3730</v>
      </c>
      <c r="B1258" s="5" t="s">
        <v>3731</v>
      </c>
      <c r="C1258" s="4" t="s">
        <v>13</v>
      </c>
      <c r="D1258" s="4" t="s">
        <v>261</v>
      </c>
    </row>
    <row r="1259" spans="1:4" ht="56.25" x14ac:dyDescent="0.2">
      <c r="A1259" s="4" t="s">
        <v>3732</v>
      </c>
      <c r="B1259" s="5" t="s">
        <v>3733</v>
      </c>
      <c r="C1259" s="4" t="s">
        <v>13</v>
      </c>
      <c r="D1259" s="4" t="s">
        <v>3734</v>
      </c>
    </row>
    <row r="1260" spans="1:4" ht="67.5" x14ac:dyDescent="0.2">
      <c r="A1260" s="4" t="s">
        <v>3735</v>
      </c>
      <c r="B1260" s="5" t="s">
        <v>3736</v>
      </c>
      <c r="C1260" s="4" t="s">
        <v>13</v>
      </c>
      <c r="D1260" s="4" t="s">
        <v>202</v>
      </c>
    </row>
    <row r="1261" spans="1:4" ht="56.25" x14ac:dyDescent="0.2">
      <c r="A1261" s="4" t="s">
        <v>3737</v>
      </c>
      <c r="B1261" s="5" t="s">
        <v>3738</v>
      </c>
      <c r="C1261" s="4" t="s">
        <v>13</v>
      </c>
      <c r="D1261" s="4" t="s">
        <v>3739</v>
      </c>
    </row>
    <row r="1262" spans="1:4" ht="67.5" x14ac:dyDescent="0.2">
      <c r="A1262" s="4" t="s">
        <v>3740</v>
      </c>
      <c r="B1262" s="5" t="s">
        <v>3741</v>
      </c>
      <c r="C1262" s="4" t="s">
        <v>13</v>
      </c>
      <c r="D1262" s="4" t="s">
        <v>1030</v>
      </c>
    </row>
    <row r="1263" spans="1:4" ht="56.25" x14ac:dyDescent="0.2">
      <c r="A1263" s="4" t="s">
        <v>3742</v>
      </c>
      <c r="B1263" s="5" t="s">
        <v>3743</v>
      </c>
      <c r="C1263" s="4" t="s">
        <v>13</v>
      </c>
      <c r="D1263" s="4" t="s">
        <v>3744</v>
      </c>
    </row>
    <row r="1264" spans="1:4" ht="67.5" x14ac:dyDescent="0.2">
      <c r="A1264" s="4" t="s">
        <v>3745</v>
      </c>
      <c r="B1264" s="5" t="s">
        <v>3746</v>
      </c>
      <c r="C1264" s="4" t="s">
        <v>13</v>
      </c>
      <c r="D1264" s="4" t="s">
        <v>3747</v>
      </c>
    </row>
    <row r="1265" spans="1:4" ht="56.25" x14ac:dyDescent="0.2">
      <c r="A1265" s="4" t="s">
        <v>3748</v>
      </c>
      <c r="B1265" s="5" t="s">
        <v>3749</v>
      </c>
      <c r="C1265" s="4" t="s">
        <v>13</v>
      </c>
      <c r="D1265" s="4" t="s">
        <v>3750</v>
      </c>
    </row>
    <row r="1266" spans="1:4" ht="67.5" x14ac:dyDescent="0.2">
      <c r="A1266" s="4" t="s">
        <v>3751</v>
      </c>
      <c r="B1266" s="5" t="s">
        <v>3752</v>
      </c>
      <c r="C1266" s="4" t="s">
        <v>13</v>
      </c>
      <c r="D1266" s="4" t="s">
        <v>3753</v>
      </c>
    </row>
    <row r="1267" spans="1:4" ht="67.5" x14ac:dyDescent="0.2">
      <c r="A1267" s="4" t="s">
        <v>3754</v>
      </c>
      <c r="B1267" s="5" t="s">
        <v>3755</v>
      </c>
      <c r="C1267" s="4" t="s">
        <v>13</v>
      </c>
      <c r="D1267" s="4" t="s">
        <v>3756</v>
      </c>
    </row>
    <row r="1268" spans="1:4" ht="67.5" x14ac:dyDescent="0.2">
      <c r="A1268" s="4" t="s">
        <v>3757</v>
      </c>
      <c r="B1268" s="5" t="s">
        <v>3758</v>
      </c>
      <c r="C1268" s="4" t="s">
        <v>13</v>
      </c>
      <c r="D1268" s="4" t="s">
        <v>169</v>
      </c>
    </row>
    <row r="1269" spans="1:4" ht="67.5" x14ac:dyDescent="0.2">
      <c r="A1269" s="4" t="s">
        <v>3759</v>
      </c>
      <c r="B1269" s="5" t="s">
        <v>3760</v>
      </c>
      <c r="C1269" s="4" t="s">
        <v>13</v>
      </c>
      <c r="D1269" s="4" t="s">
        <v>9</v>
      </c>
    </row>
    <row r="1270" spans="1:4" ht="56.25" x14ac:dyDescent="0.2">
      <c r="A1270" s="4" t="s">
        <v>3761</v>
      </c>
      <c r="B1270" s="5" t="s">
        <v>3762</v>
      </c>
      <c r="C1270" s="4" t="s">
        <v>13</v>
      </c>
      <c r="D1270" s="4" t="s">
        <v>3750</v>
      </c>
    </row>
    <row r="1271" spans="1:4" ht="67.5" x14ac:dyDescent="0.2">
      <c r="A1271" s="4" t="s">
        <v>3763</v>
      </c>
      <c r="B1271" s="5" t="s">
        <v>3764</v>
      </c>
      <c r="C1271" s="4" t="s">
        <v>13</v>
      </c>
      <c r="D1271" s="4" t="s">
        <v>3765</v>
      </c>
    </row>
    <row r="1272" spans="1:4" ht="56.25" x14ac:dyDescent="0.2">
      <c r="A1272" s="4" t="s">
        <v>3766</v>
      </c>
      <c r="B1272" s="5" t="s">
        <v>3767</v>
      </c>
      <c r="C1272" s="4" t="s">
        <v>13</v>
      </c>
      <c r="D1272" s="4" t="s">
        <v>251</v>
      </c>
    </row>
    <row r="1273" spans="1:4" ht="67.5" x14ac:dyDescent="0.2">
      <c r="A1273" s="4" t="s">
        <v>3768</v>
      </c>
      <c r="B1273" s="5" t="s">
        <v>3769</v>
      </c>
      <c r="C1273" s="4" t="s">
        <v>13</v>
      </c>
      <c r="D1273" s="4" t="s">
        <v>3684</v>
      </c>
    </row>
    <row r="1274" spans="1:4" ht="56.25" x14ac:dyDescent="0.2">
      <c r="A1274" s="4" t="s">
        <v>3770</v>
      </c>
      <c r="B1274" s="5" t="s">
        <v>3771</v>
      </c>
      <c r="C1274" s="4" t="s">
        <v>13</v>
      </c>
      <c r="D1274" s="4" t="s">
        <v>1470</v>
      </c>
    </row>
    <row r="1275" spans="1:4" ht="67.5" x14ac:dyDescent="0.2">
      <c r="A1275" s="4" t="s">
        <v>3772</v>
      </c>
      <c r="B1275" s="5" t="s">
        <v>3773</v>
      </c>
      <c r="C1275" s="4" t="s">
        <v>13</v>
      </c>
      <c r="D1275" s="4" t="s">
        <v>3774</v>
      </c>
    </row>
    <row r="1276" spans="1:4" ht="67.5" x14ac:dyDescent="0.2">
      <c r="A1276" s="4" t="s">
        <v>3775</v>
      </c>
      <c r="B1276" s="5" t="s">
        <v>3776</v>
      </c>
      <c r="C1276" s="4" t="s">
        <v>13</v>
      </c>
      <c r="D1276" s="4" t="s">
        <v>1073</v>
      </c>
    </row>
    <row r="1277" spans="1:4" ht="56.25" x14ac:dyDescent="0.2">
      <c r="A1277" s="4" t="s">
        <v>3777</v>
      </c>
      <c r="B1277" s="5" t="s">
        <v>3778</v>
      </c>
      <c r="C1277" s="4" t="s">
        <v>13</v>
      </c>
      <c r="D1277" s="4" t="s">
        <v>3779</v>
      </c>
    </row>
    <row r="1278" spans="1:4" ht="67.5" x14ac:dyDescent="0.2">
      <c r="A1278" s="4" t="s">
        <v>3780</v>
      </c>
      <c r="B1278" s="5" t="s">
        <v>3781</v>
      </c>
      <c r="C1278" s="4" t="s">
        <v>13</v>
      </c>
      <c r="D1278" s="4" t="s">
        <v>1901</v>
      </c>
    </row>
    <row r="1279" spans="1:4" ht="67.5" x14ac:dyDescent="0.2">
      <c r="A1279" s="4" t="s">
        <v>3782</v>
      </c>
      <c r="B1279" s="5" t="s">
        <v>3783</v>
      </c>
      <c r="C1279" s="4" t="s">
        <v>13</v>
      </c>
      <c r="D1279" s="4" t="s">
        <v>3784</v>
      </c>
    </row>
    <row r="1280" spans="1:4" ht="67.5" x14ac:dyDescent="0.2">
      <c r="A1280" s="4" t="s">
        <v>3785</v>
      </c>
      <c r="B1280" s="5" t="s">
        <v>3786</v>
      </c>
      <c r="C1280" s="4" t="s">
        <v>13</v>
      </c>
      <c r="D1280" s="4" t="s">
        <v>3787</v>
      </c>
    </row>
    <row r="1281" spans="1:4" ht="56.25" x14ac:dyDescent="0.2">
      <c r="A1281" s="4" t="s">
        <v>3788</v>
      </c>
      <c r="B1281" s="5" t="s">
        <v>3789</v>
      </c>
      <c r="C1281" s="4" t="s">
        <v>13</v>
      </c>
      <c r="D1281" s="4" t="s">
        <v>3790</v>
      </c>
    </row>
    <row r="1282" spans="1:4" ht="67.5" x14ac:dyDescent="0.2">
      <c r="A1282" s="4" t="s">
        <v>3791</v>
      </c>
      <c r="B1282" s="5" t="s">
        <v>3792</v>
      </c>
      <c r="C1282" s="4" t="s">
        <v>13</v>
      </c>
      <c r="D1282" s="4" t="s">
        <v>250</v>
      </c>
    </row>
    <row r="1283" spans="1:4" ht="56.25" x14ac:dyDescent="0.2">
      <c r="A1283" s="4" t="s">
        <v>3793</v>
      </c>
      <c r="B1283" s="5" t="s">
        <v>3794</v>
      </c>
      <c r="C1283" s="4" t="s">
        <v>13</v>
      </c>
      <c r="D1283" s="4" t="s">
        <v>1292</v>
      </c>
    </row>
    <row r="1284" spans="1:4" ht="67.5" x14ac:dyDescent="0.2">
      <c r="A1284" s="4" t="s">
        <v>3795</v>
      </c>
      <c r="B1284" s="5" t="s">
        <v>3796</v>
      </c>
      <c r="C1284" s="4" t="s">
        <v>13</v>
      </c>
      <c r="D1284" s="4" t="s">
        <v>3797</v>
      </c>
    </row>
    <row r="1285" spans="1:4" ht="56.25" x14ac:dyDescent="0.2">
      <c r="A1285" s="4" t="s">
        <v>3798</v>
      </c>
      <c r="B1285" s="5" t="s">
        <v>3799</v>
      </c>
      <c r="C1285" s="4" t="s">
        <v>13</v>
      </c>
      <c r="D1285" s="4" t="s">
        <v>1470</v>
      </c>
    </row>
    <row r="1286" spans="1:4" ht="67.5" x14ac:dyDescent="0.2">
      <c r="A1286" s="4" t="s">
        <v>3800</v>
      </c>
      <c r="B1286" s="5" t="s">
        <v>3801</v>
      </c>
      <c r="C1286" s="4" t="s">
        <v>13</v>
      </c>
      <c r="D1286" s="4" t="s">
        <v>3802</v>
      </c>
    </row>
    <row r="1287" spans="1:4" ht="67.5" x14ac:dyDescent="0.2">
      <c r="A1287" s="4" t="s">
        <v>3803</v>
      </c>
      <c r="B1287" s="5" t="s">
        <v>3804</v>
      </c>
      <c r="C1287" s="4" t="s">
        <v>13</v>
      </c>
      <c r="D1287" s="4" t="s">
        <v>217</v>
      </c>
    </row>
    <row r="1288" spans="1:4" ht="56.25" x14ac:dyDescent="0.2">
      <c r="A1288" s="4" t="s">
        <v>3805</v>
      </c>
      <c r="B1288" s="5" t="s">
        <v>3806</v>
      </c>
      <c r="C1288" s="4" t="s">
        <v>13</v>
      </c>
      <c r="D1288" s="4" t="s">
        <v>3807</v>
      </c>
    </row>
    <row r="1289" spans="1:4" ht="56.25" x14ac:dyDescent="0.2">
      <c r="A1289" s="4" t="s">
        <v>3808</v>
      </c>
      <c r="B1289" s="5" t="s">
        <v>3809</v>
      </c>
      <c r="C1289" s="4" t="s">
        <v>13</v>
      </c>
      <c r="D1289" s="4" t="s">
        <v>3129</v>
      </c>
    </row>
    <row r="1290" spans="1:4" ht="67.5" x14ac:dyDescent="0.2">
      <c r="A1290" s="4" t="s">
        <v>3810</v>
      </c>
      <c r="B1290" s="5" t="s">
        <v>3811</v>
      </c>
      <c r="C1290" s="4" t="s">
        <v>13</v>
      </c>
      <c r="D1290" s="4" t="s">
        <v>3812</v>
      </c>
    </row>
    <row r="1291" spans="1:4" ht="56.25" x14ac:dyDescent="0.2">
      <c r="A1291" s="4" t="s">
        <v>3813</v>
      </c>
      <c r="B1291" s="5" t="s">
        <v>3814</v>
      </c>
      <c r="C1291" s="4" t="s">
        <v>13</v>
      </c>
      <c r="D1291" s="4" t="s">
        <v>3815</v>
      </c>
    </row>
    <row r="1292" spans="1:4" ht="56.25" x14ac:dyDescent="0.2">
      <c r="A1292" s="4" t="s">
        <v>3816</v>
      </c>
      <c r="B1292" s="5" t="s">
        <v>3817</v>
      </c>
      <c r="C1292" s="4" t="s">
        <v>13</v>
      </c>
      <c r="D1292" s="4" t="s">
        <v>3818</v>
      </c>
    </row>
    <row r="1293" spans="1:4" ht="56.25" x14ac:dyDescent="0.2">
      <c r="A1293" s="4" t="s">
        <v>3819</v>
      </c>
      <c r="B1293" s="5" t="s">
        <v>3820</v>
      </c>
      <c r="C1293" s="4" t="s">
        <v>13</v>
      </c>
      <c r="D1293" s="4" t="s">
        <v>3821</v>
      </c>
    </row>
    <row r="1294" spans="1:4" ht="56.25" x14ac:dyDescent="0.2">
      <c r="A1294" s="4" t="s">
        <v>3822</v>
      </c>
      <c r="B1294" s="5" t="s">
        <v>3823</v>
      </c>
      <c r="C1294" s="4" t="s">
        <v>13</v>
      </c>
      <c r="D1294" s="4" t="s">
        <v>3824</v>
      </c>
    </row>
    <row r="1295" spans="1:4" ht="67.5" x14ac:dyDescent="0.2">
      <c r="A1295" s="4" t="s">
        <v>3825</v>
      </c>
      <c r="B1295" s="5" t="s">
        <v>3826</v>
      </c>
      <c r="C1295" s="4" t="s">
        <v>13</v>
      </c>
      <c r="D1295" s="4" t="s">
        <v>3050</v>
      </c>
    </row>
    <row r="1296" spans="1:4" ht="56.25" x14ac:dyDescent="0.2">
      <c r="A1296" s="4" t="s">
        <v>3827</v>
      </c>
      <c r="B1296" s="5" t="s">
        <v>3828</v>
      </c>
      <c r="C1296" s="4" t="s">
        <v>13</v>
      </c>
      <c r="D1296" s="4" t="s">
        <v>3829</v>
      </c>
    </row>
    <row r="1297" spans="1:4" ht="56.25" x14ac:dyDescent="0.2">
      <c r="A1297" s="4" t="s">
        <v>3830</v>
      </c>
      <c r="B1297" s="5" t="s">
        <v>3831</v>
      </c>
      <c r="C1297" s="4" t="s">
        <v>13</v>
      </c>
      <c r="D1297" s="4" t="s">
        <v>27</v>
      </c>
    </row>
    <row r="1298" spans="1:4" ht="56.25" x14ac:dyDescent="0.2">
      <c r="A1298" s="4" t="s">
        <v>3832</v>
      </c>
      <c r="B1298" s="5" t="s">
        <v>3833</v>
      </c>
      <c r="C1298" s="4" t="s">
        <v>13</v>
      </c>
      <c r="D1298" s="4" t="s">
        <v>3834</v>
      </c>
    </row>
    <row r="1299" spans="1:4" ht="56.25" x14ac:dyDescent="0.2">
      <c r="A1299" s="4" t="s">
        <v>3835</v>
      </c>
      <c r="B1299" s="5" t="s">
        <v>3836</v>
      </c>
      <c r="C1299" s="4" t="s">
        <v>13</v>
      </c>
      <c r="D1299" s="4" t="s">
        <v>3837</v>
      </c>
    </row>
    <row r="1300" spans="1:4" ht="67.5" x14ac:dyDescent="0.2">
      <c r="A1300" s="4" t="s">
        <v>3838</v>
      </c>
      <c r="B1300" s="5" t="s">
        <v>3839</v>
      </c>
      <c r="C1300" s="4" t="s">
        <v>13</v>
      </c>
      <c r="D1300" s="4" t="s">
        <v>3840</v>
      </c>
    </row>
    <row r="1301" spans="1:4" ht="56.25" x14ac:dyDescent="0.2">
      <c r="A1301" s="4" t="s">
        <v>3841</v>
      </c>
      <c r="B1301" s="5" t="s">
        <v>3842</v>
      </c>
      <c r="C1301" s="4" t="s">
        <v>13</v>
      </c>
      <c r="D1301" s="4" t="s">
        <v>159</v>
      </c>
    </row>
    <row r="1302" spans="1:4" ht="56.25" x14ac:dyDescent="0.2">
      <c r="A1302" s="4" t="s">
        <v>3843</v>
      </c>
      <c r="B1302" s="5" t="s">
        <v>3844</v>
      </c>
      <c r="C1302" s="4" t="s">
        <v>13</v>
      </c>
      <c r="D1302" s="4" t="s">
        <v>3845</v>
      </c>
    </row>
    <row r="1303" spans="1:4" ht="56.25" x14ac:dyDescent="0.2">
      <c r="A1303" s="4" t="s">
        <v>3846</v>
      </c>
      <c r="B1303" s="5" t="s">
        <v>3847</v>
      </c>
      <c r="C1303" s="4" t="s">
        <v>13</v>
      </c>
      <c r="D1303" s="4" t="s">
        <v>3845</v>
      </c>
    </row>
    <row r="1304" spans="1:4" ht="56.25" x14ac:dyDescent="0.2">
      <c r="A1304" s="4" t="s">
        <v>3848</v>
      </c>
      <c r="B1304" s="5" t="s">
        <v>3849</v>
      </c>
      <c r="C1304" s="4" t="s">
        <v>13</v>
      </c>
      <c r="D1304" s="4" t="s">
        <v>9</v>
      </c>
    </row>
    <row r="1305" spans="1:4" ht="56.25" x14ac:dyDescent="0.2">
      <c r="A1305" s="4" t="s">
        <v>3850</v>
      </c>
      <c r="B1305" s="5" t="s">
        <v>3851</v>
      </c>
      <c r="C1305" s="4" t="s">
        <v>13</v>
      </c>
      <c r="D1305" s="4" t="s">
        <v>3852</v>
      </c>
    </row>
    <row r="1306" spans="1:4" ht="45" x14ac:dyDescent="0.2">
      <c r="A1306" s="4" t="s">
        <v>3853</v>
      </c>
      <c r="B1306" s="5" t="s">
        <v>3854</v>
      </c>
      <c r="C1306" s="4" t="s">
        <v>1</v>
      </c>
      <c r="D1306" s="4" t="s">
        <v>3855</v>
      </c>
    </row>
    <row r="1307" spans="1:4" ht="56.25" x14ac:dyDescent="0.2">
      <c r="A1307" s="4" t="s">
        <v>3856</v>
      </c>
      <c r="B1307" s="5" t="s">
        <v>3857</v>
      </c>
      <c r="C1307" s="4" t="s">
        <v>13</v>
      </c>
      <c r="D1307" s="4" t="s">
        <v>2091</v>
      </c>
    </row>
    <row r="1308" spans="1:4" ht="67.5" x14ac:dyDescent="0.2">
      <c r="A1308" s="4" t="s">
        <v>3858</v>
      </c>
      <c r="B1308" s="5" t="s">
        <v>3859</v>
      </c>
      <c r="C1308" s="4" t="s">
        <v>13</v>
      </c>
      <c r="D1308" s="4" t="s">
        <v>3860</v>
      </c>
    </row>
    <row r="1309" spans="1:4" ht="45" x14ac:dyDescent="0.2">
      <c r="A1309" s="4" t="s">
        <v>3861</v>
      </c>
      <c r="B1309" s="5" t="s">
        <v>3862</v>
      </c>
      <c r="C1309" s="4" t="s">
        <v>13</v>
      </c>
      <c r="D1309" s="4" t="s">
        <v>3863</v>
      </c>
    </row>
    <row r="1310" spans="1:4" ht="56.25" x14ac:dyDescent="0.2">
      <c r="A1310" s="4" t="s">
        <v>3864</v>
      </c>
      <c r="B1310" s="5" t="s">
        <v>3865</v>
      </c>
      <c r="C1310" s="4" t="s">
        <v>13</v>
      </c>
      <c r="D1310" s="4" t="s">
        <v>3866</v>
      </c>
    </row>
    <row r="1311" spans="1:4" ht="67.5" x14ac:dyDescent="0.2">
      <c r="A1311" s="4" t="s">
        <v>3867</v>
      </c>
      <c r="B1311" s="5" t="s">
        <v>3868</v>
      </c>
      <c r="C1311" s="4" t="s">
        <v>13</v>
      </c>
      <c r="D1311" s="4" t="s">
        <v>3869</v>
      </c>
    </row>
    <row r="1312" spans="1:4" ht="45" x14ac:dyDescent="0.2">
      <c r="A1312" s="4" t="s">
        <v>3870</v>
      </c>
      <c r="B1312" s="5" t="s">
        <v>3871</v>
      </c>
      <c r="C1312" s="4" t="s">
        <v>13</v>
      </c>
      <c r="D1312" s="4" t="s">
        <v>3863</v>
      </c>
    </row>
    <row r="1313" spans="1:4" ht="45" x14ac:dyDescent="0.2">
      <c r="A1313" s="4" t="s">
        <v>3872</v>
      </c>
      <c r="B1313" s="5" t="s">
        <v>3873</v>
      </c>
      <c r="C1313" s="4" t="s">
        <v>13</v>
      </c>
      <c r="D1313" s="4" t="s">
        <v>3874</v>
      </c>
    </row>
    <row r="1314" spans="1:4" ht="56.25" x14ac:dyDescent="0.2">
      <c r="A1314" s="4" t="s">
        <v>3875</v>
      </c>
      <c r="B1314" s="5" t="s">
        <v>3876</v>
      </c>
      <c r="C1314" s="4" t="s">
        <v>13</v>
      </c>
      <c r="D1314" s="4" t="s">
        <v>3877</v>
      </c>
    </row>
    <row r="1315" spans="1:4" ht="67.5" x14ac:dyDescent="0.2">
      <c r="A1315" s="4" t="s">
        <v>3878</v>
      </c>
      <c r="B1315" s="5" t="s">
        <v>3879</v>
      </c>
      <c r="C1315" s="4" t="s">
        <v>13</v>
      </c>
      <c r="D1315" s="4" t="s">
        <v>3880</v>
      </c>
    </row>
    <row r="1316" spans="1:4" ht="56.25" x14ac:dyDescent="0.2">
      <c r="A1316" s="4" t="s">
        <v>3881</v>
      </c>
      <c r="B1316" s="5" t="s">
        <v>3882</v>
      </c>
      <c r="C1316" s="4" t="s">
        <v>13</v>
      </c>
      <c r="D1316" s="4" t="s">
        <v>3883</v>
      </c>
    </row>
    <row r="1317" spans="1:4" ht="67.5" x14ac:dyDescent="0.2">
      <c r="A1317" s="4" t="s">
        <v>3884</v>
      </c>
      <c r="B1317" s="5" t="s">
        <v>3885</v>
      </c>
      <c r="C1317" s="4" t="s">
        <v>13</v>
      </c>
      <c r="D1317" s="4" t="s">
        <v>2583</v>
      </c>
    </row>
    <row r="1318" spans="1:4" ht="56.25" x14ac:dyDescent="0.2">
      <c r="A1318" s="4" t="s">
        <v>3886</v>
      </c>
      <c r="B1318" s="5" t="s">
        <v>3887</v>
      </c>
      <c r="C1318" s="4" t="s">
        <v>13</v>
      </c>
      <c r="D1318" s="4" t="s">
        <v>3888</v>
      </c>
    </row>
    <row r="1319" spans="1:4" ht="45" x14ac:dyDescent="0.2">
      <c r="A1319" s="4" t="s">
        <v>3889</v>
      </c>
      <c r="B1319" s="5" t="s">
        <v>3890</v>
      </c>
      <c r="C1319" s="4" t="s">
        <v>13</v>
      </c>
      <c r="D1319" s="4" t="s">
        <v>3874</v>
      </c>
    </row>
    <row r="1320" spans="1:4" ht="45" x14ac:dyDescent="0.2">
      <c r="A1320" s="4" t="s">
        <v>3891</v>
      </c>
      <c r="B1320" s="5" t="s">
        <v>3892</v>
      </c>
      <c r="C1320" s="4" t="s">
        <v>13</v>
      </c>
      <c r="D1320" s="4" t="s">
        <v>3893</v>
      </c>
    </row>
    <row r="1321" spans="1:4" ht="45" x14ac:dyDescent="0.2">
      <c r="A1321" s="4" t="s">
        <v>3894</v>
      </c>
      <c r="B1321" s="5" t="s">
        <v>3895</v>
      </c>
      <c r="C1321" s="4" t="s">
        <v>13</v>
      </c>
      <c r="D1321" s="4" t="s">
        <v>3896</v>
      </c>
    </row>
    <row r="1322" spans="1:4" ht="45" x14ac:dyDescent="0.2">
      <c r="A1322" s="4" t="s">
        <v>3897</v>
      </c>
      <c r="B1322" s="5" t="s">
        <v>3898</v>
      </c>
      <c r="C1322" s="4" t="s">
        <v>13</v>
      </c>
      <c r="D1322" s="4" t="s">
        <v>3899</v>
      </c>
    </row>
    <row r="1323" spans="1:4" ht="45" x14ac:dyDescent="0.2">
      <c r="A1323" s="4" t="s">
        <v>3900</v>
      </c>
      <c r="B1323" s="5" t="s">
        <v>3901</v>
      </c>
      <c r="C1323" s="4" t="s">
        <v>13</v>
      </c>
      <c r="D1323" s="4" t="s">
        <v>3902</v>
      </c>
    </row>
    <row r="1324" spans="1:4" ht="45" x14ac:dyDescent="0.2">
      <c r="A1324" s="4" t="s">
        <v>3903</v>
      </c>
      <c r="B1324" s="5" t="s">
        <v>3904</v>
      </c>
      <c r="C1324" s="4" t="s">
        <v>13</v>
      </c>
      <c r="D1324" s="4" t="s">
        <v>304</v>
      </c>
    </row>
    <row r="1325" spans="1:4" ht="45" x14ac:dyDescent="0.2">
      <c r="A1325" s="4" t="s">
        <v>3905</v>
      </c>
      <c r="B1325" s="5" t="s">
        <v>3906</v>
      </c>
      <c r="C1325" s="4" t="s">
        <v>13</v>
      </c>
      <c r="D1325" s="4" t="s">
        <v>3907</v>
      </c>
    </row>
    <row r="1326" spans="1:4" ht="45" x14ac:dyDescent="0.2">
      <c r="A1326" s="4" t="s">
        <v>3908</v>
      </c>
      <c r="B1326" s="5" t="s">
        <v>3909</v>
      </c>
      <c r="C1326" s="4" t="s">
        <v>13</v>
      </c>
      <c r="D1326" s="4" t="s">
        <v>3910</v>
      </c>
    </row>
    <row r="1327" spans="1:4" ht="67.5" x14ac:dyDescent="0.2">
      <c r="A1327" s="4" t="s">
        <v>3911</v>
      </c>
      <c r="B1327" s="5" t="s">
        <v>3912</v>
      </c>
      <c r="C1327" s="4" t="s">
        <v>13</v>
      </c>
      <c r="D1327" s="4" t="s">
        <v>3913</v>
      </c>
    </row>
    <row r="1328" spans="1:4" ht="56.25" x14ac:dyDescent="0.2">
      <c r="A1328" s="4" t="s">
        <v>3914</v>
      </c>
      <c r="B1328" s="5" t="s">
        <v>3915</v>
      </c>
      <c r="C1328" s="4" t="s">
        <v>13</v>
      </c>
      <c r="D1328" s="4" t="s">
        <v>111</v>
      </c>
    </row>
    <row r="1329" spans="1:4" ht="67.5" x14ac:dyDescent="0.2">
      <c r="A1329" s="4" t="s">
        <v>3916</v>
      </c>
      <c r="B1329" s="5" t="s">
        <v>3917</v>
      </c>
      <c r="C1329" s="4" t="s">
        <v>13</v>
      </c>
      <c r="D1329" s="4" t="s">
        <v>3918</v>
      </c>
    </row>
    <row r="1330" spans="1:4" ht="67.5" x14ac:dyDescent="0.2">
      <c r="A1330" s="4" t="s">
        <v>3919</v>
      </c>
      <c r="B1330" s="5" t="s">
        <v>3920</v>
      </c>
      <c r="C1330" s="4" t="s">
        <v>13</v>
      </c>
      <c r="D1330" s="4" t="s">
        <v>150</v>
      </c>
    </row>
    <row r="1331" spans="1:4" ht="67.5" x14ac:dyDescent="0.2">
      <c r="A1331" s="4" t="s">
        <v>3921</v>
      </c>
      <c r="B1331" s="5" t="s">
        <v>3922</v>
      </c>
      <c r="C1331" s="4" t="s">
        <v>13</v>
      </c>
      <c r="D1331" s="4" t="s">
        <v>3122</v>
      </c>
    </row>
    <row r="1332" spans="1:4" ht="67.5" x14ac:dyDescent="0.2">
      <c r="A1332" s="4" t="s">
        <v>3923</v>
      </c>
      <c r="B1332" s="5" t="s">
        <v>3924</v>
      </c>
      <c r="C1332" s="4" t="s">
        <v>13</v>
      </c>
      <c r="D1332" s="4" t="s">
        <v>3925</v>
      </c>
    </row>
    <row r="1333" spans="1:4" ht="67.5" x14ac:dyDescent="0.2">
      <c r="A1333" s="4" t="s">
        <v>3926</v>
      </c>
      <c r="B1333" s="5" t="s">
        <v>3927</v>
      </c>
      <c r="C1333" s="4" t="s">
        <v>13</v>
      </c>
      <c r="D1333" s="4" t="s">
        <v>3928</v>
      </c>
    </row>
    <row r="1334" spans="1:4" ht="67.5" x14ac:dyDescent="0.2">
      <c r="A1334" s="4" t="s">
        <v>3929</v>
      </c>
      <c r="B1334" s="5" t="s">
        <v>3930</v>
      </c>
      <c r="C1334" s="4" t="s">
        <v>13</v>
      </c>
      <c r="D1334" s="4" t="s">
        <v>2841</v>
      </c>
    </row>
    <row r="1335" spans="1:4" ht="67.5" x14ac:dyDescent="0.2">
      <c r="A1335" s="4" t="s">
        <v>3931</v>
      </c>
      <c r="B1335" s="5" t="s">
        <v>3932</v>
      </c>
      <c r="C1335" s="4" t="s">
        <v>13</v>
      </c>
      <c r="D1335" s="4" t="s">
        <v>3933</v>
      </c>
    </row>
    <row r="1336" spans="1:4" ht="67.5" x14ac:dyDescent="0.2">
      <c r="A1336" s="4" t="s">
        <v>3934</v>
      </c>
      <c r="B1336" s="5" t="s">
        <v>3935</v>
      </c>
      <c r="C1336" s="4" t="s">
        <v>13</v>
      </c>
      <c r="D1336" s="4" t="s">
        <v>3936</v>
      </c>
    </row>
    <row r="1337" spans="1:4" ht="67.5" x14ac:dyDescent="0.2">
      <c r="A1337" s="4" t="s">
        <v>3937</v>
      </c>
      <c r="B1337" s="5" t="s">
        <v>3938</v>
      </c>
      <c r="C1337" s="4" t="s">
        <v>13</v>
      </c>
      <c r="D1337" s="4" t="s">
        <v>3939</v>
      </c>
    </row>
    <row r="1338" spans="1:4" ht="67.5" x14ac:dyDescent="0.2">
      <c r="A1338" s="4" t="s">
        <v>3940</v>
      </c>
      <c r="B1338" s="5" t="s">
        <v>3941</v>
      </c>
      <c r="C1338" s="4" t="s">
        <v>13</v>
      </c>
      <c r="D1338" s="4" t="s">
        <v>3942</v>
      </c>
    </row>
    <row r="1339" spans="1:4" ht="67.5" x14ac:dyDescent="0.2">
      <c r="A1339" s="4" t="s">
        <v>3943</v>
      </c>
      <c r="B1339" s="5" t="s">
        <v>3944</v>
      </c>
      <c r="C1339" s="4" t="s">
        <v>13</v>
      </c>
      <c r="D1339" s="4" t="s">
        <v>3945</v>
      </c>
    </row>
    <row r="1340" spans="1:4" ht="67.5" x14ac:dyDescent="0.2">
      <c r="A1340" s="4" t="s">
        <v>3946</v>
      </c>
      <c r="B1340" s="5" t="s">
        <v>3947</v>
      </c>
      <c r="C1340" s="4" t="s">
        <v>13</v>
      </c>
      <c r="D1340" s="4" t="s">
        <v>3948</v>
      </c>
    </row>
    <row r="1341" spans="1:4" ht="67.5" x14ac:dyDescent="0.2">
      <c r="A1341" s="4" t="s">
        <v>3949</v>
      </c>
      <c r="B1341" s="5" t="s">
        <v>3950</v>
      </c>
      <c r="C1341" s="4" t="s">
        <v>13</v>
      </c>
      <c r="D1341" s="4" t="s">
        <v>3951</v>
      </c>
    </row>
    <row r="1342" spans="1:4" ht="56.25" x14ac:dyDescent="0.2">
      <c r="A1342" s="4" t="s">
        <v>3952</v>
      </c>
      <c r="B1342" s="5" t="s">
        <v>3953</v>
      </c>
      <c r="C1342" s="4" t="s">
        <v>13</v>
      </c>
      <c r="D1342" s="4" t="s">
        <v>3</v>
      </c>
    </row>
    <row r="1343" spans="1:4" ht="67.5" x14ac:dyDescent="0.2">
      <c r="A1343" s="4" t="s">
        <v>3954</v>
      </c>
      <c r="B1343" s="5" t="s">
        <v>3955</v>
      </c>
      <c r="C1343" s="4" t="s">
        <v>13</v>
      </c>
      <c r="D1343" s="4" t="s">
        <v>3756</v>
      </c>
    </row>
    <row r="1344" spans="1:4" ht="45" x14ac:dyDescent="0.2">
      <c r="A1344" s="4" t="s">
        <v>3956</v>
      </c>
      <c r="B1344" s="5" t="s">
        <v>3957</v>
      </c>
      <c r="C1344" s="4" t="s">
        <v>13</v>
      </c>
      <c r="D1344" s="4" t="s">
        <v>3958</v>
      </c>
    </row>
    <row r="1345" spans="1:4" ht="45" x14ac:dyDescent="0.2">
      <c r="A1345" s="4" t="s">
        <v>3959</v>
      </c>
      <c r="B1345" s="5" t="s">
        <v>3960</v>
      </c>
      <c r="C1345" s="4" t="s">
        <v>13</v>
      </c>
      <c r="D1345" s="4" t="s">
        <v>3961</v>
      </c>
    </row>
    <row r="1346" spans="1:4" ht="56.25" x14ac:dyDescent="0.2">
      <c r="A1346" s="4" t="s">
        <v>3962</v>
      </c>
      <c r="B1346" s="5" t="s">
        <v>3963</v>
      </c>
      <c r="C1346" s="4" t="s">
        <v>13</v>
      </c>
      <c r="D1346" s="4" t="s">
        <v>3964</v>
      </c>
    </row>
    <row r="1347" spans="1:4" ht="45" x14ac:dyDescent="0.2">
      <c r="A1347" s="4" t="s">
        <v>3965</v>
      </c>
      <c r="B1347" s="5" t="s">
        <v>3966</v>
      </c>
      <c r="C1347" s="4" t="s">
        <v>13</v>
      </c>
      <c r="D1347" s="4" t="s">
        <v>3967</v>
      </c>
    </row>
    <row r="1348" spans="1:4" ht="67.5" x14ac:dyDescent="0.2">
      <c r="A1348" s="4" t="s">
        <v>3968</v>
      </c>
      <c r="B1348" s="5" t="s">
        <v>3969</v>
      </c>
      <c r="C1348" s="4" t="s">
        <v>13</v>
      </c>
      <c r="D1348" s="4" t="s">
        <v>3970</v>
      </c>
    </row>
    <row r="1349" spans="1:4" ht="56.25" x14ac:dyDescent="0.2">
      <c r="A1349" s="4" t="s">
        <v>3971</v>
      </c>
      <c r="B1349" s="5" t="s">
        <v>3972</v>
      </c>
      <c r="C1349" s="4" t="s">
        <v>13</v>
      </c>
      <c r="D1349" s="4" t="s">
        <v>1589</v>
      </c>
    </row>
    <row r="1350" spans="1:4" ht="56.25" x14ac:dyDescent="0.2">
      <c r="A1350" s="4" t="s">
        <v>3973</v>
      </c>
      <c r="B1350" s="5" t="s">
        <v>3974</v>
      </c>
      <c r="C1350" s="4" t="s">
        <v>13</v>
      </c>
      <c r="D1350" s="4" t="s">
        <v>1316</v>
      </c>
    </row>
    <row r="1351" spans="1:4" ht="45" x14ac:dyDescent="0.2">
      <c r="A1351" s="4" t="s">
        <v>3975</v>
      </c>
      <c r="B1351" s="5" t="s">
        <v>3976</v>
      </c>
      <c r="C1351" s="4" t="s">
        <v>13</v>
      </c>
      <c r="D1351" s="4" t="s">
        <v>3977</v>
      </c>
    </row>
    <row r="1352" spans="1:4" ht="67.5" x14ac:dyDescent="0.2">
      <c r="A1352" s="4" t="s">
        <v>3978</v>
      </c>
      <c r="B1352" s="5" t="s">
        <v>3979</v>
      </c>
      <c r="C1352" s="4" t="s">
        <v>13</v>
      </c>
      <c r="D1352" s="4" t="s">
        <v>3980</v>
      </c>
    </row>
    <row r="1353" spans="1:4" ht="45" x14ac:dyDescent="0.2">
      <c r="A1353" s="4" t="s">
        <v>3981</v>
      </c>
      <c r="B1353" s="5" t="s">
        <v>3982</v>
      </c>
      <c r="C1353" s="4" t="s">
        <v>13</v>
      </c>
      <c r="D1353" s="4" t="s">
        <v>292</v>
      </c>
    </row>
    <row r="1354" spans="1:4" ht="56.25" x14ac:dyDescent="0.2">
      <c r="A1354" s="4" t="s">
        <v>3983</v>
      </c>
      <c r="B1354" s="5" t="s">
        <v>3984</v>
      </c>
      <c r="C1354" s="4" t="s">
        <v>13</v>
      </c>
      <c r="D1354" s="4" t="s">
        <v>1510</v>
      </c>
    </row>
    <row r="1355" spans="1:4" ht="56.25" x14ac:dyDescent="0.2">
      <c r="A1355" s="4" t="s">
        <v>3985</v>
      </c>
      <c r="B1355" s="5" t="s">
        <v>3986</v>
      </c>
      <c r="C1355" s="4" t="s">
        <v>13</v>
      </c>
      <c r="D1355" s="4" t="s">
        <v>3987</v>
      </c>
    </row>
    <row r="1356" spans="1:4" ht="67.5" x14ac:dyDescent="0.2">
      <c r="A1356" s="4" t="s">
        <v>3988</v>
      </c>
      <c r="B1356" s="5" t="s">
        <v>3989</v>
      </c>
      <c r="C1356" s="4" t="s">
        <v>13</v>
      </c>
      <c r="D1356" s="4" t="s">
        <v>1684</v>
      </c>
    </row>
    <row r="1357" spans="1:4" ht="45" x14ac:dyDescent="0.2">
      <c r="A1357" s="4" t="s">
        <v>3990</v>
      </c>
      <c r="B1357" s="5" t="s">
        <v>3991</v>
      </c>
      <c r="C1357" s="4" t="s">
        <v>13</v>
      </c>
      <c r="D1357" s="4" t="s">
        <v>3992</v>
      </c>
    </row>
    <row r="1358" spans="1:4" ht="56.25" x14ac:dyDescent="0.2">
      <c r="A1358" s="4" t="s">
        <v>3993</v>
      </c>
      <c r="B1358" s="5" t="s">
        <v>3994</v>
      </c>
      <c r="C1358" s="4" t="s">
        <v>13</v>
      </c>
      <c r="D1358" s="4" t="s">
        <v>139</v>
      </c>
    </row>
    <row r="1359" spans="1:4" ht="67.5" x14ac:dyDescent="0.2">
      <c r="A1359" s="4" t="s">
        <v>3995</v>
      </c>
      <c r="B1359" s="5" t="s">
        <v>3996</v>
      </c>
      <c r="C1359" s="4" t="s">
        <v>13</v>
      </c>
      <c r="D1359" s="4" t="s">
        <v>3997</v>
      </c>
    </row>
    <row r="1360" spans="1:4" ht="45" x14ac:dyDescent="0.2">
      <c r="A1360" s="4" t="s">
        <v>3998</v>
      </c>
      <c r="B1360" s="5" t="s">
        <v>3999</v>
      </c>
      <c r="C1360" s="4" t="s">
        <v>13</v>
      </c>
      <c r="D1360" s="4" t="s">
        <v>4000</v>
      </c>
    </row>
    <row r="1361" spans="1:4" ht="67.5" x14ac:dyDescent="0.2">
      <c r="A1361" s="4" t="s">
        <v>4001</v>
      </c>
      <c r="B1361" s="5" t="s">
        <v>4002</v>
      </c>
      <c r="C1361" s="4" t="s">
        <v>13</v>
      </c>
      <c r="D1361" s="4" t="s">
        <v>290</v>
      </c>
    </row>
    <row r="1362" spans="1:4" ht="56.25" x14ac:dyDescent="0.2">
      <c r="A1362" s="4" t="s">
        <v>4003</v>
      </c>
      <c r="B1362" s="5" t="s">
        <v>4004</v>
      </c>
      <c r="C1362" s="4" t="s">
        <v>13</v>
      </c>
      <c r="D1362" s="4" t="s">
        <v>4005</v>
      </c>
    </row>
    <row r="1363" spans="1:4" ht="67.5" x14ac:dyDescent="0.2">
      <c r="A1363" s="4" t="s">
        <v>4006</v>
      </c>
      <c r="B1363" s="5" t="s">
        <v>4007</v>
      </c>
      <c r="C1363" s="4" t="s">
        <v>13</v>
      </c>
      <c r="D1363" s="4" t="s">
        <v>4008</v>
      </c>
    </row>
    <row r="1364" spans="1:4" ht="45" x14ac:dyDescent="0.2">
      <c r="A1364" s="4" t="s">
        <v>4009</v>
      </c>
      <c r="B1364" s="5" t="s">
        <v>4010</v>
      </c>
      <c r="C1364" s="4" t="s">
        <v>13</v>
      </c>
      <c r="D1364" s="4" t="s">
        <v>4011</v>
      </c>
    </row>
    <row r="1365" spans="1:4" ht="56.25" x14ac:dyDescent="0.2">
      <c r="A1365" s="4" t="s">
        <v>4012</v>
      </c>
      <c r="B1365" s="5" t="s">
        <v>4013</v>
      </c>
      <c r="C1365" s="4" t="s">
        <v>13</v>
      </c>
      <c r="D1365" s="4" t="s">
        <v>4014</v>
      </c>
    </row>
    <row r="1366" spans="1:4" ht="45" x14ac:dyDescent="0.2">
      <c r="A1366" s="4" t="s">
        <v>4015</v>
      </c>
      <c r="B1366" s="5" t="s">
        <v>4016</v>
      </c>
      <c r="C1366" s="4" t="s">
        <v>13</v>
      </c>
      <c r="D1366" s="4" t="s">
        <v>4017</v>
      </c>
    </row>
    <row r="1367" spans="1:4" ht="45" x14ac:dyDescent="0.2">
      <c r="A1367" s="4" t="s">
        <v>4018</v>
      </c>
      <c r="B1367" s="5" t="s">
        <v>4019</v>
      </c>
      <c r="C1367" s="4" t="s">
        <v>13</v>
      </c>
      <c r="D1367" s="4" t="s">
        <v>4020</v>
      </c>
    </row>
    <row r="1368" spans="1:4" ht="45" x14ac:dyDescent="0.2">
      <c r="A1368" s="4" t="s">
        <v>4021</v>
      </c>
      <c r="B1368" s="5" t="s">
        <v>4022</v>
      </c>
      <c r="C1368" s="4" t="s">
        <v>13</v>
      </c>
      <c r="D1368" s="4" t="s">
        <v>4023</v>
      </c>
    </row>
    <row r="1369" spans="1:4" ht="45" x14ac:dyDescent="0.2">
      <c r="A1369" s="4" t="s">
        <v>4024</v>
      </c>
      <c r="B1369" s="5" t="s">
        <v>4025</v>
      </c>
      <c r="C1369" s="4" t="s">
        <v>13</v>
      </c>
      <c r="D1369" s="4" t="s">
        <v>4026</v>
      </c>
    </row>
    <row r="1370" spans="1:4" ht="45" x14ac:dyDescent="0.2">
      <c r="A1370" s="4" t="s">
        <v>4027</v>
      </c>
      <c r="B1370" s="5" t="s">
        <v>4028</v>
      </c>
      <c r="C1370" s="4" t="s">
        <v>13</v>
      </c>
      <c r="D1370" s="4" t="s">
        <v>4029</v>
      </c>
    </row>
    <row r="1371" spans="1:4" ht="45" x14ac:dyDescent="0.2">
      <c r="A1371" s="4" t="s">
        <v>4030</v>
      </c>
      <c r="B1371" s="5" t="s">
        <v>4031</v>
      </c>
      <c r="C1371" s="4" t="s">
        <v>13</v>
      </c>
      <c r="D1371" s="4" t="s">
        <v>4032</v>
      </c>
    </row>
    <row r="1372" spans="1:4" ht="45" x14ac:dyDescent="0.2">
      <c r="A1372" s="4" t="s">
        <v>4033</v>
      </c>
      <c r="B1372" s="5" t="s">
        <v>4034</v>
      </c>
      <c r="C1372" s="4" t="s">
        <v>13</v>
      </c>
      <c r="D1372" s="4" t="s">
        <v>4035</v>
      </c>
    </row>
    <row r="1373" spans="1:4" ht="45" x14ac:dyDescent="0.2">
      <c r="A1373" s="4" t="s">
        <v>4036</v>
      </c>
      <c r="B1373" s="5" t="s">
        <v>4037</v>
      </c>
      <c r="C1373" s="4" t="s">
        <v>13</v>
      </c>
      <c r="D1373" s="4" t="s">
        <v>4038</v>
      </c>
    </row>
    <row r="1374" spans="1:4" ht="45" x14ac:dyDescent="0.2">
      <c r="A1374" s="4" t="s">
        <v>4039</v>
      </c>
      <c r="B1374" s="5" t="s">
        <v>4040</v>
      </c>
      <c r="C1374" s="4" t="s">
        <v>13</v>
      </c>
      <c r="D1374" s="4" t="s">
        <v>445</v>
      </c>
    </row>
    <row r="1375" spans="1:4" ht="45" x14ac:dyDescent="0.2">
      <c r="A1375" s="4" t="s">
        <v>4041</v>
      </c>
      <c r="B1375" s="5" t="s">
        <v>4042</v>
      </c>
      <c r="C1375" s="4" t="s">
        <v>13</v>
      </c>
      <c r="D1375" s="4" t="s">
        <v>4043</v>
      </c>
    </row>
    <row r="1376" spans="1:4" ht="56.25" x14ac:dyDescent="0.2">
      <c r="A1376" s="4" t="s">
        <v>4044</v>
      </c>
      <c r="B1376" s="5" t="s">
        <v>4045</v>
      </c>
      <c r="C1376" s="4" t="s">
        <v>13</v>
      </c>
      <c r="D1376" s="4" t="s">
        <v>4046</v>
      </c>
    </row>
    <row r="1377" spans="1:4" ht="56.25" x14ac:dyDescent="0.2">
      <c r="A1377" s="4" t="s">
        <v>4047</v>
      </c>
      <c r="B1377" s="5" t="s">
        <v>4048</v>
      </c>
      <c r="C1377" s="4" t="s">
        <v>13</v>
      </c>
      <c r="D1377" s="4" t="s">
        <v>225</v>
      </c>
    </row>
    <row r="1378" spans="1:4" ht="56.25" x14ac:dyDescent="0.2">
      <c r="A1378" s="4" t="s">
        <v>4049</v>
      </c>
      <c r="B1378" s="5" t="s">
        <v>4050</v>
      </c>
      <c r="C1378" s="4" t="s">
        <v>13</v>
      </c>
      <c r="D1378" s="4" t="s">
        <v>210</v>
      </c>
    </row>
    <row r="1379" spans="1:4" ht="56.25" x14ac:dyDescent="0.2">
      <c r="A1379" s="4" t="s">
        <v>4051</v>
      </c>
      <c r="B1379" s="5" t="s">
        <v>4052</v>
      </c>
      <c r="C1379" s="4" t="s">
        <v>13</v>
      </c>
      <c r="D1379" s="4" t="s">
        <v>4053</v>
      </c>
    </row>
    <row r="1380" spans="1:4" ht="56.25" x14ac:dyDescent="0.2">
      <c r="A1380" s="4" t="s">
        <v>4054</v>
      </c>
      <c r="B1380" s="5" t="s">
        <v>4055</v>
      </c>
      <c r="C1380" s="4" t="s">
        <v>13</v>
      </c>
      <c r="D1380" s="4" t="s">
        <v>4056</v>
      </c>
    </row>
    <row r="1381" spans="1:4" ht="56.25" x14ac:dyDescent="0.2">
      <c r="A1381" s="4" t="s">
        <v>4057</v>
      </c>
      <c r="B1381" s="5" t="s">
        <v>4058</v>
      </c>
      <c r="C1381" s="4" t="s">
        <v>13</v>
      </c>
      <c r="D1381" s="4" t="s">
        <v>4059</v>
      </c>
    </row>
    <row r="1382" spans="1:4" ht="56.25" x14ac:dyDescent="0.2">
      <c r="A1382" s="4" t="s">
        <v>4060</v>
      </c>
      <c r="B1382" s="5" t="s">
        <v>4061</v>
      </c>
      <c r="C1382" s="4" t="s">
        <v>13</v>
      </c>
      <c r="D1382" s="4" t="s">
        <v>3744</v>
      </c>
    </row>
    <row r="1383" spans="1:4" ht="56.25" x14ac:dyDescent="0.2">
      <c r="A1383" s="4" t="s">
        <v>4062</v>
      </c>
      <c r="B1383" s="5" t="s">
        <v>4063</v>
      </c>
      <c r="C1383" s="4" t="s">
        <v>13</v>
      </c>
      <c r="D1383" s="4" t="s">
        <v>2778</v>
      </c>
    </row>
    <row r="1384" spans="1:4" ht="56.25" x14ac:dyDescent="0.2">
      <c r="A1384" s="4" t="s">
        <v>4064</v>
      </c>
      <c r="B1384" s="5" t="s">
        <v>4065</v>
      </c>
      <c r="C1384" s="4" t="s">
        <v>13</v>
      </c>
      <c r="D1384" s="4" t="s">
        <v>4066</v>
      </c>
    </row>
    <row r="1385" spans="1:4" ht="56.25" x14ac:dyDescent="0.2">
      <c r="A1385" s="4" t="s">
        <v>4067</v>
      </c>
      <c r="B1385" s="5" t="s">
        <v>4068</v>
      </c>
      <c r="C1385" s="4" t="s">
        <v>13</v>
      </c>
      <c r="D1385" s="4" t="s">
        <v>4069</v>
      </c>
    </row>
    <row r="1386" spans="1:4" ht="67.5" x14ac:dyDescent="0.2">
      <c r="A1386" s="4" t="s">
        <v>4070</v>
      </c>
      <c r="B1386" s="5" t="s">
        <v>4071</v>
      </c>
      <c r="C1386" s="4" t="s">
        <v>13</v>
      </c>
      <c r="D1386" s="4" t="s">
        <v>4072</v>
      </c>
    </row>
    <row r="1387" spans="1:4" ht="56.25" x14ac:dyDescent="0.2">
      <c r="A1387" s="4" t="s">
        <v>4073</v>
      </c>
      <c r="B1387" s="5" t="s">
        <v>4074</v>
      </c>
      <c r="C1387" s="4" t="s">
        <v>13</v>
      </c>
      <c r="D1387" s="4" t="s">
        <v>4075</v>
      </c>
    </row>
    <row r="1388" spans="1:4" ht="67.5" x14ac:dyDescent="0.2">
      <c r="A1388" s="4" t="s">
        <v>4076</v>
      </c>
      <c r="B1388" s="5" t="s">
        <v>4077</v>
      </c>
      <c r="C1388" s="4" t="s">
        <v>13</v>
      </c>
      <c r="D1388" s="4" t="s">
        <v>4078</v>
      </c>
    </row>
    <row r="1389" spans="1:4" ht="45" x14ac:dyDescent="0.2">
      <c r="A1389" s="4" t="s">
        <v>4079</v>
      </c>
      <c r="B1389" s="5" t="s">
        <v>4080</v>
      </c>
      <c r="C1389" s="4" t="s">
        <v>13</v>
      </c>
      <c r="D1389" s="4" t="s">
        <v>1117</v>
      </c>
    </row>
    <row r="1390" spans="1:4" ht="45" x14ac:dyDescent="0.2">
      <c r="A1390" s="4" t="s">
        <v>4081</v>
      </c>
      <c r="B1390" s="5" t="s">
        <v>4082</v>
      </c>
      <c r="C1390" s="4" t="s">
        <v>13</v>
      </c>
      <c r="D1390" s="4" t="s">
        <v>3</v>
      </c>
    </row>
    <row r="1391" spans="1:4" ht="45" x14ac:dyDescent="0.2">
      <c r="A1391" s="4" t="s">
        <v>4083</v>
      </c>
      <c r="B1391" s="5" t="s">
        <v>4084</v>
      </c>
      <c r="C1391" s="4" t="s">
        <v>13</v>
      </c>
      <c r="D1391" s="4" t="s">
        <v>101</v>
      </c>
    </row>
    <row r="1392" spans="1:4" ht="45" x14ac:dyDescent="0.2">
      <c r="A1392" s="4" t="s">
        <v>4085</v>
      </c>
      <c r="B1392" s="5" t="s">
        <v>4086</v>
      </c>
      <c r="C1392" s="4" t="s">
        <v>13</v>
      </c>
      <c r="D1392" s="4" t="s">
        <v>4087</v>
      </c>
    </row>
    <row r="1393" spans="1:4" ht="56.25" x14ac:dyDescent="0.2">
      <c r="A1393" s="4" t="s">
        <v>4088</v>
      </c>
      <c r="B1393" s="5" t="s">
        <v>4089</v>
      </c>
      <c r="C1393" s="4" t="s">
        <v>13</v>
      </c>
      <c r="D1393" s="4" t="s">
        <v>109</v>
      </c>
    </row>
    <row r="1394" spans="1:4" ht="56.25" x14ac:dyDescent="0.2">
      <c r="A1394" s="4" t="s">
        <v>4090</v>
      </c>
      <c r="B1394" s="5" t="s">
        <v>4091</v>
      </c>
      <c r="C1394" s="4" t="s">
        <v>13</v>
      </c>
      <c r="D1394" s="4" t="s">
        <v>4092</v>
      </c>
    </row>
    <row r="1395" spans="1:4" ht="56.25" x14ac:dyDescent="0.2">
      <c r="A1395" s="4" t="s">
        <v>4093</v>
      </c>
      <c r="B1395" s="5" t="s">
        <v>4094</v>
      </c>
      <c r="C1395" s="4" t="s">
        <v>13</v>
      </c>
      <c r="D1395" s="4" t="s">
        <v>149</v>
      </c>
    </row>
    <row r="1396" spans="1:4" ht="56.25" x14ac:dyDescent="0.2">
      <c r="A1396" s="4" t="s">
        <v>4095</v>
      </c>
      <c r="B1396" s="5" t="s">
        <v>4096</v>
      </c>
      <c r="C1396" s="4" t="s">
        <v>13</v>
      </c>
      <c r="D1396" s="4" t="s">
        <v>178</v>
      </c>
    </row>
    <row r="1397" spans="1:4" ht="56.25" x14ac:dyDescent="0.2">
      <c r="A1397" s="4" t="s">
        <v>4097</v>
      </c>
      <c r="B1397" s="5" t="s">
        <v>4098</v>
      </c>
      <c r="C1397" s="4" t="s">
        <v>13</v>
      </c>
      <c r="D1397" s="4" t="s">
        <v>4099</v>
      </c>
    </row>
    <row r="1398" spans="1:4" ht="56.25" x14ac:dyDescent="0.2">
      <c r="A1398" s="4" t="s">
        <v>4100</v>
      </c>
      <c r="B1398" s="5" t="s">
        <v>4101</v>
      </c>
      <c r="C1398" s="4" t="s">
        <v>13</v>
      </c>
      <c r="D1398" s="4" t="s">
        <v>4102</v>
      </c>
    </row>
    <row r="1399" spans="1:4" ht="56.25" x14ac:dyDescent="0.2">
      <c r="A1399" s="4" t="s">
        <v>4103</v>
      </c>
      <c r="B1399" s="5" t="s">
        <v>4104</v>
      </c>
      <c r="C1399" s="4" t="s">
        <v>13</v>
      </c>
      <c r="D1399" s="4" t="s">
        <v>4105</v>
      </c>
    </row>
    <row r="1400" spans="1:4" ht="56.25" x14ac:dyDescent="0.2">
      <c r="A1400" s="4" t="s">
        <v>4106</v>
      </c>
      <c r="B1400" s="5" t="s">
        <v>4107</v>
      </c>
      <c r="C1400" s="4" t="s">
        <v>13</v>
      </c>
      <c r="D1400" s="4" t="s">
        <v>1386</v>
      </c>
    </row>
    <row r="1401" spans="1:4" ht="56.25" x14ac:dyDescent="0.2">
      <c r="A1401" s="4" t="s">
        <v>4108</v>
      </c>
      <c r="B1401" s="5" t="s">
        <v>4109</v>
      </c>
      <c r="C1401" s="4" t="s">
        <v>13</v>
      </c>
      <c r="D1401" s="4" t="s">
        <v>2478</v>
      </c>
    </row>
    <row r="1402" spans="1:4" ht="56.25" x14ac:dyDescent="0.2">
      <c r="A1402" s="4" t="s">
        <v>4110</v>
      </c>
      <c r="B1402" s="5" t="s">
        <v>4111</v>
      </c>
      <c r="C1402" s="4" t="s">
        <v>13</v>
      </c>
      <c r="D1402" s="4" t="s">
        <v>4112</v>
      </c>
    </row>
    <row r="1403" spans="1:4" ht="56.25" x14ac:dyDescent="0.2">
      <c r="A1403" s="4" t="s">
        <v>4113</v>
      </c>
      <c r="B1403" s="5" t="s">
        <v>4114</v>
      </c>
      <c r="C1403" s="4" t="s">
        <v>13</v>
      </c>
      <c r="D1403" s="4" t="s">
        <v>4115</v>
      </c>
    </row>
    <row r="1404" spans="1:4" ht="56.25" x14ac:dyDescent="0.2">
      <c r="A1404" s="4" t="s">
        <v>4116</v>
      </c>
      <c r="B1404" s="5" t="s">
        <v>4117</v>
      </c>
      <c r="C1404" s="4" t="s">
        <v>13</v>
      </c>
      <c r="D1404" s="4" t="s">
        <v>4118</v>
      </c>
    </row>
    <row r="1405" spans="1:4" ht="45" x14ac:dyDescent="0.2">
      <c r="A1405" s="4" t="s">
        <v>4119</v>
      </c>
      <c r="B1405" s="5" t="s">
        <v>4120</v>
      </c>
      <c r="C1405" s="4" t="s">
        <v>13</v>
      </c>
      <c r="D1405" s="4" t="s">
        <v>4121</v>
      </c>
    </row>
    <row r="1406" spans="1:4" ht="45" x14ac:dyDescent="0.2">
      <c r="A1406" s="4" t="s">
        <v>4122</v>
      </c>
      <c r="B1406" s="5" t="s">
        <v>4123</v>
      </c>
      <c r="C1406" s="4" t="s">
        <v>13</v>
      </c>
      <c r="D1406" s="4" t="s">
        <v>4124</v>
      </c>
    </row>
    <row r="1407" spans="1:4" ht="45" x14ac:dyDescent="0.2">
      <c r="A1407" s="4" t="s">
        <v>4125</v>
      </c>
      <c r="B1407" s="5" t="s">
        <v>4126</v>
      </c>
      <c r="C1407" s="4" t="s">
        <v>13</v>
      </c>
      <c r="D1407" s="4" t="s">
        <v>4127</v>
      </c>
    </row>
    <row r="1408" spans="1:4" ht="45" x14ac:dyDescent="0.2">
      <c r="A1408" s="4" t="s">
        <v>4128</v>
      </c>
      <c r="B1408" s="5" t="s">
        <v>4129</v>
      </c>
      <c r="C1408" s="4" t="s">
        <v>13</v>
      </c>
      <c r="D1408" s="4" t="s">
        <v>4130</v>
      </c>
    </row>
    <row r="1409" spans="1:4" ht="45" x14ac:dyDescent="0.2">
      <c r="A1409" s="4" t="s">
        <v>4131</v>
      </c>
      <c r="B1409" s="5" t="s">
        <v>4132</v>
      </c>
      <c r="C1409" s="4" t="s">
        <v>13</v>
      </c>
      <c r="D1409" s="4" t="s">
        <v>4133</v>
      </c>
    </row>
    <row r="1410" spans="1:4" ht="45" x14ac:dyDescent="0.2">
      <c r="A1410" s="4" t="s">
        <v>4134</v>
      </c>
      <c r="B1410" s="5" t="s">
        <v>4135</v>
      </c>
      <c r="C1410" s="4" t="s">
        <v>13</v>
      </c>
      <c r="D1410" s="4" t="s">
        <v>4136</v>
      </c>
    </row>
    <row r="1411" spans="1:4" ht="45" x14ac:dyDescent="0.2">
      <c r="A1411" s="4" t="s">
        <v>4137</v>
      </c>
      <c r="B1411" s="5" t="s">
        <v>4138</v>
      </c>
      <c r="C1411" s="4" t="s">
        <v>13</v>
      </c>
      <c r="D1411" s="4" t="s">
        <v>3942</v>
      </c>
    </row>
    <row r="1412" spans="1:4" ht="45" x14ac:dyDescent="0.2">
      <c r="A1412" s="4" t="s">
        <v>4139</v>
      </c>
      <c r="B1412" s="5" t="s">
        <v>4140</v>
      </c>
      <c r="C1412" s="4" t="s">
        <v>13</v>
      </c>
      <c r="D1412" s="4" t="s">
        <v>3294</v>
      </c>
    </row>
    <row r="1413" spans="1:4" ht="45" x14ac:dyDescent="0.2">
      <c r="A1413" s="4" t="s">
        <v>4141</v>
      </c>
      <c r="B1413" s="5" t="s">
        <v>4142</v>
      </c>
      <c r="C1413" s="4" t="s">
        <v>13</v>
      </c>
      <c r="D1413" s="4" t="s">
        <v>4143</v>
      </c>
    </row>
    <row r="1414" spans="1:4" ht="45" x14ac:dyDescent="0.2">
      <c r="A1414" s="4" t="s">
        <v>4144</v>
      </c>
      <c r="B1414" s="5" t="s">
        <v>4145</v>
      </c>
      <c r="C1414" s="4" t="s">
        <v>13</v>
      </c>
      <c r="D1414" s="4" t="s">
        <v>1927</v>
      </c>
    </row>
    <row r="1415" spans="1:4" ht="45" x14ac:dyDescent="0.2">
      <c r="A1415" s="4" t="s">
        <v>4146</v>
      </c>
      <c r="B1415" s="5" t="s">
        <v>4147</v>
      </c>
      <c r="C1415" s="4" t="s">
        <v>13</v>
      </c>
      <c r="D1415" s="4" t="s">
        <v>4148</v>
      </c>
    </row>
    <row r="1416" spans="1:4" ht="45" x14ac:dyDescent="0.2">
      <c r="A1416" s="4" t="s">
        <v>4149</v>
      </c>
      <c r="B1416" s="5" t="s">
        <v>4150</v>
      </c>
      <c r="C1416" s="4" t="s">
        <v>13</v>
      </c>
      <c r="D1416" s="4" t="s">
        <v>4151</v>
      </c>
    </row>
    <row r="1417" spans="1:4" ht="56.25" x14ac:dyDescent="0.2">
      <c r="A1417" s="4" t="s">
        <v>4152</v>
      </c>
      <c r="B1417" s="5" t="s">
        <v>4153</v>
      </c>
      <c r="C1417" s="4" t="s">
        <v>13</v>
      </c>
      <c r="D1417" s="4" t="s">
        <v>4154</v>
      </c>
    </row>
    <row r="1418" spans="1:4" ht="56.25" x14ac:dyDescent="0.2">
      <c r="A1418" s="4" t="s">
        <v>4155</v>
      </c>
      <c r="B1418" s="5" t="s">
        <v>4156</v>
      </c>
      <c r="C1418" s="4" t="s">
        <v>13</v>
      </c>
      <c r="D1418" s="4" t="s">
        <v>4157</v>
      </c>
    </row>
    <row r="1419" spans="1:4" ht="56.25" x14ac:dyDescent="0.2">
      <c r="A1419" s="4" t="s">
        <v>4158</v>
      </c>
      <c r="B1419" s="5" t="s">
        <v>4159</v>
      </c>
      <c r="C1419" s="4" t="s">
        <v>13</v>
      </c>
      <c r="D1419" s="4" t="s">
        <v>4160</v>
      </c>
    </row>
    <row r="1420" spans="1:4" ht="56.25" x14ac:dyDescent="0.2">
      <c r="A1420" s="4" t="s">
        <v>4161</v>
      </c>
      <c r="B1420" s="5" t="s">
        <v>4162</v>
      </c>
      <c r="C1420" s="4" t="s">
        <v>13</v>
      </c>
      <c r="D1420" s="4" t="s">
        <v>1019</v>
      </c>
    </row>
    <row r="1421" spans="1:4" ht="56.25" x14ac:dyDescent="0.2">
      <c r="A1421" s="4" t="s">
        <v>4163</v>
      </c>
      <c r="B1421" s="5" t="s">
        <v>4164</v>
      </c>
      <c r="C1421" s="4" t="s">
        <v>13</v>
      </c>
      <c r="D1421" s="4" t="s">
        <v>4165</v>
      </c>
    </row>
    <row r="1422" spans="1:4" ht="56.25" x14ac:dyDescent="0.2">
      <c r="A1422" s="4" t="s">
        <v>4166</v>
      </c>
      <c r="B1422" s="5" t="s">
        <v>4167</v>
      </c>
      <c r="C1422" s="4" t="s">
        <v>13</v>
      </c>
      <c r="D1422" s="4" t="s">
        <v>4168</v>
      </c>
    </row>
    <row r="1423" spans="1:4" ht="45" x14ac:dyDescent="0.2">
      <c r="A1423" s="4" t="s">
        <v>4169</v>
      </c>
      <c r="B1423" s="5" t="s">
        <v>4170</v>
      </c>
      <c r="C1423" s="4" t="s">
        <v>13</v>
      </c>
      <c r="D1423" s="4" t="s">
        <v>3829</v>
      </c>
    </row>
    <row r="1424" spans="1:4" ht="45" x14ac:dyDescent="0.2">
      <c r="A1424" s="4" t="s">
        <v>4171</v>
      </c>
      <c r="B1424" s="5" t="s">
        <v>4172</v>
      </c>
      <c r="C1424" s="4" t="s">
        <v>13</v>
      </c>
      <c r="D1424" s="4" t="s">
        <v>4173</v>
      </c>
    </row>
    <row r="1425" spans="1:4" ht="45" x14ac:dyDescent="0.2">
      <c r="A1425" s="4" t="s">
        <v>4174</v>
      </c>
      <c r="B1425" s="5" t="s">
        <v>4175</v>
      </c>
      <c r="C1425" s="4" t="s">
        <v>13</v>
      </c>
      <c r="D1425" s="4" t="s">
        <v>4176</v>
      </c>
    </row>
    <row r="1426" spans="1:4" ht="56.25" x14ac:dyDescent="0.2">
      <c r="A1426" s="4" t="s">
        <v>4177</v>
      </c>
      <c r="B1426" s="5" t="s">
        <v>4178</v>
      </c>
      <c r="C1426" s="4" t="s">
        <v>13</v>
      </c>
      <c r="D1426" s="4" t="s">
        <v>4179</v>
      </c>
    </row>
    <row r="1427" spans="1:4" ht="56.25" x14ac:dyDescent="0.2">
      <c r="A1427" s="4" t="s">
        <v>4180</v>
      </c>
      <c r="B1427" s="5" t="s">
        <v>4181</v>
      </c>
      <c r="C1427" s="4" t="s">
        <v>13</v>
      </c>
      <c r="D1427" s="4" t="s">
        <v>4182</v>
      </c>
    </row>
    <row r="1428" spans="1:4" ht="56.25" x14ac:dyDescent="0.2">
      <c r="A1428" s="4" t="s">
        <v>4183</v>
      </c>
      <c r="B1428" s="5" t="s">
        <v>4184</v>
      </c>
      <c r="C1428" s="4" t="s">
        <v>13</v>
      </c>
      <c r="D1428" s="4" t="s">
        <v>4185</v>
      </c>
    </row>
    <row r="1429" spans="1:4" ht="56.25" x14ac:dyDescent="0.2">
      <c r="A1429" s="4" t="s">
        <v>4186</v>
      </c>
      <c r="B1429" s="5" t="s">
        <v>4187</v>
      </c>
      <c r="C1429" s="4" t="s">
        <v>13</v>
      </c>
      <c r="D1429" s="4" t="s">
        <v>18</v>
      </c>
    </row>
    <row r="1430" spans="1:4" ht="56.25" x14ac:dyDescent="0.2">
      <c r="A1430" s="4" t="s">
        <v>4188</v>
      </c>
      <c r="B1430" s="5" t="s">
        <v>4189</v>
      </c>
      <c r="C1430" s="4" t="s">
        <v>13</v>
      </c>
      <c r="D1430" s="4" t="s">
        <v>3311</v>
      </c>
    </row>
    <row r="1431" spans="1:4" ht="56.25" x14ac:dyDescent="0.2">
      <c r="A1431" s="4" t="s">
        <v>4190</v>
      </c>
      <c r="B1431" s="5" t="s">
        <v>4191</v>
      </c>
      <c r="C1431" s="4" t="s">
        <v>13</v>
      </c>
      <c r="D1431" s="4" t="s">
        <v>4192</v>
      </c>
    </row>
    <row r="1432" spans="1:4" ht="45" x14ac:dyDescent="0.2">
      <c r="A1432" s="4" t="s">
        <v>4193</v>
      </c>
      <c r="B1432" s="5" t="s">
        <v>4194</v>
      </c>
      <c r="C1432" s="4" t="s">
        <v>13</v>
      </c>
      <c r="D1432" s="4" t="s">
        <v>868</v>
      </c>
    </row>
    <row r="1433" spans="1:4" ht="45" x14ac:dyDescent="0.2">
      <c r="A1433" s="4" t="s">
        <v>4195</v>
      </c>
      <c r="B1433" s="5" t="s">
        <v>4196</v>
      </c>
      <c r="C1433" s="4" t="s">
        <v>13</v>
      </c>
      <c r="D1433" s="4" t="s">
        <v>4197</v>
      </c>
    </row>
    <row r="1434" spans="1:4" ht="45" x14ac:dyDescent="0.2">
      <c r="A1434" s="4" t="s">
        <v>4198</v>
      </c>
      <c r="B1434" s="5" t="s">
        <v>4199</v>
      </c>
      <c r="C1434" s="4" t="s">
        <v>13</v>
      </c>
      <c r="D1434" s="4" t="s">
        <v>4200</v>
      </c>
    </row>
    <row r="1435" spans="1:4" ht="56.25" x14ac:dyDescent="0.2">
      <c r="A1435" s="4" t="s">
        <v>4201</v>
      </c>
      <c r="B1435" s="5" t="s">
        <v>4202</v>
      </c>
      <c r="C1435" s="4" t="s">
        <v>13</v>
      </c>
      <c r="D1435" s="4" t="s">
        <v>4203</v>
      </c>
    </row>
    <row r="1436" spans="1:4" ht="56.25" x14ac:dyDescent="0.2">
      <c r="A1436" s="4" t="s">
        <v>4204</v>
      </c>
      <c r="B1436" s="5" t="s">
        <v>4205</v>
      </c>
      <c r="C1436" s="4" t="s">
        <v>13</v>
      </c>
      <c r="D1436" s="4" t="s">
        <v>4206</v>
      </c>
    </row>
    <row r="1437" spans="1:4" ht="56.25" x14ac:dyDescent="0.2">
      <c r="A1437" s="4" t="s">
        <v>4207</v>
      </c>
      <c r="B1437" s="5" t="s">
        <v>4208</v>
      </c>
      <c r="C1437" s="4" t="s">
        <v>13</v>
      </c>
      <c r="D1437" s="4" t="s">
        <v>4209</v>
      </c>
    </row>
    <row r="1438" spans="1:4" ht="56.25" x14ac:dyDescent="0.2">
      <c r="A1438" s="4" t="s">
        <v>4210</v>
      </c>
      <c r="B1438" s="5" t="s">
        <v>4211</v>
      </c>
      <c r="C1438" s="4" t="s">
        <v>13</v>
      </c>
      <c r="D1438" s="4" t="s">
        <v>4212</v>
      </c>
    </row>
    <row r="1439" spans="1:4" ht="56.25" x14ac:dyDescent="0.2">
      <c r="A1439" s="4" t="s">
        <v>4213</v>
      </c>
      <c r="B1439" s="5" t="s">
        <v>4214</v>
      </c>
      <c r="C1439" s="4" t="s">
        <v>13</v>
      </c>
      <c r="D1439" s="4" t="s">
        <v>4215</v>
      </c>
    </row>
    <row r="1440" spans="1:4" ht="56.25" x14ac:dyDescent="0.2">
      <c r="A1440" s="4" t="s">
        <v>4216</v>
      </c>
      <c r="B1440" s="5" t="s">
        <v>4217</v>
      </c>
      <c r="C1440" s="4" t="s">
        <v>13</v>
      </c>
      <c r="D1440" s="4" t="s">
        <v>4218</v>
      </c>
    </row>
    <row r="1441" spans="1:4" ht="56.25" x14ac:dyDescent="0.2">
      <c r="A1441" s="4" t="s">
        <v>4219</v>
      </c>
      <c r="B1441" s="5" t="s">
        <v>4220</v>
      </c>
      <c r="C1441" s="4" t="s">
        <v>13</v>
      </c>
      <c r="D1441" s="4" t="s">
        <v>4221</v>
      </c>
    </row>
    <row r="1442" spans="1:4" ht="56.25" x14ac:dyDescent="0.2">
      <c r="A1442" s="4" t="s">
        <v>4222</v>
      </c>
      <c r="B1442" s="5" t="s">
        <v>4223</v>
      </c>
      <c r="C1442" s="4" t="s">
        <v>13</v>
      </c>
      <c r="D1442" s="4" t="s">
        <v>4224</v>
      </c>
    </row>
    <row r="1443" spans="1:4" ht="56.25" x14ac:dyDescent="0.2">
      <c r="A1443" s="4" t="s">
        <v>4225</v>
      </c>
      <c r="B1443" s="5" t="s">
        <v>4226</v>
      </c>
      <c r="C1443" s="4" t="s">
        <v>13</v>
      </c>
      <c r="D1443" s="4" t="s">
        <v>4227</v>
      </c>
    </row>
    <row r="1444" spans="1:4" ht="56.25" x14ac:dyDescent="0.2">
      <c r="A1444" s="4" t="s">
        <v>4228</v>
      </c>
      <c r="B1444" s="5" t="s">
        <v>4229</v>
      </c>
      <c r="C1444" s="4" t="s">
        <v>13</v>
      </c>
      <c r="D1444" s="4" t="s">
        <v>4230</v>
      </c>
    </row>
    <row r="1445" spans="1:4" ht="56.25" x14ac:dyDescent="0.2">
      <c r="A1445" s="4" t="s">
        <v>4231</v>
      </c>
      <c r="B1445" s="5" t="s">
        <v>4232</v>
      </c>
      <c r="C1445" s="4" t="s">
        <v>13</v>
      </c>
      <c r="D1445" s="4" t="s">
        <v>4233</v>
      </c>
    </row>
    <row r="1446" spans="1:4" ht="56.25" x14ac:dyDescent="0.2">
      <c r="A1446" s="4" t="s">
        <v>4234</v>
      </c>
      <c r="B1446" s="5" t="s">
        <v>4235</v>
      </c>
      <c r="C1446" s="4" t="s">
        <v>13</v>
      </c>
      <c r="D1446" s="4" t="s">
        <v>4236</v>
      </c>
    </row>
    <row r="1447" spans="1:4" ht="56.25" x14ac:dyDescent="0.2">
      <c r="A1447" s="4" t="s">
        <v>4237</v>
      </c>
      <c r="B1447" s="5" t="s">
        <v>4238</v>
      </c>
      <c r="C1447" s="4" t="s">
        <v>13</v>
      </c>
      <c r="D1447" s="4" t="s">
        <v>4239</v>
      </c>
    </row>
    <row r="1448" spans="1:4" ht="56.25" x14ac:dyDescent="0.2">
      <c r="A1448" s="4" t="s">
        <v>4240</v>
      </c>
      <c r="B1448" s="5" t="s">
        <v>4241</v>
      </c>
      <c r="C1448" s="4" t="s">
        <v>13</v>
      </c>
      <c r="D1448" s="4" t="s">
        <v>4242</v>
      </c>
    </row>
    <row r="1449" spans="1:4" ht="56.25" x14ac:dyDescent="0.2">
      <c r="A1449" s="4" t="s">
        <v>4243</v>
      </c>
      <c r="B1449" s="5" t="s">
        <v>4244</v>
      </c>
      <c r="C1449" s="4" t="s">
        <v>13</v>
      </c>
      <c r="D1449" s="4" t="s">
        <v>4245</v>
      </c>
    </row>
    <row r="1450" spans="1:4" ht="67.5" x14ac:dyDescent="0.2">
      <c r="A1450" s="4" t="s">
        <v>4246</v>
      </c>
      <c r="B1450" s="5" t="s">
        <v>4247</v>
      </c>
      <c r="C1450" s="4" t="s">
        <v>13</v>
      </c>
      <c r="D1450" s="4" t="s">
        <v>44</v>
      </c>
    </row>
    <row r="1451" spans="1:4" ht="67.5" x14ac:dyDescent="0.2">
      <c r="A1451" s="4" t="s">
        <v>4248</v>
      </c>
      <c r="B1451" s="5" t="s">
        <v>4249</v>
      </c>
      <c r="C1451" s="4" t="s">
        <v>13</v>
      </c>
      <c r="D1451" s="4" t="s">
        <v>4250</v>
      </c>
    </row>
    <row r="1452" spans="1:4" ht="67.5" x14ac:dyDescent="0.2">
      <c r="A1452" s="4" t="s">
        <v>4251</v>
      </c>
      <c r="B1452" s="5" t="s">
        <v>4252</v>
      </c>
      <c r="C1452" s="4" t="s">
        <v>13</v>
      </c>
      <c r="D1452" s="4" t="s">
        <v>4253</v>
      </c>
    </row>
    <row r="1453" spans="1:4" ht="67.5" x14ac:dyDescent="0.2">
      <c r="A1453" s="4" t="s">
        <v>4254</v>
      </c>
      <c r="B1453" s="5" t="s">
        <v>4255</v>
      </c>
      <c r="C1453" s="4" t="s">
        <v>13</v>
      </c>
      <c r="D1453" s="4" t="s">
        <v>4256</v>
      </c>
    </row>
    <row r="1454" spans="1:4" ht="67.5" x14ac:dyDescent="0.2">
      <c r="A1454" s="4" t="s">
        <v>4257</v>
      </c>
      <c r="B1454" s="5" t="s">
        <v>4258</v>
      </c>
      <c r="C1454" s="4" t="s">
        <v>13</v>
      </c>
      <c r="D1454" s="4" t="s">
        <v>4259</v>
      </c>
    </row>
    <row r="1455" spans="1:4" ht="67.5" x14ac:dyDescent="0.2">
      <c r="A1455" s="4" t="s">
        <v>4260</v>
      </c>
      <c r="B1455" s="5" t="s">
        <v>4261</v>
      </c>
      <c r="C1455" s="4" t="s">
        <v>13</v>
      </c>
      <c r="D1455" s="4" t="s">
        <v>1374</v>
      </c>
    </row>
    <row r="1456" spans="1:4" ht="67.5" x14ac:dyDescent="0.2">
      <c r="A1456" s="4" t="s">
        <v>4262</v>
      </c>
      <c r="B1456" s="5" t="s">
        <v>4263</v>
      </c>
      <c r="C1456" s="4" t="s">
        <v>13</v>
      </c>
      <c r="D1456" s="4" t="s">
        <v>4264</v>
      </c>
    </row>
    <row r="1457" spans="1:4" ht="67.5" x14ac:dyDescent="0.2">
      <c r="A1457" s="4" t="s">
        <v>4265</v>
      </c>
      <c r="B1457" s="5" t="s">
        <v>4266</v>
      </c>
      <c r="C1457" s="4" t="s">
        <v>13</v>
      </c>
      <c r="D1457" s="4" t="s">
        <v>4267</v>
      </c>
    </row>
    <row r="1458" spans="1:4" ht="67.5" x14ac:dyDescent="0.2">
      <c r="A1458" s="4" t="s">
        <v>4268</v>
      </c>
      <c r="B1458" s="5" t="s">
        <v>4269</v>
      </c>
      <c r="C1458" s="4" t="s">
        <v>13</v>
      </c>
      <c r="D1458" s="4" t="s">
        <v>4270</v>
      </c>
    </row>
    <row r="1459" spans="1:4" ht="67.5" x14ac:dyDescent="0.2">
      <c r="A1459" s="4" t="s">
        <v>4271</v>
      </c>
      <c r="B1459" s="5" t="s">
        <v>4272</v>
      </c>
      <c r="C1459" s="4" t="s">
        <v>13</v>
      </c>
      <c r="D1459" s="4" t="s">
        <v>4273</v>
      </c>
    </row>
    <row r="1460" spans="1:4" ht="67.5" x14ac:dyDescent="0.2">
      <c r="A1460" s="4" t="s">
        <v>4274</v>
      </c>
      <c r="B1460" s="5" t="s">
        <v>4275</v>
      </c>
      <c r="C1460" s="4" t="s">
        <v>13</v>
      </c>
      <c r="D1460" s="4" t="s">
        <v>4276</v>
      </c>
    </row>
    <row r="1461" spans="1:4" ht="67.5" x14ac:dyDescent="0.2">
      <c r="A1461" s="4" t="s">
        <v>4277</v>
      </c>
      <c r="B1461" s="5" t="s">
        <v>4278</v>
      </c>
      <c r="C1461" s="4" t="s">
        <v>13</v>
      </c>
      <c r="D1461" s="4" t="s">
        <v>4279</v>
      </c>
    </row>
    <row r="1462" spans="1:4" ht="67.5" x14ac:dyDescent="0.2">
      <c r="A1462" s="4" t="s">
        <v>4280</v>
      </c>
      <c r="B1462" s="5" t="s">
        <v>4281</v>
      </c>
      <c r="C1462" s="4" t="s">
        <v>13</v>
      </c>
      <c r="D1462" s="4" t="s">
        <v>4282</v>
      </c>
    </row>
    <row r="1463" spans="1:4" ht="67.5" x14ac:dyDescent="0.2">
      <c r="A1463" s="4" t="s">
        <v>4283</v>
      </c>
      <c r="B1463" s="5" t="s">
        <v>4284</v>
      </c>
      <c r="C1463" s="4" t="s">
        <v>13</v>
      </c>
      <c r="D1463" s="4" t="s">
        <v>4285</v>
      </c>
    </row>
    <row r="1464" spans="1:4" ht="67.5" x14ac:dyDescent="0.2">
      <c r="A1464" s="4" t="s">
        <v>4286</v>
      </c>
      <c r="B1464" s="5" t="s">
        <v>4287</v>
      </c>
      <c r="C1464" s="4" t="s">
        <v>13</v>
      </c>
      <c r="D1464" s="4" t="s">
        <v>4288</v>
      </c>
    </row>
    <row r="1465" spans="1:4" ht="67.5" x14ac:dyDescent="0.2">
      <c r="A1465" s="4" t="s">
        <v>4289</v>
      </c>
      <c r="B1465" s="5" t="s">
        <v>4290</v>
      </c>
      <c r="C1465" s="4" t="s">
        <v>13</v>
      </c>
      <c r="D1465" s="4" t="s">
        <v>4291</v>
      </c>
    </row>
    <row r="1466" spans="1:4" ht="67.5" x14ac:dyDescent="0.2">
      <c r="A1466" s="4" t="s">
        <v>4292</v>
      </c>
      <c r="B1466" s="5" t="s">
        <v>4293</v>
      </c>
      <c r="C1466" s="4" t="s">
        <v>13</v>
      </c>
      <c r="D1466" s="4" t="s">
        <v>4294</v>
      </c>
    </row>
    <row r="1467" spans="1:4" ht="67.5" x14ac:dyDescent="0.2">
      <c r="A1467" s="4" t="s">
        <v>4295</v>
      </c>
      <c r="B1467" s="5" t="s">
        <v>4296</v>
      </c>
      <c r="C1467" s="4" t="s">
        <v>13</v>
      </c>
      <c r="D1467" s="4" t="s">
        <v>1947</v>
      </c>
    </row>
    <row r="1468" spans="1:4" ht="67.5" x14ac:dyDescent="0.2">
      <c r="A1468" s="4" t="s">
        <v>4297</v>
      </c>
      <c r="B1468" s="5" t="s">
        <v>4298</v>
      </c>
      <c r="C1468" s="4" t="s">
        <v>13</v>
      </c>
      <c r="D1468" s="4" t="s">
        <v>4299</v>
      </c>
    </row>
    <row r="1469" spans="1:4" ht="67.5" x14ac:dyDescent="0.2">
      <c r="A1469" s="4" t="s">
        <v>4300</v>
      </c>
      <c r="B1469" s="5" t="s">
        <v>4301</v>
      </c>
      <c r="C1469" s="4" t="s">
        <v>13</v>
      </c>
      <c r="D1469" s="4" t="s">
        <v>4302</v>
      </c>
    </row>
    <row r="1470" spans="1:4" ht="67.5" x14ac:dyDescent="0.2">
      <c r="A1470" s="4" t="s">
        <v>4303</v>
      </c>
      <c r="B1470" s="5" t="s">
        <v>4304</v>
      </c>
      <c r="C1470" s="4" t="s">
        <v>13</v>
      </c>
      <c r="D1470" s="4" t="s">
        <v>4305</v>
      </c>
    </row>
    <row r="1471" spans="1:4" ht="67.5" x14ac:dyDescent="0.2">
      <c r="A1471" s="4" t="s">
        <v>4306</v>
      </c>
      <c r="B1471" s="5" t="s">
        <v>4307</v>
      </c>
      <c r="C1471" s="4" t="s">
        <v>13</v>
      </c>
      <c r="D1471" s="4" t="s">
        <v>296</v>
      </c>
    </row>
    <row r="1472" spans="1:4" ht="67.5" x14ac:dyDescent="0.2">
      <c r="A1472" s="4" t="s">
        <v>4308</v>
      </c>
      <c r="B1472" s="5" t="s">
        <v>4309</v>
      </c>
      <c r="C1472" s="4" t="s">
        <v>13</v>
      </c>
      <c r="D1472" s="4" t="s">
        <v>4310</v>
      </c>
    </row>
    <row r="1473" spans="1:4" ht="67.5" x14ac:dyDescent="0.2">
      <c r="A1473" s="4" t="s">
        <v>4311</v>
      </c>
      <c r="B1473" s="5" t="s">
        <v>4312</v>
      </c>
      <c r="C1473" s="4" t="s">
        <v>13</v>
      </c>
      <c r="D1473" s="4" t="s">
        <v>4313</v>
      </c>
    </row>
    <row r="1474" spans="1:4" ht="67.5" x14ac:dyDescent="0.2">
      <c r="A1474" s="4" t="s">
        <v>4314</v>
      </c>
      <c r="B1474" s="5" t="s">
        <v>4315</v>
      </c>
      <c r="C1474" s="4" t="s">
        <v>13</v>
      </c>
      <c r="D1474" s="4" t="s">
        <v>4316</v>
      </c>
    </row>
    <row r="1475" spans="1:4" ht="67.5" x14ac:dyDescent="0.2">
      <c r="A1475" s="4" t="s">
        <v>4317</v>
      </c>
      <c r="B1475" s="5" t="s">
        <v>4318</v>
      </c>
      <c r="C1475" s="4" t="s">
        <v>13</v>
      </c>
      <c r="D1475" s="4" t="s">
        <v>4319</v>
      </c>
    </row>
    <row r="1476" spans="1:4" ht="67.5" x14ac:dyDescent="0.2">
      <c r="A1476" s="4" t="s">
        <v>4320</v>
      </c>
      <c r="B1476" s="5" t="s">
        <v>4321</v>
      </c>
      <c r="C1476" s="4" t="s">
        <v>13</v>
      </c>
      <c r="D1476" s="4" t="s">
        <v>4322</v>
      </c>
    </row>
    <row r="1477" spans="1:4" ht="67.5" x14ac:dyDescent="0.2">
      <c r="A1477" s="4" t="s">
        <v>4323</v>
      </c>
      <c r="B1477" s="5" t="s">
        <v>4324</v>
      </c>
      <c r="C1477" s="4" t="s">
        <v>13</v>
      </c>
      <c r="D1477" s="4" t="s">
        <v>4325</v>
      </c>
    </row>
    <row r="1478" spans="1:4" ht="67.5" x14ac:dyDescent="0.2">
      <c r="A1478" s="4" t="s">
        <v>4326</v>
      </c>
      <c r="B1478" s="5" t="s">
        <v>4327</v>
      </c>
      <c r="C1478" s="4" t="s">
        <v>13</v>
      </c>
      <c r="D1478" s="4" t="s">
        <v>4328</v>
      </c>
    </row>
    <row r="1479" spans="1:4" ht="67.5" x14ac:dyDescent="0.2">
      <c r="A1479" s="4" t="s">
        <v>4329</v>
      </c>
      <c r="B1479" s="5" t="s">
        <v>4330</v>
      </c>
      <c r="C1479" s="4" t="s">
        <v>13</v>
      </c>
      <c r="D1479" s="4" t="s">
        <v>4331</v>
      </c>
    </row>
    <row r="1480" spans="1:4" ht="67.5" x14ac:dyDescent="0.2">
      <c r="A1480" s="4" t="s">
        <v>4332</v>
      </c>
      <c r="B1480" s="5" t="s">
        <v>4333</v>
      </c>
      <c r="C1480" s="4" t="s">
        <v>13</v>
      </c>
      <c r="D1480" s="4" t="s">
        <v>4334</v>
      </c>
    </row>
    <row r="1481" spans="1:4" ht="67.5" x14ac:dyDescent="0.2">
      <c r="A1481" s="4" t="s">
        <v>4335</v>
      </c>
      <c r="B1481" s="5" t="s">
        <v>4336</v>
      </c>
      <c r="C1481" s="4" t="s">
        <v>13</v>
      </c>
      <c r="D1481" s="4" t="s">
        <v>3936</v>
      </c>
    </row>
    <row r="1482" spans="1:4" ht="67.5" x14ac:dyDescent="0.2">
      <c r="A1482" s="4" t="s">
        <v>4337</v>
      </c>
      <c r="B1482" s="5" t="s">
        <v>4338</v>
      </c>
      <c r="C1482" s="4" t="s">
        <v>13</v>
      </c>
      <c r="D1482" s="4" t="s">
        <v>4339</v>
      </c>
    </row>
    <row r="1483" spans="1:4" ht="67.5" x14ac:dyDescent="0.2">
      <c r="A1483" s="4" t="s">
        <v>4340</v>
      </c>
      <c r="B1483" s="5" t="s">
        <v>4341</v>
      </c>
      <c r="C1483" s="4" t="s">
        <v>13</v>
      </c>
      <c r="D1483" s="4" t="s">
        <v>3888</v>
      </c>
    </row>
    <row r="1484" spans="1:4" ht="67.5" x14ac:dyDescent="0.2">
      <c r="A1484" s="4" t="s">
        <v>4342</v>
      </c>
      <c r="B1484" s="5" t="s">
        <v>4343</v>
      </c>
      <c r="C1484" s="4" t="s">
        <v>13</v>
      </c>
      <c r="D1484" s="4" t="s">
        <v>4344</v>
      </c>
    </row>
    <row r="1485" spans="1:4" ht="67.5" x14ac:dyDescent="0.2">
      <c r="A1485" s="4" t="s">
        <v>4345</v>
      </c>
      <c r="B1485" s="5" t="s">
        <v>4346</v>
      </c>
      <c r="C1485" s="4" t="s">
        <v>13</v>
      </c>
      <c r="D1485" s="4" t="s">
        <v>4008</v>
      </c>
    </row>
    <row r="1486" spans="1:4" ht="67.5" x14ac:dyDescent="0.2">
      <c r="A1486" s="4" t="s">
        <v>4347</v>
      </c>
      <c r="B1486" s="5" t="s">
        <v>4348</v>
      </c>
      <c r="C1486" s="4" t="s">
        <v>13</v>
      </c>
      <c r="D1486" s="4" t="s">
        <v>4349</v>
      </c>
    </row>
    <row r="1487" spans="1:4" ht="67.5" x14ac:dyDescent="0.2">
      <c r="A1487" s="4" t="s">
        <v>4350</v>
      </c>
      <c r="B1487" s="5" t="s">
        <v>4351</v>
      </c>
      <c r="C1487" s="4" t="s">
        <v>13</v>
      </c>
      <c r="D1487" s="4" t="s">
        <v>900</v>
      </c>
    </row>
    <row r="1488" spans="1:4" ht="67.5" x14ac:dyDescent="0.2">
      <c r="A1488" s="4" t="s">
        <v>4352</v>
      </c>
      <c r="B1488" s="5" t="s">
        <v>4353</v>
      </c>
      <c r="C1488" s="4" t="s">
        <v>13</v>
      </c>
      <c r="D1488" s="4" t="s">
        <v>4354</v>
      </c>
    </row>
    <row r="1489" spans="1:4" ht="67.5" x14ac:dyDescent="0.2">
      <c r="A1489" s="4" t="s">
        <v>4355</v>
      </c>
      <c r="B1489" s="5" t="s">
        <v>4356</v>
      </c>
      <c r="C1489" s="4" t="s">
        <v>13</v>
      </c>
      <c r="D1489" s="4" t="s">
        <v>4357</v>
      </c>
    </row>
    <row r="1490" spans="1:4" ht="67.5" x14ac:dyDescent="0.2">
      <c r="A1490" s="4" t="s">
        <v>4358</v>
      </c>
      <c r="B1490" s="5" t="s">
        <v>4359</v>
      </c>
      <c r="C1490" s="4" t="s">
        <v>13</v>
      </c>
      <c r="D1490" s="4" t="s">
        <v>4360</v>
      </c>
    </row>
    <row r="1491" spans="1:4" ht="67.5" x14ac:dyDescent="0.2">
      <c r="A1491" s="4" t="s">
        <v>4361</v>
      </c>
      <c r="B1491" s="5" t="s">
        <v>4362</v>
      </c>
      <c r="C1491" s="4" t="s">
        <v>13</v>
      </c>
      <c r="D1491" s="4" t="s">
        <v>4363</v>
      </c>
    </row>
    <row r="1492" spans="1:4" ht="67.5" x14ac:dyDescent="0.2">
      <c r="A1492" s="4" t="s">
        <v>4364</v>
      </c>
      <c r="B1492" s="5" t="s">
        <v>4365</v>
      </c>
      <c r="C1492" s="4" t="s">
        <v>13</v>
      </c>
      <c r="D1492" s="4" t="s">
        <v>4366</v>
      </c>
    </row>
    <row r="1493" spans="1:4" ht="67.5" x14ac:dyDescent="0.2">
      <c r="A1493" s="4" t="s">
        <v>4367</v>
      </c>
      <c r="B1493" s="5" t="s">
        <v>4368</v>
      </c>
      <c r="C1493" s="4" t="s">
        <v>13</v>
      </c>
      <c r="D1493" s="4" t="s">
        <v>4369</v>
      </c>
    </row>
    <row r="1494" spans="1:4" ht="78.75" x14ac:dyDescent="0.2">
      <c r="A1494" s="4" t="s">
        <v>4370</v>
      </c>
      <c r="B1494" s="5" t="s">
        <v>4371</v>
      </c>
      <c r="C1494" s="4" t="s">
        <v>13</v>
      </c>
      <c r="D1494" s="4" t="s">
        <v>4372</v>
      </c>
    </row>
    <row r="1495" spans="1:4" ht="78.75" x14ac:dyDescent="0.2">
      <c r="A1495" s="4" t="s">
        <v>4373</v>
      </c>
      <c r="B1495" s="5" t="s">
        <v>4374</v>
      </c>
      <c r="C1495" s="4" t="s">
        <v>13</v>
      </c>
      <c r="D1495" s="4" t="s">
        <v>241</v>
      </c>
    </row>
    <row r="1496" spans="1:4" ht="78.75" x14ac:dyDescent="0.2">
      <c r="A1496" s="4" t="s">
        <v>4375</v>
      </c>
      <c r="B1496" s="5" t="s">
        <v>4376</v>
      </c>
      <c r="C1496" s="4" t="s">
        <v>13</v>
      </c>
      <c r="D1496" s="4" t="s">
        <v>4377</v>
      </c>
    </row>
    <row r="1497" spans="1:4" ht="78.75" x14ac:dyDescent="0.2">
      <c r="A1497" s="4" t="s">
        <v>4378</v>
      </c>
      <c r="B1497" s="5" t="s">
        <v>4379</v>
      </c>
      <c r="C1497" s="4" t="s">
        <v>13</v>
      </c>
      <c r="D1497" s="4" t="s">
        <v>307</v>
      </c>
    </row>
    <row r="1498" spans="1:4" ht="67.5" x14ac:dyDescent="0.2">
      <c r="A1498" s="4" t="s">
        <v>4380</v>
      </c>
      <c r="B1498" s="5" t="s">
        <v>4381</v>
      </c>
      <c r="C1498" s="4" t="s">
        <v>13</v>
      </c>
      <c r="D1498" s="4" t="s">
        <v>4382</v>
      </c>
    </row>
    <row r="1499" spans="1:4" ht="67.5" x14ac:dyDescent="0.2">
      <c r="A1499" s="4" t="s">
        <v>4383</v>
      </c>
      <c r="B1499" s="5" t="s">
        <v>4384</v>
      </c>
      <c r="C1499" s="4" t="s">
        <v>13</v>
      </c>
      <c r="D1499" s="4" t="s">
        <v>4385</v>
      </c>
    </row>
    <row r="1500" spans="1:4" ht="78.75" x14ac:dyDescent="0.2">
      <c r="A1500" s="4" t="s">
        <v>4386</v>
      </c>
      <c r="B1500" s="5" t="s">
        <v>4387</v>
      </c>
      <c r="C1500" s="4" t="s">
        <v>13</v>
      </c>
      <c r="D1500" s="4" t="s">
        <v>4388</v>
      </c>
    </row>
    <row r="1501" spans="1:4" ht="78.75" x14ac:dyDescent="0.2">
      <c r="A1501" s="4" t="s">
        <v>4389</v>
      </c>
      <c r="B1501" s="5" t="s">
        <v>4390</v>
      </c>
      <c r="C1501" s="4" t="s">
        <v>13</v>
      </c>
      <c r="D1501" s="4" t="s">
        <v>4391</v>
      </c>
    </row>
    <row r="1502" spans="1:4" ht="67.5" x14ac:dyDescent="0.2">
      <c r="A1502" s="4" t="s">
        <v>4392</v>
      </c>
      <c r="B1502" s="5" t="s">
        <v>4393</v>
      </c>
      <c r="C1502" s="4" t="s">
        <v>13</v>
      </c>
      <c r="D1502" s="4" t="s">
        <v>4394</v>
      </c>
    </row>
    <row r="1503" spans="1:4" ht="67.5" x14ac:dyDescent="0.2">
      <c r="A1503" s="4" t="s">
        <v>4395</v>
      </c>
      <c r="B1503" s="5" t="s">
        <v>4396</v>
      </c>
      <c r="C1503" s="4" t="s">
        <v>13</v>
      </c>
      <c r="D1503" s="4" t="s">
        <v>4397</v>
      </c>
    </row>
    <row r="1504" spans="1:4" ht="67.5" x14ac:dyDescent="0.2">
      <c r="A1504" s="4" t="s">
        <v>4398</v>
      </c>
      <c r="B1504" s="5" t="s">
        <v>4399</v>
      </c>
      <c r="C1504" s="4" t="s">
        <v>13</v>
      </c>
      <c r="D1504" s="4" t="s">
        <v>4400</v>
      </c>
    </row>
    <row r="1505" spans="1:4" ht="67.5" x14ac:dyDescent="0.2">
      <c r="A1505" s="4" t="s">
        <v>4401</v>
      </c>
      <c r="B1505" s="5" t="s">
        <v>4402</v>
      </c>
      <c r="C1505" s="4" t="s">
        <v>13</v>
      </c>
      <c r="D1505" s="4" t="s">
        <v>4403</v>
      </c>
    </row>
    <row r="1506" spans="1:4" ht="67.5" x14ac:dyDescent="0.2">
      <c r="A1506" s="4" t="s">
        <v>4404</v>
      </c>
      <c r="B1506" s="5" t="s">
        <v>4405</v>
      </c>
      <c r="C1506" s="4" t="s">
        <v>13</v>
      </c>
      <c r="D1506" s="4" t="s">
        <v>4406</v>
      </c>
    </row>
    <row r="1507" spans="1:4" ht="67.5" x14ac:dyDescent="0.2">
      <c r="A1507" s="4" t="s">
        <v>4407</v>
      </c>
      <c r="B1507" s="5" t="s">
        <v>4408</v>
      </c>
      <c r="C1507" s="4" t="s">
        <v>13</v>
      </c>
      <c r="D1507" s="4" t="s">
        <v>891</v>
      </c>
    </row>
    <row r="1508" spans="1:4" ht="67.5" x14ac:dyDescent="0.2">
      <c r="A1508" s="4" t="s">
        <v>4409</v>
      </c>
      <c r="B1508" s="5" t="s">
        <v>4410</v>
      </c>
      <c r="C1508" s="4" t="s">
        <v>13</v>
      </c>
      <c r="D1508" s="4" t="s">
        <v>4411</v>
      </c>
    </row>
    <row r="1509" spans="1:4" ht="67.5" x14ac:dyDescent="0.2">
      <c r="A1509" s="4" t="s">
        <v>4412</v>
      </c>
      <c r="B1509" s="5" t="s">
        <v>4413</v>
      </c>
      <c r="C1509" s="4" t="s">
        <v>13</v>
      </c>
      <c r="D1509" s="4" t="s">
        <v>4414</v>
      </c>
    </row>
    <row r="1510" spans="1:4" ht="56.25" x14ac:dyDescent="0.2">
      <c r="A1510" s="4" t="s">
        <v>4415</v>
      </c>
      <c r="B1510" s="5" t="s">
        <v>4416</v>
      </c>
      <c r="C1510" s="4" t="s">
        <v>13</v>
      </c>
      <c r="D1510" s="4" t="s">
        <v>4417</v>
      </c>
    </row>
    <row r="1511" spans="1:4" ht="56.25" x14ac:dyDescent="0.2">
      <c r="A1511" s="4" t="s">
        <v>4418</v>
      </c>
      <c r="B1511" s="5" t="s">
        <v>4419</v>
      </c>
      <c r="C1511" s="4" t="s">
        <v>13</v>
      </c>
      <c r="D1511" s="4" t="s">
        <v>3970</v>
      </c>
    </row>
    <row r="1512" spans="1:4" ht="56.25" x14ac:dyDescent="0.2">
      <c r="A1512" s="4" t="s">
        <v>4420</v>
      </c>
      <c r="B1512" s="5" t="s">
        <v>4421</v>
      </c>
      <c r="C1512" s="4" t="s">
        <v>13</v>
      </c>
      <c r="D1512" s="4" t="s">
        <v>4422</v>
      </c>
    </row>
    <row r="1513" spans="1:4" ht="56.25" x14ac:dyDescent="0.2">
      <c r="A1513" s="4" t="s">
        <v>4423</v>
      </c>
      <c r="B1513" s="5" t="s">
        <v>4424</v>
      </c>
      <c r="C1513" s="4" t="s">
        <v>13</v>
      </c>
      <c r="D1513" s="4" t="s">
        <v>4425</v>
      </c>
    </row>
    <row r="1514" spans="1:4" ht="56.25" x14ac:dyDescent="0.2">
      <c r="A1514" s="4" t="s">
        <v>4426</v>
      </c>
      <c r="B1514" s="5" t="s">
        <v>4427</v>
      </c>
      <c r="C1514" s="4" t="s">
        <v>13</v>
      </c>
      <c r="D1514" s="4" t="s">
        <v>2612</v>
      </c>
    </row>
    <row r="1515" spans="1:4" ht="56.25" x14ac:dyDescent="0.2">
      <c r="A1515" s="4" t="s">
        <v>4428</v>
      </c>
      <c r="B1515" s="5" t="s">
        <v>4429</v>
      </c>
      <c r="C1515" s="4" t="s">
        <v>13</v>
      </c>
      <c r="D1515" s="4" t="s">
        <v>4430</v>
      </c>
    </row>
    <row r="1516" spans="1:4" ht="67.5" x14ac:dyDescent="0.2">
      <c r="A1516" s="4" t="s">
        <v>4431</v>
      </c>
      <c r="B1516" s="5" t="s">
        <v>4432</v>
      </c>
      <c r="C1516" s="4" t="s">
        <v>13</v>
      </c>
      <c r="D1516" s="4" t="s">
        <v>3106</v>
      </c>
    </row>
    <row r="1517" spans="1:4" ht="67.5" x14ac:dyDescent="0.2">
      <c r="A1517" s="4" t="s">
        <v>4433</v>
      </c>
      <c r="B1517" s="5" t="s">
        <v>4434</v>
      </c>
      <c r="C1517" s="4" t="s">
        <v>13</v>
      </c>
      <c r="D1517" s="4" t="s">
        <v>4435</v>
      </c>
    </row>
    <row r="1518" spans="1:4" ht="67.5" x14ac:dyDescent="0.2">
      <c r="A1518" s="4" t="s">
        <v>4436</v>
      </c>
      <c r="B1518" s="5" t="s">
        <v>4437</v>
      </c>
      <c r="C1518" s="4" t="s">
        <v>13</v>
      </c>
      <c r="D1518" s="4" t="s">
        <v>4438</v>
      </c>
    </row>
    <row r="1519" spans="1:4" ht="67.5" x14ac:dyDescent="0.2">
      <c r="A1519" s="4" t="s">
        <v>4439</v>
      </c>
      <c r="B1519" s="5" t="s">
        <v>4440</v>
      </c>
      <c r="C1519" s="4" t="s">
        <v>13</v>
      </c>
      <c r="D1519" s="4" t="s">
        <v>4441</v>
      </c>
    </row>
    <row r="1520" spans="1:4" ht="67.5" x14ac:dyDescent="0.2">
      <c r="A1520" s="4" t="s">
        <v>4442</v>
      </c>
      <c r="B1520" s="5" t="s">
        <v>4443</v>
      </c>
      <c r="C1520" s="4" t="s">
        <v>13</v>
      </c>
      <c r="D1520" s="4" t="s">
        <v>4444</v>
      </c>
    </row>
    <row r="1521" spans="1:4" ht="67.5" x14ac:dyDescent="0.2">
      <c r="A1521" s="4" t="s">
        <v>4445</v>
      </c>
      <c r="B1521" s="5" t="s">
        <v>4446</v>
      </c>
      <c r="C1521" s="4" t="s">
        <v>13</v>
      </c>
      <c r="D1521" s="4" t="s">
        <v>871</v>
      </c>
    </row>
    <row r="1522" spans="1:4" ht="56.25" x14ac:dyDescent="0.2">
      <c r="A1522" s="4" t="s">
        <v>4447</v>
      </c>
      <c r="B1522" s="5" t="s">
        <v>4448</v>
      </c>
      <c r="C1522" s="4" t="s">
        <v>13</v>
      </c>
      <c r="D1522" s="4" t="s">
        <v>4449</v>
      </c>
    </row>
    <row r="1523" spans="1:4" ht="56.25" x14ac:dyDescent="0.2">
      <c r="A1523" s="4" t="s">
        <v>4450</v>
      </c>
      <c r="B1523" s="5" t="s">
        <v>4451</v>
      </c>
      <c r="C1523" s="4" t="s">
        <v>13</v>
      </c>
      <c r="D1523" s="4" t="s">
        <v>4452</v>
      </c>
    </row>
    <row r="1524" spans="1:4" ht="56.25" x14ac:dyDescent="0.2">
      <c r="A1524" s="4" t="s">
        <v>4453</v>
      </c>
      <c r="B1524" s="5" t="s">
        <v>4454</v>
      </c>
      <c r="C1524" s="4" t="s">
        <v>13</v>
      </c>
      <c r="D1524" s="4" t="s">
        <v>4455</v>
      </c>
    </row>
    <row r="1525" spans="1:4" ht="56.25" x14ac:dyDescent="0.2">
      <c r="A1525" s="4" t="s">
        <v>4456</v>
      </c>
      <c r="B1525" s="5" t="s">
        <v>4457</v>
      </c>
      <c r="C1525" s="4" t="s">
        <v>13</v>
      </c>
      <c r="D1525" s="4" t="s">
        <v>4458</v>
      </c>
    </row>
    <row r="1526" spans="1:4" ht="56.25" x14ac:dyDescent="0.2">
      <c r="A1526" s="4" t="s">
        <v>4459</v>
      </c>
      <c r="B1526" s="5" t="s">
        <v>4460</v>
      </c>
      <c r="C1526" s="4" t="s">
        <v>13</v>
      </c>
      <c r="D1526" s="4" t="s">
        <v>4461</v>
      </c>
    </row>
    <row r="1527" spans="1:4" ht="56.25" x14ac:dyDescent="0.2">
      <c r="A1527" s="4" t="s">
        <v>4462</v>
      </c>
      <c r="B1527" s="5" t="s">
        <v>4463</v>
      </c>
      <c r="C1527" s="4" t="s">
        <v>13</v>
      </c>
      <c r="D1527" s="4" t="s">
        <v>4464</v>
      </c>
    </row>
    <row r="1528" spans="1:4" ht="67.5" x14ac:dyDescent="0.2">
      <c r="A1528" s="4" t="s">
        <v>4465</v>
      </c>
      <c r="B1528" s="5" t="s">
        <v>4466</v>
      </c>
      <c r="C1528" s="4" t="s">
        <v>13</v>
      </c>
      <c r="D1528" s="4" t="s">
        <v>4467</v>
      </c>
    </row>
    <row r="1529" spans="1:4" ht="67.5" x14ac:dyDescent="0.2">
      <c r="A1529" s="4" t="s">
        <v>4468</v>
      </c>
      <c r="B1529" s="5" t="s">
        <v>4469</v>
      </c>
      <c r="C1529" s="4" t="s">
        <v>13</v>
      </c>
      <c r="D1529" s="4" t="s">
        <v>4470</v>
      </c>
    </row>
    <row r="1530" spans="1:4" ht="67.5" x14ac:dyDescent="0.2">
      <c r="A1530" s="4" t="s">
        <v>4471</v>
      </c>
      <c r="B1530" s="5" t="s">
        <v>4472</v>
      </c>
      <c r="C1530" s="4" t="s">
        <v>13</v>
      </c>
      <c r="D1530" s="4" t="s">
        <v>4473</v>
      </c>
    </row>
    <row r="1531" spans="1:4" ht="67.5" x14ac:dyDescent="0.2">
      <c r="A1531" s="4" t="s">
        <v>4474</v>
      </c>
      <c r="B1531" s="5" t="s">
        <v>4475</v>
      </c>
      <c r="C1531" s="4" t="s">
        <v>13</v>
      </c>
      <c r="D1531" s="4" t="s">
        <v>4476</v>
      </c>
    </row>
    <row r="1532" spans="1:4" ht="67.5" x14ac:dyDescent="0.2">
      <c r="A1532" s="4" t="s">
        <v>4477</v>
      </c>
      <c r="B1532" s="5" t="s">
        <v>4478</v>
      </c>
      <c r="C1532" s="4" t="s">
        <v>13</v>
      </c>
      <c r="D1532" s="4" t="s">
        <v>4479</v>
      </c>
    </row>
    <row r="1533" spans="1:4" ht="67.5" x14ac:dyDescent="0.2">
      <c r="A1533" s="4" t="s">
        <v>4480</v>
      </c>
      <c r="B1533" s="5" t="s">
        <v>4481</v>
      </c>
      <c r="C1533" s="4" t="s">
        <v>13</v>
      </c>
      <c r="D1533" s="4" t="s">
        <v>4482</v>
      </c>
    </row>
    <row r="1534" spans="1:4" ht="67.5" x14ac:dyDescent="0.2">
      <c r="A1534" s="4" t="s">
        <v>4483</v>
      </c>
      <c r="B1534" s="5" t="s">
        <v>4484</v>
      </c>
      <c r="C1534" s="4" t="s">
        <v>13</v>
      </c>
      <c r="D1534" s="4" t="s">
        <v>39</v>
      </c>
    </row>
    <row r="1535" spans="1:4" ht="67.5" x14ac:dyDescent="0.2">
      <c r="A1535" s="4" t="s">
        <v>4485</v>
      </c>
      <c r="B1535" s="5" t="s">
        <v>4486</v>
      </c>
      <c r="C1535" s="4" t="s">
        <v>13</v>
      </c>
      <c r="D1535" s="4" t="s">
        <v>4487</v>
      </c>
    </row>
    <row r="1536" spans="1:4" ht="67.5" x14ac:dyDescent="0.2">
      <c r="A1536" s="4" t="s">
        <v>4488</v>
      </c>
      <c r="B1536" s="5" t="s">
        <v>4489</v>
      </c>
      <c r="C1536" s="4" t="s">
        <v>13</v>
      </c>
      <c r="D1536" s="4" t="s">
        <v>4490</v>
      </c>
    </row>
    <row r="1537" spans="1:4" ht="67.5" x14ac:dyDescent="0.2">
      <c r="A1537" s="4" t="s">
        <v>4491</v>
      </c>
      <c r="B1537" s="5" t="s">
        <v>4492</v>
      </c>
      <c r="C1537" s="4" t="s">
        <v>13</v>
      </c>
      <c r="D1537" s="4" t="s">
        <v>4493</v>
      </c>
    </row>
    <row r="1538" spans="1:4" ht="67.5" x14ac:dyDescent="0.2">
      <c r="A1538" s="4" t="s">
        <v>4494</v>
      </c>
      <c r="B1538" s="5" t="s">
        <v>4495</v>
      </c>
      <c r="C1538" s="4" t="s">
        <v>13</v>
      </c>
      <c r="D1538" s="4" t="s">
        <v>4496</v>
      </c>
    </row>
    <row r="1539" spans="1:4" ht="67.5" x14ac:dyDescent="0.2">
      <c r="A1539" s="4" t="s">
        <v>4497</v>
      </c>
      <c r="B1539" s="5" t="s">
        <v>4498</v>
      </c>
      <c r="C1539" s="4" t="s">
        <v>13</v>
      </c>
      <c r="D1539" s="4" t="s">
        <v>4499</v>
      </c>
    </row>
    <row r="1540" spans="1:4" ht="56.25" x14ac:dyDescent="0.2">
      <c r="A1540" s="4" t="s">
        <v>4500</v>
      </c>
      <c r="B1540" s="5" t="s">
        <v>4501</v>
      </c>
      <c r="C1540" s="4" t="s">
        <v>13</v>
      </c>
      <c r="D1540" s="4" t="s">
        <v>3635</v>
      </c>
    </row>
    <row r="1541" spans="1:4" ht="56.25" x14ac:dyDescent="0.2">
      <c r="A1541" s="4" t="s">
        <v>4502</v>
      </c>
      <c r="B1541" s="5" t="s">
        <v>4503</v>
      </c>
      <c r="C1541" s="4" t="s">
        <v>13</v>
      </c>
      <c r="D1541" s="4" t="s">
        <v>4504</v>
      </c>
    </row>
    <row r="1542" spans="1:4" ht="56.25" x14ac:dyDescent="0.2">
      <c r="A1542" s="4" t="s">
        <v>4505</v>
      </c>
      <c r="B1542" s="5" t="s">
        <v>4506</v>
      </c>
      <c r="C1542" s="4" t="s">
        <v>13</v>
      </c>
      <c r="D1542" s="4" t="s">
        <v>4507</v>
      </c>
    </row>
    <row r="1543" spans="1:4" ht="56.25" x14ac:dyDescent="0.2">
      <c r="A1543" s="4" t="s">
        <v>4508</v>
      </c>
      <c r="B1543" s="5" t="s">
        <v>4509</v>
      </c>
      <c r="C1543" s="4" t="s">
        <v>13</v>
      </c>
      <c r="D1543" s="4" t="s">
        <v>4510</v>
      </c>
    </row>
    <row r="1544" spans="1:4" ht="56.25" x14ac:dyDescent="0.2">
      <c r="A1544" s="4" t="s">
        <v>4511</v>
      </c>
      <c r="B1544" s="5" t="s">
        <v>4512</v>
      </c>
      <c r="C1544" s="4" t="s">
        <v>13</v>
      </c>
      <c r="D1544" s="4" t="s">
        <v>4510</v>
      </c>
    </row>
    <row r="1545" spans="1:4" ht="56.25" x14ac:dyDescent="0.2">
      <c r="A1545" s="4" t="s">
        <v>4513</v>
      </c>
      <c r="B1545" s="5" t="s">
        <v>4514</v>
      </c>
      <c r="C1545" s="4" t="s">
        <v>13</v>
      </c>
      <c r="D1545" s="4" t="s">
        <v>4510</v>
      </c>
    </row>
    <row r="1546" spans="1:4" ht="56.25" x14ac:dyDescent="0.2">
      <c r="A1546" s="4" t="s">
        <v>4515</v>
      </c>
      <c r="B1546" s="5" t="s">
        <v>4516</v>
      </c>
      <c r="C1546" s="4" t="s">
        <v>13</v>
      </c>
      <c r="D1546" s="4" t="s">
        <v>187</v>
      </c>
    </row>
    <row r="1547" spans="1:4" ht="56.25" x14ac:dyDescent="0.2">
      <c r="A1547" s="4" t="s">
        <v>4517</v>
      </c>
      <c r="B1547" s="5" t="s">
        <v>4518</v>
      </c>
      <c r="C1547" s="4" t="s">
        <v>13</v>
      </c>
      <c r="D1547" s="4" t="s">
        <v>187</v>
      </c>
    </row>
    <row r="1548" spans="1:4" ht="56.25" x14ac:dyDescent="0.2">
      <c r="A1548" s="4" t="s">
        <v>4519</v>
      </c>
      <c r="B1548" s="5" t="s">
        <v>4520</v>
      </c>
      <c r="C1548" s="4" t="s">
        <v>13</v>
      </c>
      <c r="D1548" s="4" t="s">
        <v>190</v>
      </c>
    </row>
    <row r="1549" spans="1:4" ht="56.25" x14ac:dyDescent="0.2">
      <c r="A1549" s="4" t="s">
        <v>4521</v>
      </c>
      <c r="B1549" s="5" t="s">
        <v>4522</v>
      </c>
      <c r="C1549" s="4" t="s">
        <v>13</v>
      </c>
      <c r="D1549" s="4" t="s">
        <v>4523</v>
      </c>
    </row>
    <row r="1550" spans="1:4" ht="56.25" x14ac:dyDescent="0.2">
      <c r="A1550" s="4" t="s">
        <v>4524</v>
      </c>
      <c r="B1550" s="5" t="s">
        <v>4525</v>
      </c>
      <c r="C1550" s="4" t="s">
        <v>13</v>
      </c>
      <c r="D1550" s="4" t="s">
        <v>4523</v>
      </c>
    </row>
    <row r="1551" spans="1:4" ht="67.5" x14ac:dyDescent="0.2">
      <c r="A1551" s="4" t="s">
        <v>4526</v>
      </c>
      <c r="B1551" s="5" t="s">
        <v>4527</v>
      </c>
      <c r="C1551" s="4" t="s">
        <v>13</v>
      </c>
      <c r="D1551" s="4" t="s">
        <v>4528</v>
      </c>
    </row>
    <row r="1552" spans="1:4" ht="67.5" x14ac:dyDescent="0.2">
      <c r="A1552" s="4" t="s">
        <v>4529</v>
      </c>
      <c r="B1552" s="5" t="s">
        <v>4530</v>
      </c>
      <c r="C1552" s="4" t="s">
        <v>13</v>
      </c>
      <c r="D1552" s="4" t="s">
        <v>4531</v>
      </c>
    </row>
    <row r="1553" spans="1:4" ht="67.5" x14ac:dyDescent="0.2">
      <c r="A1553" s="4" t="s">
        <v>4532</v>
      </c>
      <c r="B1553" s="5" t="s">
        <v>4533</v>
      </c>
      <c r="C1553" s="4" t="s">
        <v>13</v>
      </c>
      <c r="D1553" s="4" t="s">
        <v>4534</v>
      </c>
    </row>
    <row r="1554" spans="1:4" ht="67.5" x14ac:dyDescent="0.2">
      <c r="A1554" s="4" t="s">
        <v>4535</v>
      </c>
      <c r="B1554" s="5" t="s">
        <v>4536</v>
      </c>
      <c r="C1554" s="4" t="s">
        <v>13</v>
      </c>
      <c r="D1554" s="4" t="s">
        <v>4537</v>
      </c>
    </row>
    <row r="1555" spans="1:4" ht="67.5" x14ac:dyDescent="0.2">
      <c r="A1555" s="4" t="s">
        <v>4538</v>
      </c>
      <c r="B1555" s="5" t="s">
        <v>4539</v>
      </c>
      <c r="C1555" s="4" t="s">
        <v>13</v>
      </c>
      <c r="D1555" s="4" t="s">
        <v>4537</v>
      </c>
    </row>
    <row r="1556" spans="1:4" ht="67.5" x14ac:dyDescent="0.2">
      <c r="A1556" s="4" t="s">
        <v>4540</v>
      </c>
      <c r="B1556" s="5" t="s">
        <v>4541</v>
      </c>
      <c r="C1556" s="4" t="s">
        <v>13</v>
      </c>
      <c r="D1556" s="4" t="s">
        <v>4542</v>
      </c>
    </row>
    <row r="1557" spans="1:4" ht="67.5" x14ac:dyDescent="0.2">
      <c r="A1557" s="4" t="s">
        <v>4543</v>
      </c>
      <c r="B1557" s="5" t="s">
        <v>4544</v>
      </c>
      <c r="C1557" s="4" t="s">
        <v>13</v>
      </c>
      <c r="D1557" s="4" t="s">
        <v>4542</v>
      </c>
    </row>
    <row r="1558" spans="1:4" ht="67.5" x14ac:dyDescent="0.2">
      <c r="A1558" s="4" t="s">
        <v>4545</v>
      </c>
      <c r="B1558" s="5" t="s">
        <v>4546</v>
      </c>
      <c r="C1558" s="4" t="s">
        <v>13</v>
      </c>
      <c r="D1558" s="4" t="s">
        <v>4542</v>
      </c>
    </row>
    <row r="1559" spans="1:4" ht="67.5" x14ac:dyDescent="0.2">
      <c r="A1559" s="4" t="s">
        <v>4547</v>
      </c>
      <c r="B1559" s="5" t="s">
        <v>4548</v>
      </c>
      <c r="C1559" s="4" t="s">
        <v>13</v>
      </c>
      <c r="D1559" s="4" t="s">
        <v>4549</v>
      </c>
    </row>
    <row r="1560" spans="1:4" ht="67.5" x14ac:dyDescent="0.2">
      <c r="A1560" s="4" t="s">
        <v>4550</v>
      </c>
      <c r="B1560" s="5" t="s">
        <v>4551</v>
      </c>
      <c r="C1560" s="4" t="s">
        <v>13</v>
      </c>
      <c r="D1560" s="4" t="s">
        <v>4549</v>
      </c>
    </row>
    <row r="1561" spans="1:4" ht="67.5" x14ac:dyDescent="0.2">
      <c r="A1561" s="4" t="s">
        <v>4552</v>
      </c>
      <c r="B1561" s="5" t="s">
        <v>4553</v>
      </c>
      <c r="C1561" s="4" t="s">
        <v>13</v>
      </c>
      <c r="D1561" s="4" t="s">
        <v>4549</v>
      </c>
    </row>
    <row r="1562" spans="1:4" ht="67.5" x14ac:dyDescent="0.2">
      <c r="A1562" s="4" t="s">
        <v>4554</v>
      </c>
      <c r="B1562" s="5" t="s">
        <v>4555</v>
      </c>
      <c r="C1562" s="4" t="s">
        <v>13</v>
      </c>
      <c r="D1562" s="4" t="s">
        <v>4556</v>
      </c>
    </row>
    <row r="1563" spans="1:4" ht="67.5" x14ac:dyDescent="0.2">
      <c r="A1563" s="4" t="s">
        <v>4557</v>
      </c>
      <c r="B1563" s="5" t="s">
        <v>4558</v>
      </c>
      <c r="C1563" s="4" t="s">
        <v>13</v>
      </c>
      <c r="D1563" s="4" t="s">
        <v>4556</v>
      </c>
    </row>
    <row r="1564" spans="1:4" ht="67.5" x14ac:dyDescent="0.2">
      <c r="A1564" s="4" t="s">
        <v>4559</v>
      </c>
      <c r="B1564" s="5" t="s">
        <v>4560</v>
      </c>
      <c r="C1564" s="4" t="s">
        <v>13</v>
      </c>
      <c r="D1564" s="4" t="s">
        <v>4561</v>
      </c>
    </row>
    <row r="1565" spans="1:4" ht="67.5" x14ac:dyDescent="0.2">
      <c r="A1565" s="4" t="s">
        <v>4562</v>
      </c>
      <c r="B1565" s="5" t="s">
        <v>4563</v>
      </c>
      <c r="C1565" s="4" t="s">
        <v>13</v>
      </c>
      <c r="D1565" s="4" t="s">
        <v>4561</v>
      </c>
    </row>
    <row r="1566" spans="1:4" ht="67.5" x14ac:dyDescent="0.2">
      <c r="A1566" s="4" t="s">
        <v>4564</v>
      </c>
      <c r="B1566" s="5" t="s">
        <v>4565</v>
      </c>
      <c r="C1566" s="4" t="s">
        <v>13</v>
      </c>
      <c r="D1566" s="4" t="s">
        <v>4566</v>
      </c>
    </row>
    <row r="1567" spans="1:4" ht="67.5" x14ac:dyDescent="0.2">
      <c r="A1567" s="4" t="s">
        <v>4567</v>
      </c>
      <c r="B1567" s="5" t="s">
        <v>4568</v>
      </c>
      <c r="C1567" s="4" t="s">
        <v>13</v>
      </c>
      <c r="D1567" s="4" t="s">
        <v>4569</v>
      </c>
    </row>
    <row r="1568" spans="1:4" ht="67.5" x14ac:dyDescent="0.2">
      <c r="A1568" s="4" t="s">
        <v>4570</v>
      </c>
      <c r="B1568" s="5" t="s">
        <v>4571</v>
      </c>
      <c r="C1568" s="4" t="s">
        <v>13</v>
      </c>
      <c r="D1568" s="4" t="s">
        <v>4572</v>
      </c>
    </row>
    <row r="1569" spans="1:4" ht="67.5" x14ac:dyDescent="0.2">
      <c r="A1569" s="4" t="s">
        <v>4573</v>
      </c>
      <c r="B1569" s="5" t="s">
        <v>4574</v>
      </c>
      <c r="C1569" s="4" t="s">
        <v>13</v>
      </c>
      <c r="D1569" s="4" t="s">
        <v>4575</v>
      </c>
    </row>
    <row r="1570" spans="1:4" ht="67.5" x14ac:dyDescent="0.2">
      <c r="A1570" s="4" t="s">
        <v>4576</v>
      </c>
      <c r="B1570" s="5" t="s">
        <v>4577</v>
      </c>
      <c r="C1570" s="4" t="s">
        <v>13</v>
      </c>
      <c r="D1570" s="4" t="s">
        <v>4575</v>
      </c>
    </row>
    <row r="1571" spans="1:4" ht="67.5" x14ac:dyDescent="0.2">
      <c r="A1571" s="4" t="s">
        <v>4578</v>
      </c>
      <c r="B1571" s="5" t="s">
        <v>4579</v>
      </c>
      <c r="C1571" s="4" t="s">
        <v>13</v>
      </c>
      <c r="D1571" s="4" t="s">
        <v>4580</v>
      </c>
    </row>
    <row r="1572" spans="1:4" ht="67.5" x14ac:dyDescent="0.2">
      <c r="A1572" s="4" t="s">
        <v>4581</v>
      </c>
      <c r="B1572" s="5" t="s">
        <v>4582</v>
      </c>
      <c r="C1572" s="4" t="s">
        <v>13</v>
      </c>
      <c r="D1572" s="4" t="s">
        <v>4580</v>
      </c>
    </row>
    <row r="1573" spans="1:4" ht="67.5" x14ac:dyDescent="0.2">
      <c r="A1573" s="4" t="s">
        <v>4583</v>
      </c>
      <c r="B1573" s="5" t="s">
        <v>4584</v>
      </c>
      <c r="C1573" s="4" t="s">
        <v>13</v>
      </c>
      <c r="D1573" s="4" t="s">
        <v>4580</v>
      </c>
    </row>
    <row r="1574" spans="1:4" ht="67.5" x14ac:dyDescent="0.2">
      <c r="A1574" s="4" t="s">
        <v>4585</v>
      </c>
      <c r="B1574" s="5" t="s">
        <v>4586</v>
      </c>
      <c r="C1574" s="4" t="s">
        <v>13</v>
      </c>
      <c r="D1574" s="4" t="s">
        <v>4587</v>
      </c>
    </row>
    <row r="1575" spans="1:4" ht="67.5" x14ac:dyDescent="0.2">
      <c r="A1575" s="4" t="s">
        <v>4588</v>
      </c>
      <c r="B1575" s="5" t="s">
        <v>4589</v>
      </c>
      <c r="C1575" s="4" t="s">
        <v>13</v>
      </c>
      <c r="D1575" s="4" t="s">
        <v>4587</v>
      </c>
    </row>
    <row r="1576" spans="1:4" ht="67.5" x14ac:dyDescent="0.2">
      <c r="A1576" s="4" t="s">
        <v>4590</v>
      </c>
      <c r="B1576" s="5" t="s">
        <v>4591</v>
      </c>
      <c r="C1576" s="4" t="s">
        <v>13</v>
      </c>
      <c r="D1576" s="4" t="s">
        <v>4587</v>
      </c>
    </row>
    <row r="1577" spans="1:4" ht="67.5" x14ac:dyDescent="0.2">
      <c r="A1577" s="4" t="s">
        <v>4592</v>
      </c>
      <c r="B1577" s="5" t="s">
        <v>4593</v>
      </c>
      <c r="C1577" s="4" t="s">
        <v>13</v>
      </c>
      <c r="D1577" s="4" t="s">
        <v>4594</v>
      </c>
    </row>
    <row r="1578" spans="1:4" ht="67.5" x14ac:dyDescent="0.2">
      <c r="A1578" s="4" t="s">
        <v>4595</v>
      </c>
      <c r="B1578" s="5" t="s">
        <v>4596</v>
      </c>
      <c r="C1578" s="4" t="s">
        <v>13</v>
      </c>
      <c r="D1578" s="4" t="s">
        <v>4594</v>
      </c>
    </row>
    <row r="1579" spans="1:4" ht="67.5" x14ac:dyDescent="0.2">
      <c r="A1579" s="4" t="s">
        <v>4597</v>
      </c>
      <c r="B1579" s="5" t="s">
        <v>4598</v>
      </c>
      <c r="C1579" s="4" t="s">
        <v>13</v>
      </c>
      <c r="D1579" s="4" t="s">
        <v>4599</v>
      </c>
    </row>
    <row r="1580" spans="1:4" ht="67.5" x14ac:dyDescent="0.2">
      <c r="A1580" s="4" t="s">
        <v>4600</v>
      </c>
      <c r="B1580" s="5" t="s">
        <v>4601</v>
      </c>
      <c r="C1580" s="4" t="s">
        <v>13</v>
      </c>
      <c r="D1580" s="4" t="s">
        <v>4599</v>
      </c>
    </row>
    <row r="1581" spans="1:4" ht="67.5" x14ac:dyDescent="0.2">
      <c r="A1581" s="4" t="s">
        <v>4602</v>
      </c>
      <c r="B1581" s="5" t="s">
        <v>4603</v>
      </c>
      <c r="C1581" s="4" t="s">
        <v>13</v>
      </c>
      <c r="D1581" s="4" t="s">
        <v>4604</v>
      </c>
    </row>
    <row r="1582" spans="1:4" ht="56.25" x14ac:dyDescent="0.2">
      <c r="A1582" s="4" t="s">
        <v>4605</v>
      </c>
      <c r="B1582" s="5" t="s">
        <v>4606</v>
      </c>
      <c r="C1582" s="4" t="s">
        <v>13</v>
      </c>
      <c r="D1582" s="4" t="s">
        <v>198</v>
      </c>
    </row>
    <row r="1583" spans="1:4" ht="56.25" x14ac:dyDescent="0.2">
      <c r="A1583" s="4" t="s">
        <v>4607</v>
      </c>
      <c r="B1583" s="5" t="s">
        <v>4608</v>
      </c>
      <c r="C1583" s="4" t="s">
        <v>13</v>
      </c>
      <c r="D1583" s="4" t="s">
        <v>1361</v>
      </c>
    </row>
    <row r="1584" spans="1:4" ht="56.25" x14ac:dyDescent="0.2">
      <c r="A1584" s="4" t="s">
        <v>4609</v>
      </c>
      <c r="B1584" s="5" t="s">
        <v>4610</v>
      </c>
      <c r="C1584" s="4" t="s">
        <v>13</v>
      </c>
      <c r="D1584" s="4" t="s">
        <v>4611</v>
      </c>
    </row>
    <row r="1585" spans="1:4" ht="56.25" x14ac:dyDescent="0.2">
      <c r="A1585" s="4" t="s">
        <v>4612</v>
      </c>
      <c r="B1585" s="5" t="s">
        <v>4613</v>
      </c>
      <c r="C1585" s="4" t="s">
        <v>13</v>
      </c>
      <c r="D1585" s="4" t="s">
        <v>3556</v>
      </c>
    </row>
    <row r="1586" spans="1:4" ht="67.5" x14ac:dyDescent="0.2">
      <c r="A1586" s="4" t="s">
        <v>4614</v>
      </c>
      <c r="B1586" s="5" t="s">
        <v>4615</v>
      </c>
      <c r="C1586" s="4" t="s">
        <v>13</v>
      </c>
      <c r="D1586" s="4" t="s">
        <v>4616</v>
      </c>
    </row>
    <row r="1587" spans="1:4" ht="56.25" x14ac:dyDescent="0.2">
      <c r="A1587" s="4" t="s">
        <v>4617</v>
      </c>
      <c r="B1587" s="5" t="s">
        <v>4618</v>
      </c>
      <c r="C1587" s="4" t="s">
        <v>13</v>
      </c>
      <c r="D1587" s="4" t="s">
        <v>4124</v>
      </c>
    </row>
    <row r="1588" spans="1:4" ht="56.25" x14ac:dyDescent="0.2">
      <c r="A1588" s="4" t="s">
        <v>4619</v>
      </c>
      <c r="B1588" s="5" t="s">
        <v>4620</v>
      </c>
      <c r="C1588" s="4" t="s">
        <v>13</v>
      </c>
      <c r="D1588" s="4" t="s">
        <v>4621</v>
      </c>
    </row>
    <row r="1589" spans="1:4" ht="56.25" x14ac:dyDescent="0.2">
      <c r="A1589" s="4" t="s">
        <v>4622</v>
      </c>
      <c r="B1589" s="5" t="s">
        <v>4623</v>
      </c>
      <c r="C1589" s="4" t="s">
        <v>13</v>
      </c>
      <c r="D1589" s="4" t="s">
        <v>4624</v>
      </c>
    </row>
    <row r="1590" spans="1:4" ht="56.25" x14ac:dyDescent="0.2">
      <c r="A1590" s="4" t="s">
        <v>4625</v>
      </c>
      <c r="B1590" s="5" t="s">
        <v>4626</v>
      </c>
      <c r="C1590" s="4" t="s">
        <v>13</v>
      </c>
      <c r="D1590" s="4" t="s">
        <v>4627</v>
      </c>
    </row>
    <row r="1591" spans="1:4" ht="67.5" x14ac:dyDescent="0.2">
      <c r="A1591" s="4" t="s">
        <v>4628</v>
      </c>
      <c r="B1591" s="5" t="s">
        <v>4629</v>
      </c>
      <c r="C1591" s="4" t="s">
        <v>13</v>
      </c>
      <c r="D1591" s="4" t="s">
        <v>200</v>
      </c>
    </row>
    <row r="1592" spans="1:4" ht="56.25" x14ac:dyDescent="0.2">
      <c r="A1592" s="4" t="s">
        <v>4630</v>
      </c>
      <c r="B1592" s="5" t="s">
        <v>4631</v>
      </c>
      <c r="C1592" s="4" t="s">
        <v>13</v>
      </c>
      <c r="D1592" s="4" t="s">
        <v>877</v>
      </c>
    </row>
    <row r="1593" spans="1:4" ht="56.25" x14ac:dyDescent="0.2">
      <c r="A1593" s="4" t="s">
        <v>4632</v>
      </c>
      <c r="B1593" s="5" t="s">
        <v>4633</v>
      </c>
      <c r="C1593" s="4" t="s">
        <v>13</v>
      </c>
      <c r="D1593" s="4" t="s">
        <v>3765</v>
      </c>
    </row>
    <row r="1594" spans="1:4" ht="56.25" x14ac:dyDescent="0.2">
      <c r="A1594" s="4" t="s">
        <v>4634</v>
      </c>
      <c r="B1594" s="5" t="s">
        <v>4635</v>
      </c>
      <c r="C1594" s="4" t="s">
        <v>13</v>
      </c>
      <c r="D1594" s="4" t="s">
        <v>4636</v>
      </c>
    </row>
    <row r="1595" spans="1:4" ht="56.25" x14ac:dyDescent="0.2">
      <c r="A1595" s="4" t="s">
        <v>4637</v>
      </c>
      <c r="B1595" s="5" t="s">
        <v>4638</v>
      </c>
      <c r="C1595" s="4" t="s">
        <v>13</v>
      </c>
      <c r="D1595" s="4" t="s">
        <v>3948</v>
      </c>
    </row>
    <row r="1596" spans="1:4" ht="56.25" x14ac:dyDescent="0.2">
      <c r="A1596" s="4" t="s">
        <v>4639</v>
      </c>
      <c r="B1596" s="5" t="s">
        <v>4640</v>
      </c>
      <c r="C1596" s="4" t="s">
        <v>13</v>
      </c>
      <c r="D1596" s="4" t="s">
        <v>4641</v>
      </c>
    </row>
    <row r="1597" spans="1:4" ht="56.25" x14ac:dyDescent="0.2">
      <c r="A1597" s="4" t="s">
        <v>4642</v>
      </c>
      <c r="B1597" s="5" t="s">
        <v>4643</v>
      </c>
      <c r="C1597" s="4" t="s">
        <v>13</v>
      </c>
      <c r="D1597" s="4" t="s">
        <v>4644</v>
      </c>
    </row>
    <row r="1598" spans="1:4" ht="56.25" x14ac:dyDescent="0.2">
      <c r="A1598" s="4" t="s">
        <v>4645</v>
      </c>
      <c r="B1598" s="5" t="s">
        <v>4646</v>
      </c>
      <c r="C1598" s="4" t="s">
        <v>13</v>
      </c>
      <c r="D1598" s="4" t="s">
        <v>4647</v>
      </c>
    </row>
    <row r="1599" spans="1:4" ht="56.25" x14ac:dyDescent="0.2">
      <c r="A1599" s="4" t="s">
        <v>4648</v>
      </c>
      <c r="B1599" s="5" t="s">
        <v>4649</v>
      </c>
      <c r="C1599" s="4" t="s">
        <v>13</v>
      </c>
      <c r="D1599" s="4" t="s">
        <v>278</v>
      </c>
    </row>
    <row r="1600" spans="1:4" ht="56.25" x14ac:dyDescent="0.2">
      <c r="A1600" s="4" t="s">
        <v>4650</v>
      </c>
      <c r="B1600" s="5" t="s">
        <v>4651</v>
      </c>
      <c r="C1600" s="4" t="s">
        <v>13</v>
      </c>
      <c r="D1600" s="4" t="s">
        <v>4652</v>
      </c>
    </row>
    <row r="1601" spans="1:4" ht="56.25" x14ac:dyDescent="0.2">
      <c r="A1601" s="4" t="s">
        <v>4653</v>
      </c>
      <c r="B1601" s="5" t="s">
        <v>4654</v>
      </c>
      <c r="C1601" s="4" t="s">
        <v>13</v>
      </c>
      <c r="D1601" s="4" t="s">
        <v>4136</v>
      </c>
    </row>
    <row r="1602" spans="1:4" ht="56.25" x14ac:dyDescent="0.2">
      <c r="A1602" s="4" t="s">
        <v>4655</v>
      </c>
      <c r="B1602" s="5" t="s">
        <v>4656</v>
      </c>
      <c r="C1602" s="4" t="s">
        <v>13</v>
      </c>
      <c r="D1602" s="4" t="s">
        <v>4657</v>
      </c>
    </row>
    <row r="1603" spans="1:4" ht="56.25" x14ac:dyDescent="0.2">
      <c r="A1603" s="4" t="s">
        <v>4658</v>
      </c>
      <c r="B1603" s="5" t="s">
        <v>4659</v>
      </c>
      <c r="C1603" s="4" t="s">
        <v>13</v>
      </c>
      <c r="D1603" s="4" t="s">
        <v>4660</v>
      </c>
    </row>
    <row r="1604" spans="1:4" ht="67.5" x14ac:dyDescent="0.2">
      <c r="A1604" s="4" t="s">
        <v>4661</v>
      </c>
      <c r="B1604" s="5" t="s">
        <v>4662</v>
      </c>
      <c r="C1604" s="4" t="s">
        <v>13</v>
      </c>
      <c r="D1604" s="4" t="s">
        <v>1907</v>
      </c>
    </row>
    <row r="1605" spans="1:4" ht="56.25" x14ac:dyDescent="0.2">
      <c r="A1605" s="4" t="s">
        <v>4663</v>
      </c>
      <c r="B1605" s="5" t="s">
        <v>4664</v>
      </c>
      <c r="C1605" s="4" t="s">
        <v>13</v>
      </c>
      <c r="D1605" s="4" t="s">
        <v>1043</v>
      </c>
    </row>
    <row r="1606" spans="1:4" ht="67.5" x14ac:dyDescent="0.2">
      <c r="A1606" s="4" t="s">
        <v>4665</v>
      </c>
      <c r="B1606" s="5" t="s">
        <v>4666</v>
      </c>
      <c r="C1606" s="4" t="s">
        <v>13</v>
      </c>
      <c r="D1606" s="4" t="s">
        <v>1574</v>
      </c>
    </row>
    <row r="1607" spans="1:4" ht="56.25" x14ac:dyDescent="0.2">
      <c r="A1607" s="4" t="s">
        <v>4667</v>
      </c>
      <c r="B1607" s="5" t="s">
        <v>4668</v>
      </c>
      <c r="C1607" s="4" t="s">
        <v>13</v>
      </c>
      <c r="D1607" s="4" t="s">
        <v>4669</v>
      </c>
    </row>
    <row r="1608" spans="1:4" ht="67.5" x14ac:dyDescent="0.2">
      <c r="A1608" s="4" t="s">
        <v>4670</v>
      </c>
      <c r="B1608" s="5" t="s">
        <v>4671</v>
      </c>
      <c r="C1608" s="4" t="s">
        <v>13</v>
      </c>
      <c r="D1608" s="4" t="s">
        <v>4672</v>
      </c>
    </row>
    <row r="1609" spans="1:4" ht="67.5" x14ac:dyDescent="0.2">
      <c r="A1609" s="4" t="s">
        <v>4673</v>
      </c>
      <c r="B1609" s="5" t="s">
        <v>4674</v>
      </c>
      <c r="C1609" s="4" t="s">
        <v>13</v>
      </c>
      <c r="D1609" s="4" t="s">
        <v>4675</v>
      </c>
    </row>
    <row r="1610" spans="1:4" ht="56.25" x14ac:dyDescent="0.2">
      <c r="A1610" s="4" t="s">
        <v>4676</v>
      </c>
      <c r="B1610" s="5" t="s">
        <v>4677</v>
      </c>
      <c r="C1610" s="4" t="s">
        <v>13</v>
      </c>
      <c r="D1610" s="4" t="s">
        <v>4678</v>
      </c>
    </row>
    <row r="1611" spans="1:4" ht="56.25" x14ac:dyDescent="0.2">
      <c r="A1611" s="4" t="s">
        <v>4679</v>
      </c>
      <c r="B1611" s="5" t="s">
        <v>4680</v>
      </c>
      <c r="C1611" s="4" t="s">
        <v>13</v>
      </c>
      <c r="D1611" s="4" t="s">
        <v>1025</v>
      </c>
    </row>
    <row r="1612" spans="1:4" ht="67.5" x14ac:dyDescent="0.2">
      <c r="A1612" s="4" t="s">
        <v>4681</v>
      </c>
      <c r="B1612" s="5" t="s">
        <v>4682</v>
      </c>
      <c r="C1612" s="4" t="s">
        <v>13</v>
      </c>
      <c r="D1612" s="4" t="s">
        <v>1380</v>
      </c>
    </row>
    <row r="1613" spans="1:4" ht="67.5" x14ac:dyDescent="0.2">
      <c r="A1613" s="4" t="s">
        <v>4683</v>
      </c>
      <c r="B1613" s="5" t="s">
        <v>4684</v>
      </c>
      <c r="C1613" s="4" t="s">
        <v>13</v>
      </c>
      <c r="D1613" s="4" t="s">
        <v>4685</v>
      </c>
    </row>
    <row r="1614" spans="1:4" ht="56.25" x14ac:dyDescent="0.2">
      <c r="A1614" s="4" t="s">
        <v>4686</v>
      </c>
      <c r="B1614" s="5" t="s">
        <v>4687</v>
      </c>
      <c r="C1614" s="4" t="s">
        <v>13</v>
      </c>
      <c r="D1614" s="4" t="s">
        <v>4151</v>
      </c>
    </row>
    <row r="1615" spans="1:4" ht="56.25" x14ac:dyDescent="0.2">
      <c r="A1615" s="4" t="s">
        <v>4688</v>
      </c>
      <c r="B1615" s="5" t="s">
        <v>4689</v>
      </c>
      <c r="C1615" s="4" t="s">
        <v>13</v>
      </c>
      <c r="D1615" s="4" t="s">
        <v>4690</v>
      </c>
    </row>
    <row r="1616" spans="1:4" ht="56.25" x14ac:dyDescent="0.2">
      <c r="A1616" s="4" t="s">
        <v>4691</v>
      </c>
      <c r="B1616" s="5" t="s">
        <v>4692</v>
      </c>
      <c r="C1616" s="4" t="s">
        <v>13</v>
      </c>
      <c r="D1616" s="4" t="s">
        <v>312</v>
      </c>
    </row>
    <row r="1617" spans="1:4" ht="56.25" x14ac:dyDescent="0.2">
      <c r="A1617" s="4" t="s">
        <v>4693</v>
      </c>
      <c r="B1617" s="5" t="s">
        <v>4694</v>
      </c>
      <c r="C1617" s="4" t="s">
        <v>13</v>
      </c>
      <c r="D1617" s="4" t="s">
        <v>4695</v>
      </c>
    </row>
    <row r="1618" spans="1:4" ht="67.5" x14ac:dyDescent="0.2">
      <c r="A1618" s="4" t="s">
        <v>4696</v>
      </c>
      <c r="B1618" s="5" t="s">
        <v>4697</v>
      </c>
      <c r="C1618" s="4" t="s">
        <v>13</v>
      </c>
      <c r="D1618" s="4" t="s">
        <v>1105</v>
      </c>
    </row>
    <row r="1619" spans="1:4" ht="67.5" x14ac:dyDescent="0.2">
      <c r="A1619" s="4" t="s">
        <v>4698</v>
      </c>
      <c r="B1619" s="5" t="s">
        <v>4699</v>
      </c>
      <c r="C1619" s="4" t="s">
        <v>13</v>
      </c>
      <c r="D1619" s="4" t="s">
        <v>878</v>
      </c>
    </row>
    <row r="1620" spans="1:4" ht="67.5" x14ac:dyDescent="0.2">
      <c r="A1620" s="4" t="s">
        <v>4700</v>
      </c>
      <c r="B1620" s="5" t="s">
        <v>4701</v>
      </c>
      <c r="C1620" s="4" t="s">
        <v>13</v>
      </c>
      <c r="D1620" s="4" t="s">
        <v>4702</v>
      </c>
    </row>
    <row r="1621" spans="1:4" ht="56.25" x14ac:dyDescent="0.2">
      <c r="A1621" s="4" t="s">
        <v>4703</v>
      </c>
      <c r="B1621" s="5" t="s">
        <v>4704</v>
      </c>
      <c r="C1621" s="4" t="s">
        <v>13</v>
      </c>
      <c r="D1621" s="4" t="s">
        <v>4168</v>
      </c>
    </row>
    <row r="1622" spans="1:4" ht="56.25" x14ac:dyDescent="0.2">
      <c r="A1622" s="4" t="s">
        <v>4705</v>
      </c>
      <c r="B1622" s="5" t="s">
        <v>4706</v>
      </c>
      <c r="C1622" s="4" t="s">
        <v>13</v>
      </c>
      <c r="D1622" s="4" t="s">
        <v>4707</v>
      </c>
    </row>
    <row r="1623" spans="1:4" ht="56.25" x14ac:dyDescent="0.2">
      <c r="A1623" s="4" t="s">
        <v>4708</v>
      </c>
      <c r="B1623" s="5" t="s">
        <v>4709</v>
      </c>
      <c r="C1623" s="4" t="s">
        <v>13</v>
      </c>
      <c r="D1623" s="4" t="s">
        <v>4710</v>
      </c>
    </row>
    <row r="1624" spans="1:4" ht="67.5" x14ac:dyDescent="0.2">
      <c r="A1624" s="4" t="s">
        <v>4711</v>
      </c>
      <c r="B1624" s="5" t="s">
        <v>4712</v>
      </c>
      <c r="C1624" s="4" t="s">
        <v>13</v>
      </c>
      <c r="D1624" s="4" t="s">
        <v>4678</v>
      </c>
    </row>
    <row r="1625" spans="1:4" ht="67.5" x14ac:dyDescent="0.2">
      <c r="A1625" s="4" t="s">
        <v>4713</v>
      </c>
      <c r="B1625" s="5" t="s">
        <v>4714</v>
      </c>
      <c r="C1625" s="4" t="s">
        <v>13</v>
      </c>
      <c r="D1625" s="4" t="s">
        <v>4715</v>
      </c>
    </row>
    <row r="1626" spans="1:4" ht="67.5" x14ac:dyDescent="0.2">
      <c r="A1626" s="4" t="s">
        <v>4716</v>
      </c>
      <c r="B1626" s="5" t="s">
        <v>4717</v>
      </c>
      <c r="C1626" s="4" t="s">
        <v>13</v>
      </c>
      <c r="D1626" s="4" t="s">
        <v>4718</v>
      </c>
    </row>
    <row r="1627" spans="1:4" ht="67.5" x14ac:dyDescent="0.2">
      <c r="A1627" s="4" t="s">
        <v>4719</v>
      </c>
      <c r="B1627" s="5" t="s">
        <v>4720</v>
      </c>
      <c r="C1627" s="4" t="s">
        <v>13</v>
      </c>
      <c r="D1627" s="4" t="s">
        <v>264</v>
      </c>
    </row>
    <row r="1628" spans="1:4" ht="56.25" x14ac:dyDescent="0.2">
      <c r="A1628" s="4" t="s">
        <v>4721</v>
      </c>
      <c r="B1628" s="5" t="s">
        <v>4722</v>
      </c>
      <c r="C1628" s="4" t="s">
        <v>13</v>
      </c>
      <c r="D1628" s="4" t="s">
        <v>3041</v>
      </c>
    </row>
    <row r="1629" spans="1:4" ht="67.5" x14ac:dyDescent="0.2">
      <c r="A1629" s="4" t="s">
        <v>4723</v>
      </c>
      <c r="B1629" s="5" t="s">
        <v>4724</v>
      </c>
      <c r="C1629" s="4" t="s">
        <v>13</v>
      </c>
      <c r="D1629" s="4" t="s">
        <v>4669</v>
      </c>
    </row>
    <row r="1630" spans="1:4" ht="56.25" x14ac:dyDescent="0.2">
      <c r="A1630" s="4" t="s">
        <v>4725</v>
      </c>
      <c r="B1630" s="5" t="s">
        <v>4726</v>
      </c>
      <c r="C1630" s="4" t="s">
        <v>13</v>
      </c>
      <c r="D1630" s="4" t="s">
        <v>165</v>
      </c>
    </row>
    <row r="1631" spans="1:4" ht="67.5" x14ac:dyDescent="0.2">
      <c r="A1631" s="4" t="s">
        <v>4727</v>
      </c>
      <c r="B1631" s="5" t="s">
        <v>4728</v>
      </c>
      <c r="C1631" s="4" t="s">
        <v>13</v>
      </c>
      <c r="D1631" s="4" t="s">
        <v>4729</v>
      </c>
    </row>
    <row r="1632" spans="1:4" ht="67.5" x14ac:dyDescent="0.2">
      <c r="A1632" s="4" t="s">
        <v>4730</v>
      </c>
      <c r="B1632" s="5" t="s">
        <v>4731</v>
      </c>
      <c r="C1632" s="4" t="s">
        <v>13</v>
      </c>
      <c r="D1632" s="4" t="s">
        <v>4732</v>
      </c>
    </row>
    <row r="1633" spans="1:4" ht="56.25" x14ac:dyDescent="0.2">
      <c r="A1633" s="4" t="s">
        <v>4733</v>
      </c>
      <c r="B1633" s="5" t="s">
        <v>4734</v>
      </c>
      <c r="C1633" s="4" t="s">
        <v>13</v>
      </c>
      <c r="D1633" s="4" t="s">
        <v>4735</v>
      </c>
    </row>
    <row r="1634" spans="1:4" ht="56.25" x14ac:dyDescent="0.2">
      <c r="A1634" s="4" t="s">
        <v>4736</v>
      </c>
      <c r="B1634" s="5" t="s">
        <v>4737</v>
      </c>
      <c r="C1634" s="4" t="s">
        <v>13</v>
      </c>
      <c r="D1634" s="4" t="s">
        <v>4738</v>
      </c>
    </row>
    <row r="1635" spans="1:4" ht="56.25" x14ac:dyDescent="0.2">
      <c r="A1635" s="4" t="s">
        <v>4739</v>
      </c>
      <c r="B1635" s="5" t="s">
        <v>4740</v>
      </c>
      <c r="C1635" s="4" t="s">
        <v>13</v>
      </c>
      <c r="D1635" s="4" t="s">
        <v>1329</v>
      </c>
    </row>
    <row r="1636" spans="1:4" ht="67.5" x14ac:dyDescent="0.2">
      <c r="A1636" s="4" t="s">
        <v>4741</v>
      </c>
      <c r="B1636" s="5" t="s">
        <v>4742</v>
      </c>
      <c r="C1636" s="4" t="s">
        <v>13</v>
      </c>
      <c r="D1636" s="4" t="s">
        <v>4743</v>
      </c>
    </row>
    <row r="1637" spans="1:4" ht="56.25" x14ac:dyDescent="0.2">
      <c r="A1637" s="4" t="s">
        <v>4744</v>
      </c>
      <c r="B1637" s="5" t="s">
        <v>4745</v>
      </c>
      <c r="C1637" s="4" t="s">
        <v>13</v>
      </c>
      <c r="D1637" s="4" t="s">
        <v>4746</v>
      </c>
    </row>
    <row r="1638" spans="1:4" ht="56.25" x14ac:dyDescent="0.2">
      <c r="A1638" s="4" t="s">
        <v>4747</v>
      </c>
      <c r="B1638" s="5" t="s">
        <v>4748</v>
      </c>
      <c r="C1638" s="4" t="s">
        <v>13</v>
      </c>
      <c r="D1638" s="4" t="s">
        <v>4749</v>
      </c>
    </row>
    <row r="1639" spans="1:4" ht="56.25" x14ac:dyDescent="0.2">
      <c r="A1639" s="4" t="s">
        <v>4750</v>
      </c>
      <c r="B1639" s="5" t="s">
        <v>4751</v>
      </c>
      <c r="C1639" s="4" t="s">
        <v>13</v>
      </c>
      <c r="D1639" s="4" t="s">
        <v>4752</v>
      </c>
    </row>
    <row r="1640" spans="1:4" ht="56.25" x14ac:dyDescent="0.2">
      <c r="A1640" s="4" t="s">
        <v>4753</v>
      </c>
      <c r="B1640" s="5" t="s">
        <v>4754</v>
      </c>
      <c r="C1640" s="4" t="s">
        <v>13</v>
      </c>
      <c r="D1640" s="4" t="s">
        <v>4755</v>
      </c>
    </row>
    <row r="1641" spans="1:4" ht="56.25" x14ac:dyDescent="0.2">
      <c r="A1641" s="4" t="s">
        <v>4756</v>
      </c>
      <c r="B1641" s="5" t="s">
        <v>4757</v>
      </c>
      <c r="C1641" s="4" t="s">
        <v>13</v>
      </c>
      <c r="D1641" s="4" t="s">
        <v>211</v>
      </c>
    </row>
    <row r="1642" spans="1:4" ht="56.25" x14ac:dyDescent="0.2">
      <c r="A1642" s="4" t="s">
        <v>4758</v>
      </c>
      <c r="B1642" s="5" t="s">
        <v>4759</v>
      </c>
      <c r="C1642" s="4" t="s">
        <v>13</v>
      </c>
      <c r="D1642" s="4" t="s">
        <v>1381</v>
      </c>
    </row>
    <row r="1643" spans="1:4" ht="67.5" x14ac:dyDescent="0.2">
      <c r="A1643" s="4" t="s">
        <v>4760</v>
      </c>
      <c r="B1643" s="5" t="s">
        <v>4761</v>
      </c>
      <c r="C1643" s="4" t="s">
        <v>13</v>
      </c>
      <c r="D1643" s="4" t="s">
        <v>2760</v>
      </c>
    </row>
    <row r="1644" spans="1:4" ht="56.25" x14ac:dyDescent="0.2">
      <c r="A1644" s="4" t="s">
        <v>4762</v>
      </c>
      <c r="B1644" s="5" t="s">
        <v>4763</v>
      </c>
      <c r="C1644" s="4" t="s">
        <v>13</v>
      </c>
      <c r="D1644" s="4" t="s">
        <v>4192</v>
      </c>
    </row>
    <row r="1645" spans="1:4" ht="56.25" x14ac:dyDescent="0.2">
      <c r="A1645" s="4" t="s">
        <v>4764</v>
      </c>
      <c r="B1645" s="5" t="s">
        <v>4765</v>
      </c>
      <c r="C1645" s="4" t="s">
        <v>13</v>
      </c>
      <c r="D1645" s="4" t="s">
        <v>906</v>
      </c>
    </row>
    <row r="1646" spans="1:4" ht="67.5" x14ac:dyDescent="0.2">
      <c r="A1646" s="4" t="s">
        <v>4766</v>
      </c>
      <c r="B1646" s="5" t="s">
        <v>4767</v>
      </c>
      <c r="C1646" s="4" t="s">
        <v>13</v>
      </c>
      <c r="D1646" s="4" t="s">
        <v>4768</v>
      </c>
    </row>
    <row r="1647" spans="1:4" ht="56.25" x14ac:dyDescent="0.2">
      <c r="A1647" s="4" t="s">
        <v>4769</v>
      </c>
      <c r="B1647" s="5" t="s">
        <v>4770</v>
      </c>
      <c r="C1647" s="4" t="s">
        <v>13</v>
      </c>
      <c r="D1647" s="4" t="s">
        <v>4771</v>
      </c>
    </row>
    <row r="1648" spans="1:4" ht="67.5" x14ac:dyDescent="0.2">
      <c r="A1648" s="4" t="s">
        <v>4772</v>
      </c>
      <c r="B1648" s="5" t="s">
        <v>4773</v>
      </c>
      <c r="C1648" s="4" t="s">
        <v>13</v>
      </c>
      <c r="D1648" s="4" t="s">
        <v>4774</v>
      </c>
    </row>
    <row r="1649" spans="1:4" ht="67.5" x14ac:dyDescent="0.2">
      <c r="A1649" s="4" t="s">
        <v>4775</v>
      </c>
      <c r="B1649" s="5" t="s">
        <v>4776</v>
      </c>
      <c r="C1649" s="4" t="s">
        <v>13</v>
      </c>
      <c r="D1649" s="4" t="s">
        <v>4777</v>
      </c>
    </row>
    <row r="1650" spans="1:4" ht="56.25" x14ac:dyDescent="0.2">
      <c r="A1650" s="4" t="s">
        <v>4778</v>
      </c>
      <c r="B1650" s="5" t="s">
        <v>4779</v>
      </c>
      <c r="C1650" s="4" t="s">
        <v>13</v>
      </c>
      <c r="D1650" s="4" t="s">
        <v>4780</v>
      </c>
    </row>
    <row r="1651" spans="1:4" ht="67.5" x14ac:dyDescent="0.2">
      <c r="A1651" s="4" t="s">
        <v>4781</v>
      </c>
      <c r="B1651" s="5" t="s">
        <v>4782</v>
      </c>
      <c r="C1651" s="4" t="s">
        <v>13</v>
      </c>
      <c r="D1651" s="4" t="s">
        <v>4783</v>
      </c>
    </row>
    <row r="1652" spans="1:4" ht="67.5" x14ac:dyDescent="0.2">
      <c r="A1652" s="4" t="s">
        <v>4784</v>
      </c>
      <c r="B1652" s="5" t="s">
        <v>4785</v>
      </c>
      <c r="C1652" s="4" t="s">
        <v>13</v>
      </c>
      <c r="D1652" s="4" t="s">
        <v>4786</v>
      </c>
    </row>
    <row r="1653" spans="1:4" ht="56.25" x14ac:dyDescent="0.2">
      <c r="A1653" s="4" t="s">
        <v>4787</v>
      </c>
      <c r="B1653" s="5" t="s">
        <v>4788</v>
      </c>
      <c r="C1653" s="4" t="s">
        <v>13</v>
      </c>
      <c r="D1653" s="4" t="s">
        <v>3765</v>
      </c>
    </row>
    <row r="1654" spans="1:4" ht="56.25" x14ac:dyDescent="0.2">
      <c r="A1654" s="4" t="s">
        <v>4789</v>
      </c>
      <c r="B1654" s="5" t="s">
        <v>4790</v>
      </c>
      <c r="C1654" s="4" t="s">
        <v>13</v>
      </c>
      <c r="D1654" s="4" t="s">
        <v>4791</v>
      </c>
    </row>
    <row r="1655" spans="1:4" ht="56.25" x14ac:dyDescent="0.2">
      <c r="A1655" s="4" t="s">
        <v>4792</v>
      </c>
      <c r="B1655" s="5" t="s">
        <v>4793</v>
      </c>
      <c r="C1655" s="4" t="s">
        <v>13</v>
      </c>
      <c r="D1655" s="4" t="s">
        <v>4794</v>
      </c>
    </row>
    <row r="1656" spans="1:4" ht="56.25" x14ac:dyDescent="0.2">
      <c r="A1656" s="4" t="s">
        <v>4795</v>
      </c>
      <c r="B1656" s="5" t="s">
        <v>4796</v>
      </c>
      <c r="C1656" s="4" t="s">
        <v>13</v>
      </c>
      <c r="D1656" s="4" t="s">
        <v>4797</v>
      </c>
    </row>
    <row r="1657" spans="1:4" ht="56.25" x14ac:dyDescent="0.2">
      <c r="A1657" s="4" t="s">
        <v>4798</v>
      </c>
      <c r="B1657" s="5" t="s">
        <v>4799</v>
      </c>
      <c r="C1657" s="4" t="s">
        <v>13</v>
      </c>
      <c r="D1657" s="4" t="s">
        <v>4800</v>
      </c>
    </row>
    <row r="1658" spans="1:4" ht="56.25" x14ac:dyDescent="0.2">
      <c r="A1658" s="4" t="s">
        <v>4801</v>
      </c>
      <c r="B1658" s="5" t="s">
        <v>4802</v>
      </c>
      <c r="C1658" s="4" t="s">
        <v>13</v>
      </c>
      <c r="D1658" s="4" t="s">
        <v>4803</v>
      </c>
    </row>
    <row r="1659" spans="1:4" ht="78.75" x14ac:dyDescent="0.2">
      <c r="A1659" s="4" t="s">
        <v>4804</v>
      </c>
      <c r="B1659" s="5" t="s">
        <v>4805</v>
      </c>
      <c r="C1659" s="4" t="s">
        <v>13</v>
      </c>
      <c r="D1659" s="4" t="s">
        <v>2835</v>
      </c>
    </row>
    <row r="1660" spans="1:4" ht="78.75" x14ac:dyDescent="0.2">
      <c r="A1660" s="4" t="s">
        <v>4806</v>
      </c>
      <c r="B1660" s="5" t="s">
        <v>4807</v>
      </c>
      <c r="C1660" s="4" t="s">
        <v>13</v>
      </c>
      <c r="D1660" s="4" t="s">
        <v>4808</v>
      </c>
    </row>
    <row r="1661" spans="1:4" ht="78.75" x14ac:dyDescent="0.2">
      <c r="A1661" s="4" t="s">
        <v>4809</v>
      </c>
      <c r="B1661" s="5" t="s">
        <v>4810</v>
      </c>
      <c r="C1661" s="4" t="s">
        <v>13</v>
      </c>
      <c r="D1661" s="4" t="s">
        <v>4811</v>
      </c>
    </row>
    <row r="1662" spans="1:4" ht="78.75" x14ac:dyDescent="0.2">
      <c r="A1662" s="4" t="s">
        <v>4812</v>
      </c>
      <c r="B1662" s="5" t="s">
        <v>4813</v>
      </c>
      <c r="C1662" s="4" t="s">
        <v>13</v>
      </c>
      <c r="D1662" s="4" t="s">
        <v>2074</v>
      </c>
    </row>
    <row r="1663" spans="1:4" ht="78.75" x14ac:dyDescent="0.2">
      <c r="A1663" s="4" t="s">
        <v>4814</v>
      </c>
      <c r="B1663" s="5" t="s">
        <v>4815</v>
      </c>
      <c r="C1663" s="4" t="s">
        <v>13</v>
      </c>
      <c r="D1663" s="4" t="s">
        <v>358</v>
      </c>
    </row>
    <row r="1664" spans="1:4" ht="78.75" x14ac:dyDescent="0.2">
      <c r="A1664" s="4" t="s">
        <v>4816</v>
      </c>
      <c r="B1664" s="5" t="s">
        <v>4817</v>
      </c>
      <c r="C1664" s="4" t="s">
        <v>13</v>
      </c>
      <c r="D1664" s="4" t="s">
        <v>4818</v>
      </c>
    </row>
    <row r="1665" spans="1:4" ht="90" x14ac:dyDescent="0.2">
      <c r="A1665" s="4" t="s">
        <v>4819</v>
      </c>
      <c r="B1665" s="5" t="s">
        <v>4820</v>
      </c>
      <c r="C1665" s="4" t="s">
        <v>13</v>
      </c>
      <c r="D1665" s="4" t="s">
        <v>4821</v>
      </c>
    </row>
    <row r="1666" spans="1:4" ht="90" x14ac:dyDescent="0.2">
      <c r="A1666" s="4" t="s">
        <v>4822</v>
      </c>
      <c r="B1666" s="5" t="s">
        <v>4823</v>
      </c>
      <c r="C1666" s="4" t="s">
        <v>13</v>
      </c>
      <c r="D1666" s="4" t="s">
        <v>4824</v>
      </c>
    </row>
    <row r="1667" spans="1:4" ht="90" x14ac:dyDescent="0.2">
      <c r="A1667" s="4" t="s">
        <v>4825</v>
      </c>
      <c r="B1667" s="5" t="s">
        <v>4826</v>
      </c>
      <c r="C1667" s="4" t="s">
        <v>13</v>
      </c>
      <c r="D1667" s="4" t="s">
        <v>4827</v>
      </c>
    </row>
    <row r="1668" spans="1:4" ht="90" x14ac:dyDescent="0.2">
      <c r="A1668" s="4" t="s">
        <v>4828</v>
      </c>
      <c r="B1668" s="5" t="s">
        <v>4829</v>
      </c>
      <c r="C1668" s="4" t="s">
        <v>13</v>
      </c>
      <c r="D1668" s="4" t="s">
        <v>4830</v>
      </c>
    </row>
    <row r="1669" spans="1:4" ht="90" x14ac:dyDescent="0.2">
      <c r="A1669" s="4" t="s">
        <v>4831</v>
      </c>
      <c r="B1669" s="5" t="s">
        <v>4832</v>
      </c>
      <c r="C1669" s="4" t="s">
        <v>13</v>
      </c>
      <c r="D1669" s="4" t="s">
        <v>4833</v>
      </c>
    </row>
    <row r="1670" spans="1:4" ht="90" x14ac:dyDescent="0.2">
      <c r="A1670" s="4" t="s">
        <v>4834</v>
      </c>
      <c r="B1670" s="5" t="s">
        <v>4835</v>
      </c>
      <c r="C1670" s="4" t="s">
        <v>13</v>
      </c>
      <c r="D1670" s="4" t="s">
        <v>4836</v>
      </c>
    </row>
    <row r="1671" spans="1:4" ht="78.75" x14ac:dyDescent="0.2">
      <c r="A1671" s="4" t="s">
        <v>4837</v>
      </c>
      <c r="B1671" s="5" t="s">
        <v>4838</v>
      </c>
      <c r="C1671" s="4" t="s">
        <v>13</v>
      </c>
      <c r="D1671" s="4" t="s">
        <v>4839</v>
      </c>
    </row>
    <row r="1672" spans="1:4" ht="78.75" x14ac:dyDescent="0.2">
      <c r="A1672" s="4" t="s">
        <v>4840</v>
      </c>
      <c r="B1672" s="5" t="s">
        <v>4841</v>
      </c>
      <c r="C1672" s="4" t="s">
        <v>13</v>
      </c>
      <c r="D1672" s="4" t="s">
        <v>4842</v>
      </c>
    </row>
    <row r="1673" spans="1:4" ht="78.75" x14ac:dyDescent="0.2">
      <c r="A1673" s="4" t="s">
        <v>4843</v>
      </c>
      <c r="B1673" s="5" t="s">
        <v>4844</v>
      </c>
      <c r="C1673" s="4" t="s">
        <v>13</v>
      </c>
      <c r="D1673" s="4" t="s">
        <v>4845</v>
      </c>
    </row>
    <row r="1674" spans="1:4" ht="78.75" x14ac:dyDescent="0.2">
      <c r="A1674" s="4" t="s">
        <v>4846</v>
      </c>
      <c r="B1674" s="5" t="s">
        <v>4847</v>
      </c>
      <c r="C1674" s="4" t="s">
        <v>13</v>
      </c>
      <c r="D1674" s="4" t="s">
        <v>41</v>
      </c>
    </row>
    <row r="1675" spans="1:4" ht="78.75" x14ac:dyDescent="0.2">
      <c r="A1675" s="4" t="s">
        <v>4848</v>
      </c>
      <c r="B1675" s="5" t="s">
        <v>4849</v>
      </c>
      <c r="C1675" s="4" t="s">
        <v>13</v>
      </c>
      <c r="D1675" s="4" t="s">
        <v>4850</v>
      </c>
    </row>
    <row r="1676" spans="1:4" ht="78.75" x14ac:dyDescent="0.2">
      <c r="A1676" s="4" t="s">
        <v>4851</v>
      </c>
      <c r="B1676" s="5" t="s">
        <v>4852</v>
      </c>
      <c r="C1676" s="4" t="s">
        <v>13</v>
      </c>
      <c r="D1676" s="4" t="s">
        <v>4853</v>
      </c>
    </row>
    <row r="1677" spans="1:4" ht="78.75" x14ac:dyDescent="0.2">
      <c r="A1677" s="4" t="s">
        <v>4854</v>
      </c>
      <c r="B1677" s="5" t="s">
        <v>4855</v>
      </c>
      <c r="C1677" s="4" t="s">
        <v>13</v>
      </c>
      <c r="D1677" s="4" t="s">
        <v>4856</v>
      </c>
    </row>
    <row r="1678" spans="1:4" ht="78.75" x14ac:dyDescent="0.2">
      <c r="A1678" s="4" t="s">
        <v>4857</v>
      </c>
      <c r="B1678" s="5" t="s">
        <v>4858</v>
      </c>
      <c r="C1678" s="4" t="s">
        <v>13</v>
      </c>
      <c r="D1678" s="4" t="s">
        <v>4859</v>
      </c>
    </row>
    <row r="1679" spans="1:4" ht="78.75" x14ac:dyDescent="0.2">
      <c r="A1679" s="4" t="s">
        <v>4860</v>
      </c>
      <c r="B1679" s="5" t="s">
        <v>4861</v>
      </c>
      <c r="C1679" s="4" t="s">
        <v>13</v>
      </c>
      <c r="D1679" s="4" t="s">
        <v>4862</v>
      </c>
    </row>
    <row r="1680" spans="1:4" ht="78.75" x14ac:dyDescent="0.2">
      <c r="A1680" s="4" t="s">
        <v>4863</v>
      </c>
      <c r="B1680" s="5" t="s">
        <v>4864</v>
      </c>
      <c r="C1680" s="4" t="s">
        <v>13</v>
      </c>
      <c r="D1680" s="4" t="s">
        <v>4865</v>
      </c>
    </row>
    <row r="1681" spans="1:4" ht="78.75" x14ac:dyDescent="0.2">
      <c r="A1681" s="4" t="s">
        <v>4866</v>
      </c>
      <c r="B1681" s="5" t="s">
        <v>4867</v>
      </c>
      <c r="C1681" s="4" t="s">
        <v>13</v>
      </c>
      <c r="D1681" s="4" t="s">
        <v>4868</v>
      </c>
    </row>
    <row r="1682" spans="1:4" ht="78.75" x14ac:dyDescent="0.2">
      <c r="A1682" s="4" t="s">
        <v>4869</v>
      </c>
      <c r="B1682" s="5" t="s">
        <v>4870</v>
      </c>
      <c r="C1682" s="4" t="s">
        <v>13</v>
      </c>
      <c r="D1682" s="4" t="s">
        <v>4871</v>
      </c>
    </row>
    <row r="1683" spans="1:4" ht="78.75" x14ac:dyDescent="0.2">
      <c r="A1683" s="4" t="s">
        <v>4872</v>
      </c>
      <c r="B1683" s="5" t="s">
        <v>4873</v>
      </c>
      <c r="C1683" s="4" t="s">
        <v>13</v>
      </c>
      <c r="D1683" s="4" t="s">
        <v>4874</v>
      </c>
    </row>
    <row r="1684" spans="1:4" ht="78.75" x14ac:dyDescent="0.2">
      <c r="A1684" s="4" t="s">
        <v>4875</v>
      </c>
      <c r="B1684" s="5" t="s">
        <v>4876</v>
      </c>
      <c r="C1684" s="4" t="s">
        <v>13</v>
      </c>
      <c r="D1684" s="4" t="s">
        <v>4877</v>
      </c>
    </row>
    <row r="1685" spans="1:4" ht="78.75" x14ac:dyDescent="0.2">
      <c r="A1685" s="4" t="s">
        <v>4878</v>
      </c>
      <c r="B1685" s="5" t="s">
        <v>4879</v>
      </c>
      <c r="C1685" s="4" t="s">
        <v>13</v>
      </c>
      <c r="D1685" s="4" t="s">
        <v>4880</v>
      </c>
    </row>
    <row r="1686" spans="1:4" ht="78.75" x14ac:dyDescent="0.2">
      <c r="A1686" s="4" t="s">
        <v>4881</v>
      </c>
      <c r="B1686" s="5" t="s">
        <v>4882</v>
      </c>
      <c r="C1686" s="4" t="s">
        <v>13</v>
      </c>
      <c r="D1686" s="4" t="s">
        <v>4883</v>
      </c>
    </row>
    <row r="1687" spans="1:4" ht="78.75" x14ac:dyDescent="0.2">
      <c r="A1687" s="4" t="s">
        <v>4884</v>
      </c>
      <c r="B1687" s="5" t="s">
        <v>4885</v>
      </c>
      <c r="C1687" s="4" t="s">
        <v>13</v>
      </c>
      <c r="D1687" s="4" t="s">
        <v>4886</v>
      </c>
    </row>
    <row r="1688" spans="1:4" ht="90" x14ac:dyDescent="0.2">
      <c r="A1688" s="4" t="s">
        <v>4887</v>
      </c>
      <c r="B1688" s="5" t="s">
        <v>4888</v>
      </c>
      <c r="C1688" s="4" t="s">
        <v>13</v>
      </c>
      <c r="D1688" s="4" t="s">
        <v>4889</v>
      </c>
    </row>
    <row r="1689" spans="1:4" ht="67.5" x14ac:dyDescent="0.2">
      <c r="A1689" s="4" t="s">
        <v>4890</v>
      </c>
      <c r="B1689" s="5" t="s">
        <v>4891</v>
      </c>
      <c r="C1689" s="4" t="s">
        <v>13</v>
      </c>
      <c r="D1689" s="4" t="s">
        <v>4892</v>
      </c>
    </row>
    <row r="1690" spans="1:4" ht="90" x14ac:dyDescent="0.2">
      <c r="A1690" s="4" t="s">
        <v>4893</v>
      </c>
      <c r="B1690" s="5" t="s">
        <v>4894</v>
      </c>
      <c r="C1690" s="4" t="s">
        <v>13</v>
      </c>
      <c r="D1690" s="4" t="s">
        <v>1127</v>
      </c>
    </row>
    <row r="1691" spans="1:4" ht="67.5" x14ac:dyDescent="0.2">
      <c r="A1691" s="4" t="s">
        <v>4895</v>
      </c>
      <c r="B1691" s="5" t="s">
        <v>4896</v>
      </c>
      <c r="C1691" s="4" t="s">
        <v>13</v>
      </c>
      <c r="D1691" s="4" t="s">
        <v>157</v>
      </c>
    </row>
    <row r="1692" spans="1:4" ht="90" x14ac:dyDescent="0.2">
      <c r="A1692" s="4" t="s">
        <v>4897</v>
      </c>
      <c r="B1692" s="5" t="s">
        <v>4898</v>
      </c>
      <c r="C1692" s="4" t="s">
        <v>13</v>
      </c>
      <c r="D1692" s="4" t="s">
        <v>4899</v>
      </c>
    </row>
    <row r="1693" spans="1:4" ht="67.5" x14ac:dyDescent="0.2">
      <c r="A1693" s="4" t="s">
        <v>4900</v>
      </c>
      <c r="B1693" s="5" t="s">
        <v>4901</v>
      </c>
      <c r="C1693" s="4" t="s">
        <v>13</v>
      </c>
      <c r="D1693" s="4" t="s">
        <v>4902</v>
      </c>
    </row>
    <row r="1694" spans="1:4" ht="90" x14ac:dyDescent="0.2">
      <c r="A1694" s="4" t="s">
        <v>4903</v>
      </c>
      <c r="B1694" s="5" t="s">
        <v>4904</v>
      </c>
      <c r="C1694" s="4" t="s">
        <v>13</v>
      </c>
      <c r="D1694" s="4" t="s">
        <v>4905</v>
      </c>
    </row>
    <row r="1695" spans="1:4" ht="67.5" x14ac:dyDescent="0.2">
      <c r="A1695" s="4" t="s">
        <v>4906</v>
      </c>
      <c r="B1695" s="5" t="s">
        <v>4907</v>
      </c>
      <c r="C1695" s="4" t="s">
        <v>13</v>
      </c>
      <c r="D1695" s="4" t="s">
        <v>1048</v>
      </c>
    </row>
    <row r="1696" spans="1:4" ht="90" x14ac:dyDescent="0.2">
      <c r="A1696" s="4" t="s">
        <v>4908</v>
      </c>
      <c r="B1696" s="5" t="s">
        <v>4909</v>
      </c>
      <c r="C1696" s="4" t="s">
        <v>13</v>
      </c>
      <c r="D1696" s="4" t="s">
        <v>4910</v>
      </c>
    </row>
    <row r="1697" spans="1:4" ht="67.5" x14ac:dyDescent="0.2">
      <c r="A1697" s="4" t="s">
        <v>4911</v>
      </c>
      <c r="B1697" s="5" t="s">
        <v>4912</v>
      </c>
      <c r="C1697" s="4" t="s">
        <v>13</v>
      </c>
      <c r="D1697" s="4" t="s">
        <v>2823</v>
      </c>
    </row>
    <row r="1698" spans="1:4" ht="90" x14ac:dyDescent="0.2">
      <c r="A1698" s="4" t="s">
        <v>4913</v>
      </c>
      <c r="B1698" s="5" t="s">
        <v>4914</v>
      </c>
      <c r="C1698" s="4" t="s">
        <v>13</v>
      </c>
      <c r="D1698" s="4" t="s">
        <v>4915</v>
      </c>
    </row>
    <row r="1699" spans="1:4" ht="67.5" x14ac:dyDescent="0.2">
      <c r="A1699" s="4" t="s">
        <v>4916</v>
      </c>
      <c r="B1699" s="5" t="s">
        <v>4917</v>
      </c>
      <c r="C1699" s="4" t="s">
        <v>13</v>
      </c>
      <c r="D1699" s="4" t="s">
        <v>1856</v>
      </c>
    </row>
    <row r="1700" spans="1:4" ht="90" x14ac:dyDescent="0.2">
      <c r="A1700" s="4" t="s">
        <v>4918</v>
      </c>
      <c r="B1700" s="5" t="s">
        <v>4919</v>
      </c>
      <c r="C1700" s="4" t="s">
        <v>13</v>
      </c>
      <c r="D1700" s="4" t="s">
        <v>4920</v>
      </c>
    </row>
    <row r="1701" spans="1:4" ht="67.5" x14ac:dyDescent="0.2">
      <c r="A1701" s="4" t="s">
        <v>4921</v>
      </c>
      <c r="B1701" s="5" t="s">
        <v>4922</v>
      </c>
      <c r="C1701" s="4" t="s">
        <v>13</v>
      </c>
      <c r="D1701" s="4" t="s">
        <v>4923</v>
      </c>
    </row>
    <row r="1702" spans="1:4" ht="90" x14ac:dyDescent="0.2">
      <c r="A1702" s="4" t="s">
        <v>4924</v>
      </c>
      <c r="B1702" s="5" t="s">
        <v>4925</v>
      </c>
      <c r="C1702" s="4" t="s">
        <v>13</v>
      </c>
      <c r="D1702" s="4" t="s">
        <v>4926</v>
      </c>
    </row>
    <row r="1703" spans="1:4" ht="67.5" x14ac:dyDescent="0.2">
      <c r="A1703" s="4" t="s">
        <v>4927</v>
      </c>
      <c r="B1703" s="5" t="s">
        <v>4928</v>
      </c>
      <c r="C1703" s="4" t="s">
        <v>13</v>
      </c>
      <c r="D1703" s="4" t="s">
        <v>4929</v>
      </c>
    </row>
    <row r="1704" spans="1:4" ht="78.75" x14ac:dyDescent="0.2">
      <c r="A1704" s="4" t="s">
        <v>4930</v>
      </c>
      <c r="B1704" s="5" t="s">
        <v>4931</v>
      </c>
      <c r="C1704" s="4" t="s">
        <v>13</v>
      </c>
      <c r="D1704" s="4" t="s">
        <v>4932</v>
      </c>
    </row>
    <row r="1705" spans="1:4" ht="78.75" x14ac:dyDescent="0.2">
      <c r="A1705" s="4" t="s">
        <v>4933</v>
      </c>
      <c r="B1705" s="5" t="s">
        <v>4934</v>
      </c>
      <c r="C1705" s="4" t="s">
        <v>13</v>
      </c>
      <c r="D1705" s="4" t="s">
        <v>4935</v>
      </c>
    </row>
    <row r="1706" spans="1:4" ht="78.75" x14ac:dyDescent="0.2">
      <c r="A1706" s="4" t="s">
        <v>4936</v>
      </c>
      <c r="B1706" s="5" t="s">
        <v>4937</v>
      </c>
      <c r="C1706" s="4" t="s">
        <v>13</v>
      </c>
      <c r="D1706" s="4" t="s">
        <v>1039</v>
      </c>
    </row>
    <row r="1707" spans="1:4" ht="78.75" x14ac:dyDescent="0.2">
      <c r="A1707" s="4" t="s">
        <v>4938</v>
      </c>
      <c r="B1707" s="5" t="s">
        <v>4939</v>
      </c>
      <c r="C1707" s="4" t="s">
        <v>13</v>
      </c>
      <c r="D1707" s="4" t="s">
        <v>255</v>
      </c>
    </row>
    <row r="1708" spans="1:4" ht="78.75" x14ac:dyDescent="0.2">
      <c r="A1708" s="4" t="s">
        <v>4940</v>
      </c>
      <c r="B1708" s="5" t="s">
        <v>4941</v>
      </c>
      <c r="C1708" s="4" t="s">
        <v>13</v>
      </c>
      <c r="D1708" s="4" t="s">
        <v>1384</v>
      </c>
    </row>
    <row r="1709" spans="1:4" ht="78.75" x14ac:dyDescent="0.2">
      <c r="A1709" s="4" t="s">
        <v>4942</v>
      </c>
      <c r="B1709" s="5" t="s">
        <v>4943</v>
      </c>
      <c r="C1709" s="4" t="s">
        <v>13</v>
      </c>
      <c r="D1709" s="4" t="s">
        <v>4944</v>
      </c>
    </row>
    <row r="1710" spans="1:4" ht="78.75" x14ac:dyDescent="0.2">
      <c r="A1710" s="4" t="s">
        <v>4945</v>
      </c>
      <c r="B1710" s="5" t="s">
        <v>4946</v>
      </c>
      <c r="C1710" s="4" t="s">
        <v>13</v>
      </c>
      <c r="D1710" s="4" t="s">
        <v>4947</v>
      </c>
    </row>
    <row r="1711" spans="1:4" ht="78.75" x14ac:dyDescent="0.2">
      <c r="A1711" s="4" t="s">
        <v>4948</v>
      </c>
      <c r="B1711" s="5" t="s">
        <v>4949</v>
      </c>
      <c r="C1711" s="4" t="s">
        <v>13</v>
      </c>
      <c r="D1711" s="4" t="s">
        <v>196</v>
      </c>
    </row>
    <row r="1712" spans="1:4" ht="78.75" x14ac:dyDescent="0.2">
      <c r="A1712" s="4" t="s">
        <v>4950</v>
      </c>
      <c r="B1712" s="5" t="s">
        <v>4951</v>
      </c>
      <c r="C1712" s="4" t="s">
        <v>13</v>
      </c>
      <c r="D1712" s="4" t="s">
        <v>902</v>
      </c>
    </row>
    <row r="1713" spans="1:4" ht="78.75" x14ac:dyDescent="0.2">
      <c r="A1713" s="4" t="s">
        <v>4952</v>
      </c>
      <c r="B1713" s="5" t="s">
        <v>4953</v>
      </c>
      <c r="C1713" s="4" t="s">
        <v>13</v>
      </c>
      <c r="D1713" s="4" t="s">
        <v>898</v>
      </c>
    </row>
    <row r="1714" spans="1:4" ht="78.75" x14ac:dyDescent="0.2">
      <c r="A1714" s="4" t="s">
        <v>4954</v>
      </c>
      <c r="B1714" s="5" t="s">
        <v>4955</v>
      </c>
      <c r="C1714" s="4" t="s">
        <v>13</v>
      </c>
      <c r="D1714" s="4" t="s">
        <v>4956</v>
      </c>
    </row>
    <row r="1715" spans="1:4" ht="78.75" x14ac:dyDescent="0.2">
      <c r="A1715" s="4" t="s">
        <v>4957</v>
      </c>
      <c r="B1715" s="5" t="s">
        <v>4958</v>
      </c>
      <c r="C1715" s="4" t="s">
        <v>13</v>
      </c>
      <c r="D1715" s="4" t="s">
        <v>2030</v>
      </c>
    </row>
    <row r="1716" spans="1:4" ht="78.75" x14ac:dyDescent="0.2">
      <c r="A1716" s="4" t="s">
        <v>4959</v>
      </c>
      <c r="B1716" s="5" t="s">
        <v>4960</v>
      </c>
      <c r="C1716" s="4" t="s">
        <v>13</v>
      </c>
      <c r="D1716" s="4" t="s">
        <v>4961</v>
      </c>
    </row>
    <row r="1717" spans="1:4" ht="78.75" x14ac:dyDescent="0.2">
      <c r="A1717" s="4" t="s">
        <v>4962</v>
      </c>
      <c r="B1717" s="5" t="s">
        <v>4963</v>
      </c>
      <c r="C1717" s="4" t="s">
        <v>13</v>
      </c>
      <c r="D1717" s="4" t="s">
        <v>4964</v>
      </c>
    </row>
    <row r="1718" spans="1:4" ht="78.75" x14ac:dyDescent="0.2">
      <c r="A1718" s="4" t="s">
        <v>4965</v>
      </c>
      <c r="B1718" s="5" t="s">
        <v>4966</v>
      </c>
      <c r="C1718" s="4" t="s">
        <v>13</v>
      </c>
      <c r="D1718" s="4" t="s">
        <v>4967</v>
      </c>
    </row>
    <row r="1719" spans="1:4" ht="78.75" x14ac:dyDescent="0.2">
      <c r="A1719" s="4" t="s">
        <v>4968</v>
      </c>
      <c r="B1719" s="5" t="s">
        <v>4969</v>
      </c>
      <c r="C1719" s="4" t="s">
        <v>13</v>
      </c>
      <c r="D1719" s="4" t="s">
        <v>4970</v>
      </c>
    </row>
    <row r="1720" spans="1:4" ht="67.5" x14ac:dyDescent="0.2">
      <c r="A1720" s="4" t="s">
        <v>4971</v>
      </c>
      <c r="B1720" s="5" t="s">
        <v>4972</v>
      </c>
      <c r="C1720" s="4" t="s">
        <v>13</v>
      </c>
      <c r="D1720" s="4" t="s">
        <v>3282</v>
      </c>
    </row>
    <row r="1721" spans="1:4" ht="78.75" x14ac:dyDescent="0.2">
      <c r="A1721" s="4" t="s">
        <v>4973</v>
      </c>
      <c r="B1721" s="5" t="s">
        <v>4974</v>
      </c>
      <c r="C1721" s="4" t="s">
        <v>13</v>
      </c>
      <c r="D1721" s="4" t="s">
        <v>3933</v>
      </c>
    </row>
    <row r="1722" spans="1:4" ht="67.5" x14ac:dyDescent="0.2">
      <c r="A1722" s="4" t="s">
        <v>4975</v>
      </c>
      <c r="B1722" s="5" t="s">
        <v>4976</v>
      </c>
      <c r="C1722" s="4" t="s">
        <v>13</v>
      </c>
      <c r="D1722" s="4" t="s">
        <v>4977</v>
      </c>
    </row>
    <row r="1723" spans="1:4" ht="78.75" x14ac:dyDescent="0.2">
      <c r="A1723" s="4" t="s">
        <v>4978</v>
      </c>
      <c r="B1723" s="5" t="s">
        <v>4979</v>
      </c>
      <c r="C1723" s="4" t="s">
        <v>13</v>
      </c>
      <c r="D1723" s="4" t="s">
        <v>4980</v>
      </c>
    </row>
    <row r="1724" spans="1:4" ht="67.5" x14ac:dyDescent="0.2">
      <c r="A1724" s="4" t="s">
        <v>4981</v>
      </c>
      <c r="B1724" s="5" t="s">
        <v>4982</v>
      </c>
      <c r="C1724" s="4" t="s">
        <v>13</v>
      </c>
      <c r="D1724" s="4" t="s">
        <v>4983</v>
      </c>
    </row>
    <row r="1725" spans="1:4" ht="78.75" x14ac:dyDescent="0.2">
      <c r="A1725" s="4" t="s">
        <v>4984</v>
      </c>
      <c r="B1725" s="5" t="s">
        <v>4985</v>
      </c>
      <c r="C1725" s="4" t="s">
        <v>13</v>
      </c>
      <c r="D1725" s="4" t="s">
        <v>4986</v>
      </c>
    </row>
    <row r="1726" spans="1:4" ht="67.5" x14ac:dyDescent="0.2">
      <c r="A1726" s="4" t="s">
        <v>4987</v>
      </c>
      <c r="B1726" s="5" t="s">
        <v>4988</v>
      </c>
      <c r="C1726" s="4" t="s">
        <v>13</v>
      </c>
      <c r="D1726" s="4" t="s">
        <v>266</v>
      </c>
    </row>
    <row r="1727" spans="1:4" ht="78.75" x14ac:dyDescent="0.2">
      <c r="A1727" s="4" t="s">
        <v>4989</v>
      </c>
      <c r="B1727" s="5" t="s">
        <v>4990</v>
      </c>
      <c r="C1727" s="4" t="s">
        <v>13</v>
      </c>
      <c r="D1727" s="4" t="s">
        <v>4991</v>
      </c>
    </row>
    <row r="1728" spans="1:4" ht="67.5" x14ac:dyDescent="0.2">
      <c r="A1728" s="4" t="s">
        <v>4992</v>
      </c>
      <c r="B1728" s="5" t="s">
        <v>4993</v>
      </c>
      <c r="C1728" s="4" t="s">
        <v>13</v>
      </c>
      <c r="D1728" s="4" t="s">
        <v>4994</v>
      </c>
    </row>
    <row r="1729" spans="1:4" ht="67.5" x14ac:dyDescent="0.2">
      <c r="A1729" s="4" t="s">
        <v>4995</v>
      </c>
      <c r="B1729" s="5" t="s">
        <v>4996</v>
      </c>
      <c r="C1729" s="4" t="s">
        <v>13</v>
      </c>
      <c r="D1729" s="4" t="s">
        <v>4997</v>
      </c>
    </row>
    <row r="1730" spans="1:4" ht="78.75" x14ac:dyDescent="0.2">
      <c r="A1730" s="4" t="s">
        <v>4998</v>
      </c>
      <c r="B1730" s="5" t="s">
        <v>4999</v>
      </c>
      <c r="C1730" s="4" t="s">
        <v>13</v>
      </c>
      <c r="D1730" s="4" t="s">
        <v>5000</v>
      </c>
    </row>
    <row r="1731" spans="1:4" ht="67.5" x14ac:dyDescent="0.2">
      <c r="A1731" s="4" t="s">
        <v>5001</v>
      </c>
      <c r="B1731" s="5" t="s">
        <v>5002</v>
      </c>
      <c r="C1731" s="4" t="s">
        <v>13</v>
      </c>
      <c r="D1731" s="4" t="s">
        <v>5003</v>
      </c>
    </row>
    <row r="1732" spans="1:4" ht="78.75" x14ac:dyDescent="0.2">
      <c r="A1732" s="4" t="s">
        <v>5004</v>
      </c>
      <c r="B1732" s="5" t="s">
        <v>5005</v>
      </c>
      <c r="C1732" s="4" t="s">
        <v>13</v>
      </c>
      <c r="D1732" s="4" t="s">
        <v>5006</v>
      </c>
    </row>
    <row r="1733" spans="1:4" ht="67.5" x14ac:dyDescent="0.2">
      <c r="A1733" s="4" t="s">
        <v>5007</v>
      </c>
      <c r="B1733" s="5" t="s">
        <v>5008</v>
      </c>
      <c r="C1733" s="4" t="s">
        <v>13</v>
      </c>
      <c r="D1733" s="4" t="s">
        <v>5009</v>
      </c>
    </row>
    <row r="1734" spans="1:4" ht="78.75" x14ac:dyDescent="0.2">
      <c r="A1734" s="4" t="s">
        <v>5010</v>
      </c>
      <c r="B1734" s="5" t="s">
        <v>5011</v>
      </c>
      <c r="C1734" s="4" t="s">
        <v>13</v>
      </c>
      <c r="D1734" s="4" t="s">
        <v>5012</v>
      </c>
    </row>
    <row r="1735" spans="1:4" ht="90" x14ac:dyDescent="0.2">
      <c r="A1735" s="4" t="s">
        <v>5013</v>
      </c>
      <c r="B1735" s="5" t="s">
        <v>5014</v>
      </c>
      <c r="C1735" s="4" t="s">
        <v>13</v>
      </c>
      <c r="D1735" s="4" t="s">
        <v>5015</v>
      </c>
    </row>
    <row r="1736" spans="1:4" ht="78.75" x14ac:dyDescent="0.2">
      <c r="A1736" s="4" t="s">
        <v>5016</v>
      </c>
      <c r="B1736" s="5" t="s">
        <v>5017</v>
      </c>
      <c r="C1736" s="4" t="s">
        <v>13</v>
      </c>
      <c r="D1736" s="4" t="s">
        <v>5018</v>
      </c>
    </row>
    <row r="1737" spans="1:4" ht="78.75" x14ac:dyDescent="0.2">
      <c r="A1737" s="4" t="s">
        <v>5019</v>
      </c>
      <c r="B1737" s="5" t="s">
        <v>5020</v>
      </c>
      <c r="C1737" s="4" t="s">
        <v>13</v>
      </c>
      <c r="D1737" s="4" t="s">
        <v>5021</v>
      </c>
    </row>
    <row r="1738" spans="1:4" ht="78.75" x14ac:dyDescent="0.2">
      <c r="A1738" s="4" t="s">
        <v>5022</v>
      </c>
      <c r="B1738" s="5" t="s">
        <v>5023</v>
      </c>
      <c r="C1738" s="4" t="s">
        <v>13</v>
      </c>
      <c r="D1738" s="4" t="s">
        <v>5024</v>
      </c>
    </row>
    <row r="1739" spans="1:4" ht="78.75" x14ac:dyDescent="0.2">
      <c r="A1739" s="4" t="s">
        <v>5025</v>
      </c>
      <c r="B1739" s="5" t="s">
        <v>5026</v>
      </c>
      <c r="C1739" s="4" t="s">
        <v>13</v>
      </c>
      <c r="D1739" s="4" t="s">
        <v>5027</v>
      </c>
    </row>
    <row r="1740" spans="1:4" ht="78.75" x14ac:dyDescent="0.2">
      <c r="A1740" s="4" t="s">
        <v>5028</v>
      </c>
      <c r="B1740" s="5" t="s">
        <v>5029</v>
      </c>
      <c r="C1740" s="4" t="s">
        <v>13</v>
      </c>
      <c r="D1740" s="4" t="s">
        <v>152</v>
      </c>
    </row>
    <row r="1741" spans="1:4" ht="78.75" x14ac:dyDescent="0.2">
      <c r="A1741" s="4" t="s">
        <v>5030</v>
      </c>
      <c r="B1741" s="5" t="s">
        <v>5031</v>
      </c>
      <c r="C1741" s="4" t="s">
        <v>13</v>
      </c>
      <c r="D1741" s="4" t="s">
        <v>1520</v>
      </c>
    </row>
    <row r="1742" spans="1:4" ht="78.75" x14ac:dyDescent="0.2">
      <c r="A1742" s="4" t="s">
        <v>5032</v>
      </c>
      <c r="B1742" s="5" t="s">
        <v>5033</v>
      </c>
      <c r="C1742" s="4" t="s">
        <v>13</v>
      </c>
      <c r="D1742" s="4" t="s">
        <v>5034</v>
      </c>
    </row>
    <row r="1743" spans="1:4" ht="78.75" x14ac:dyDescent="0.2">
      <c r="A1743" s="4" t="s">
        <v>5035</v>
      </c>
      <c r="B1743" s="5" t="s">
        <v>5036</v>
      </c>
      <c r="C1743" s="4" t="s">
        <v>13</v>
      </c>
      <c r="D1743" s="4" t="s">
        <v>1221</v>
      </c>
    </row>
    <row r="1744" spans="1:4" ht="78.75" x14ac:dyDescent="0.2">
      <c r="A1744" s="4" t="s">
        <v>5037</v>
      </c>
      <c r="B1744" s="5" t="s">
        <v>5038</v>
      </c>
      <c r="C1744" s="4" t="s">
        <v>13</v>
      </c>
      <c r="D1744" s="4" t="s">
        <v>5039</v>
      </c>
    </row>
    <row r="1745" spans="1:4" ht="78.75" x14ac:dyDescent="0.2">
      <c r="A1745" s="4" t="s">
        <v>5040</v>
      </c>
      <c r="B1745" s="5" t="s">
        <v>5041</v>
      </c>
      <c r="C1745" s="4" t="s">
        <v>13</v>
      </c>
      <c r="D1745" s="4" t="s">
        <v>5042</v>
      </c>
    </row>
    <row r="1746" spans="1:4" ht="78.75" x14ac:dyDescent="0.2">
      <c r="A1746" s="4" t="s">
        <v>5043</v>
      </c>
      <c r="B1746" s="5" t="s">
        <v>5044</v>
      </c>
      <c r="C1746" s="4" t="s">
        <v>13</v>
      </c>
      <c r="D1746" s="4" t="s">
        <v>5045</v>
      </c>
    </row>
    <row r="1747" spans="1:4" ht="78.75" x14ac:dyDescent="0.2">
      <c r="A1747" s="4" t="s">
        <v>5046</v>
      </c>
      <c r="B1747" s="5" t="s">
        <v>5047</v>
      </c>
      <c r="C1747" s="4" t="s">
        <v>13</v>
      </c>
      <c r="D1747" s="4" t="s">
        <v>5048</v>
      </c>
    </row>
    <row r="1748" spans="1:4" ht="78.75" x14ac:dyDescent="0.2">
      <c r="A1748" s="4" t="s">
        <v>5049</v>
      </c>
      <c r="B1748" s="5" t="s">
        <v>5050</v>
      </c>
      <c r="C1748" s="4" t="s">
        <v>13</v>
      </c>
      <c r="D1748" s="4" t="s">
        <v>5051</v>
      </c>
    </row>
    <row r="1749" spans="1:4" ht="67.5" x14ac:dyDescent="0.2">
      <c r="A1749" s="4" t="s">
        <v>5052</v>
      </c>
      <c r="B1749" s="5" t="s">
        <v>5053</v>
      </c>
      <c r="C1749" s="4" t="s">
        <v>13</v>
      </c>
      <c r="D1749" s="4" t="s">
        <v>5054</v>
      </c>
    </row>
    <row r="1750" spans="1:4" ht="67.5" x14ac:dyDescent="0.2">
      <c r="A1750" s="4" t="s">
        <v>5055</v>
      </c>
      <c r="B1750" s="5" t="s">
        <v>5056</v>
      </c>
      <c r="C1750" s="4" t="s">
        <v>13</v>
      </c>
      <c r="D1750" s="4" t="s">
        <v>5057</v>
      </c>
    </row>
    <row r="1751" spans="1:4" ht="67.5" x14ac:dyDescent="0.2">
      <c r="A1751" s="4" t="s">
        <v>5058</v>
      </c>
      <c r="B1751" s="5" t="s">
        <v>5059</v>
      </c>
      <c r="C1751" s="4" t="s">
        <v>13</v>
      </c>
      <c r="D1751" s="4" t="s">
        <v>2602</v>
      </c>
    </row>
    <row r="1752" spans="1:4" ht="78.75" x14ac:dyDescent="0.2">
      <c r="A1752" s="4" t="s">
        <v>5060</v>
      </c>
      <c r="B1752" s="5" t="s">
        <v>5061</v>
      </c>
      <c r="C1752" s="4" t="s">
        <v>13</v>
      </c>
      <c r="D1752" s="4" t="s">
        <v>5062</v>
      </c>
    </row>
    <row r="1753" spans="1:4" ht="67.5" x14ac:dyDescent="0.2">
      <c r="A1753" s="4" t="s">
        <v>5063</v>
      </c>
      <c r="B1753" s="5" t="s">
        <v>5064</v>
      </c>
      <c r="C1753" s="4" t="s">
        <v>13</v>
      </c>
      <c r="D1753" s="4" t="s">
        <v>4980</v>
      </c>
    </row>
    <row r="1754" spans="1:4" ht="78.75" x14ac:dyDescent="0.2">
      <c r="A1754" s="4" t="s">
        <v>5065</v>
      </c>
      <c r="B1754" s="5" t="s">
        <v>5066</v>
      </c>
      <c r="C1754" s="4" t="s">
        <v>13</v>
      </c>
      <c r="D1754" s="4" t="s">
        <v>5067</v>
      </c>
    </row>
    <row r="1755" spans="1:4" ht="67.5" x14ac:dyDescent="0.2">
      <c r="A1755" s="4" t="s">
        <v>5068</v>
      </c>
      <c r="B1755" s="5" t="s">
        <v>5069</v>
      </c>
      <c r="C1755" s="4" t="s">
        <v>13</v>
      </c>
      <c r="D1755" s="4" t="s">
        <v>110</v>
      </c>
    </row>
    <row r="1756" spans="1:4" ht="67.5" x14ac:dyDescent="0.2">
      <c r="A1756" s="4" t="s">
        <v>5070</v>
      </c>
      <c r="B1756" s="5" t="s">
        <v>5071</v>
      </c>
      <c r="C1756" s="4" t="s">
        <v>13</v>
      </c>
      <c r="D1756" s="4" t="s">
        <v>5072</v>
      </c>
    </row>
    <row r="1757" spans="1:4" ht="67.5" x14ac:dyDescent="0.2">
      <c r="A1757" s="4" t="s">
        <v>5073</v>
      </c>
      <c r="B1757" s="5" t="s">
        <v>5074</v>
      </c>
      <c r="C1757" s="4" t="s">
        <v>13</v>
      </c>
      <c r="D1757" s="4" t="s">
        <v>5075</v>
      </c>
    </row>
    <row r="1758" spans="1:4" ht="78.75" x14ac:dyDescent="0.2">
      <c r="A1758" s="4" t="s">
        <v>5076</v>
      </c>
      <c r="B1758" s="5" t="s">
        <v>5077</v>
      </c>
      <c r="C1758" s="4" t="s">
        <v>13</v>
      </c>
      <c r="D1758" s="4" t="s">
        <v>5078</v>
      </c>
    </row>
    <row r="1759" spans="1:4" ht="78.75" x14ac:dyDescent="0.2">
      <c r="A1759" s="4" t="s">
        <v>5079</v>
      </c>
      <c r="B1759" s="5" t="s">
        <v>5080</v>
      </c>
      <c r="C1759" s="4" t="s">
        <v>13</v>
      </c>
      <c r="D1759" s="4" t="s">
        <v>5081</v>
      </c>
    </row>
    <row r="1760" spans="1:4" ht="78.75" x14ac:dyDescent="0.2">
      <c r="A1760" s="4" t="s">
        <v>5082</v>
      </c>
      <c r="B1760" s="5" t="s">
        <v>5083</v>
      </c>
      <c r="C1760" s="4" t="s">
        <v>13</v>
      </c>
      <c r="D1760" s="4" t="s">
        <v>867</v>
      </c>
    </row>
    <row r="1761" spans="1:4" ht="78.75" x14ac:dyDescent="0.2">
      <c r="A1761" s="4" t="s">
        <v>5084</v>
      </c>
      <c r="B1761" s="5" t="s">
        <v>5085</v>
      </c>
      <c r="C1761" s="4" t="s">
        <v>13</v>
      </c>
      <c r="D1761" s="4" t="s">
        <v>1099</v>
      </c>
    </row>
    <row r="1762" spans="1:4" ht="78.75" x14ac:dyDescent="0.2">
      <c r="A1762" s="4" t="s">
        <v>5086</v>
      </c>
      <c r="B1762" s="5" t="s">
        <v>5087</v>
      </c>
      <c r="C1762" s="4" t="s">
        <v>13</v>
      </c>
      <c r="D1762" s="4" t="s">
        <v>3072</v>
      </c>
    </row>
    <row r="1763" spans="1:4" ht="78.75" x14ac:dyDescent="0.2">
      <c r="A1763" s="4" t="s">
        <v>5088</v>
      </c>
      <c r="B1763" s="5" t="s">
        <v>5089</v>
      </c>
      <c r="C1763" s="4" t="s">
        <v>13</v>
      </c>
      <c r="D1763" s="4" t="s">
        <v>5090</v>
      </c>
    </row>
    <row r="1764" spans="1:4" ht="78.75" x14ac:dyDescent="0.2">
      <c r="A1764" s="4" t="s">
        <v>5091</v>
      </c>
      <c r="B1764" s="5" t="s">
        <v>5092</v>
      </c>
      <c r="C1764" s="4" t="s">
        <v>13</v>
      </c>
      <c r="D1764" s="4" t="s">
        <v>14</v>
      </c>
    </row>
    <row r="1765" spans="1:4" ht="78.75" x14ac:dyDescent="0.2">
      <c r="A1765" s="4" t="s">
        <v>5093</v>
      </c>
      <c r="B1765" s="5" t="s">
        <v>5094</v>
      </c>
      <c r="C1765" s="4" t="s">
        <v>13</v>
      </c>
      <c r="D1765" s="4" t="s">
        <v>918</v>
      </c>
    </row>
    <row r="1766" spans="1:4" ht="78.75" x14ac:dyDescent="0.2">
      <c r="A1766" s="4" t="s">
        <v>5095</v>
      </c>
      <c r="B1766" s="5" t="s">
        <v>5096</v>
      </c>
      <c r="C1766" s="4" t="s">
        <v>13</v>
      </c>
      <c r="D1766" s="4" t="s">
        <v>5097</v>
      </c>
    </row>
    <row r="1767" spans="1:4" ht="67.5" x14ac:dyDescent="0.2">
      <c r="A1767" s="4" t="s">
        <v>5098</v>
      </c>
      <c r="B1767" s="5" t="s">
        <v>5099</v>
      </c>
      <c r="C1767" s="4" t="s">
        <v>13</v>
      </c>
      <c r="D1767" s="4" t="s">
        <v>5100</v>
      </c>
    </row>
    <row r="1768" spans="1:4" ht="67.5" x14ac:dyDescent="0.2">
      <c r="A1768" s="4" t="s">
        <v>5101</v>
      </c>
      <c r="B1768" s="5" t="s">
        <v>5102</v>
      </c>
      <c r="C1768" s="4" t="s">
        <v>13</v>
      </c>
      <c r="D1768" s="4" t="s">
        <v>5103</v>
      </c>
    </row>
    <row r="1769" spans="1:4" ht="67.5" x14ac:dyDescent="0.2">
      <c r="A1769" s="4" t="s">
        <v>5104</v>
      </c>
      <c r="B1769" s="5" t="s">
        <v>5105</v>
      </c>
      <c r="C1769" s="4" t="s">
        <v>13</v>
      </c>
      <c r="D1769" s="4" t="s">
        <v>902</v>
      </c>
    </row>
    <row r="1770" spans="1:4" ht="67.5" x14ac:dyDescent="0.2">
      <c r="A1770" s="4" t="s">
        <v>5106</v>
      </c>
      <c r="B1770" s="5" t="s">
        <v>5107</v>
      </c>
      <c r="C1770" s="4" t="s">
        <v>13</v>
      </c>
      <c r="D1770" s="4" t="s">
        <v>5108</v>
      </c>
    </row>
    <row r="1771" spans="1:4" ht="67.5" x14ac:dyDescent="0.2">
      <c r="A1771" s="4" t="s">
        <v>5109</v>
      </c>
      <c r="B1771" s="5" t="s">
        <v>5110</v>
      </c>
      <c r="C1771" s="4" t="s">
        <v>13</v>
      </c>
      <c r="D1771" s="4" t="s">
        <v>5111</v>
      </c>
    </row>
    <row r="1772" spans="1:4" ht="67.5" x14ac:dyDescent="0.2">
      <c r="A1772" s="4" t="s">
        <v>5112</v>
      </c>
      <c r="B1772" s="5" t="s">
        <v>5113</v>
      </c>
      <c r="C1772" s="4" t="s">
        <v>13</v>
      </c>
      <c r="D1772" s="4" t="s">
        <v>5114</v>
      </c>
    </row>
    <row r="1773" spans="1:4" ht="67.5" x14ac:dyDescent="0.2">
      <c r="A1773" s="4" t="s">
        <v>5115</v>
      </c>
      <c r="B1773" s="5" t="s">
        <v>5116</v>
      </c>
      <c r="C1773" s="4" t="s">
        <v>13</v>
      </c>
      <c r="D1773" s="4" t="s">
        <v>5117</v>
      </c>
    </row>
    <row r="1774" spans="1:4" ht="90" x14ac:dyDescent="0.2">
      <c r="A1774" s="4" t="s">
        <v>5118</v>
      </c>
      <c r="B1774" s="5" t="s">
        <v>5119</v>
      </c>
      <c r="C1774" s="4" t="s">
        <v>13</v>
      </c>
      <c r="D1774" s="4" t="s">
        <v>5120</v>
      </c>
    </row>
    <row r="1775" spans="1:4" ht="78.75" x14ac:dyDescent="0.2">
      <c r="A1775" s="4" t="s">
        <v>5121</v>
      </c>
      <c r="B1775" s="5" t="s">
        <v>5122</v>
      </c>
      <c r="C1775" s="4" t="s">
        <v>13</v>
      </c>
      <c r="D1775" s="4" t="s">
        <v>2224</v>
      </c>
    </row>
    <row r="1776" spans="1:4" ht="78.75" x14ac:dyDescent="0.2">
      <c r="A1776" s="4" t="s">
        <v>5123</v>
      </c>
      <c r="B1776" s="5" t="s">
        <v>5124</v>
      </c>
      <c r="C1776" s="4" t="s">
        <v>13</v>
      </c>
      <c r="D1776" s="4" t="s">
        <v>5125</v>
      </c>
    </row>
    <row r="1777" spans="1:4" ht="78.75" x14ac:dyDescent="0.2">
      <c r="A1777" s="4" t="s">
        <v>5126</v>
      </c>
      <c r="B1777" s="5" t="s">
        <v>5127</v>
      </c>
      <c r="C1777" s="4" t="s">
        <v>13</v>
      </c>
      <c r="D1777" s="4" t="s">
        <v>5128</v>
      </c>
    </row>
    <row r="1778" spans="1:4" ht="78.75" x14ac:dyDescent="0.2">
      <c r="A1778" s="4" t="s">
        <v>5129</v>
      </c>
      <c r="B1778" s="5" t="s">
        <v>5130</v>
      </c>
      <c r="C1778" s="4" t="s">
        <v>13</v>
      </c>
      <c r="D1778" s="4" t="s">
        <v>5131</v>
      </c>
    </row>
    <row r="1779" spans="1:4" ht="78.75" x14ac:dyDescent="0.2">
      <c r="A1779" s="4" t="s">
        <v>5132</v>
      </c>
      <c r="B1779" s="5" t="s">
        <v>5133</v>
      </c>
      <c r="C1779" s="4" t="s">
        <v>13</v>
      </c>
      <c r="D1779" s="4" t="s">
        <v>115</v>
      </c>
    </row>
    <row r="1780" spans="1:4" ht="78.75" x14ac:dyDescent="0.2">
      <c r="A1780" s="4" t="s">
        <v>5134</v>
      </c>
      <c r="B1780" s="5" t="s">
        <v>5135</v>
      </c>
      <c r="C1780" s="4" t="s">
        <v>13</v>
      </c>
      <c r="D1780" s="4" t="s">
        <v>5136</v>
      </c>
    </row>
    <row r="1781" spans="1:4" ht="78.75" x14ac:dyDescent="0.2">
      <c r="A1781" s="4" t="s">
        <v>5137</v>
      </c>
      <c r="B1781" s="5" t="s">
        <v>5138</v>
      </c>
      <c r="C1781" s="4" t="s">
        <v>13</v>
      </c>
      <c r="D1781" s="4" t="s">
        <v>5139</v>
      </c>
    </row>
    <row r="1782" spans="1:4" ht="67.5" x14ac:dyDescent="0.2">
      <c r="A1782" s="4" t="s">
        <v>5140</v>
      </c>
      <c r="B1782" s="5" t="s">
        <v>5141</v>
      </c>
      <c r="C1782" s="4" t="s">
        <v>13</v>
      </c>
      <c r="D1782" s="4" t="s">
        <v>5142</v>
      </c>
    </row>
    <row r="1783" spans="1:4" ht="90" x14ac:dyDescent="0.2">
      <c r="A1783" s="4" t="s">
        <v>5143</v>
      </c>
      <c r="B1783" s="5" t="s">
        <v>5144</v>
      </c>
      <c r="C1783" s="4" t="s">
        <v>13</v>
      </c>
      <c r="D1783" s="4" t="s">
        <v>5145</v>
      </c>
    </row>
    <row r="1784" spans="1:4" ht="56.25" x14ac:dyDescent="0.2">
      <c r="A1784" s="4" t="s">
        <v>5146</v>
      </c>
      <c r="B1784" s="5" t="s">
        <v>5147</v>
      </c>
      <c r="C1784" s="4" t="s">
        <v>13</v>
      </c>
      <c r="D1784" s="4" t="s">
        <v>1385</v>
      </c>
    </row>
    <row r="1785" spans="1:4" ht="56.25" x14ac:dyDescent="0.2">
      <c r="A1785" s="4" t="s">
        <v>5148</v>
      </c>
      <c r="B1785" s="5" t="s">
        <v>5149</v>
      </c>
      <c r="C1785" s="4" t="s">
        <v>13</v>
      </c>
      <c r="D1785" s="4" t="s">
        <v>5150</v>
      </c>
    </row>
    <row r="1786" spans="1:4" ht="56.25" x14ac:dyDescent="0.2">
      <c r="A1786" s="4" t="s">
        <v>5151</v>
      </c>
      <c r="B1786" s="5" t="s">
        <v>5152</v>
      </c>
      <c r="C1786" s="4" t="s">
        <v>13</v>
      </c>
      <c r="D1786" s="4" t="s">
        <v>1913</v>
      </c>
    </row>
    <row r="1787" spans="1:4" ht="56.25" x14ac:dyDescent="0.2">
      <c r="A1787" s="4" t="s">
        <v>5153</v>
      </c>
      <c r="B1787" s="5" t="s">
        <v>5154</v>
      </c>
      <c r="C1787" s="4" t="s">
        <v>13</v>
      </c>
      <c r="D1787" s="4" t="s">
        <v>5155</v>
      </c>
    </row>
    <row r="1788" spans="1:4" ht="45" x14ac:dyDescent="0.2">
      <c r="A1788" s="4" t="s">
        <v>5156</v>
      </c>
      <c r="B1788" s="5" t="s">
        <v>5157</v>
      </c>
      <c r="C1788" s="4" t="s">
        <v>13</v>
      </c>
      <c r="D1788" s="4" t="s">
        <v>5158</v>
      </c>
    </row>
    <row r="1789" spans="1:4" ht="56.25" x14ac:dyDescent="0.2">
      <c r="A1789" s="4" t="s">
        <v>5159</v>
      </c>
      <c r="B1789" s="5" t="s">
        <v>5160</v>
      </c>
      <c r="C1789" s="4" t="s">
        <v>13</v>
      </c>
      <c r="D1789" s="4" t="s">
        <v>5161</v>
      </c>
    </row>
    <row r="1790" spans="1:4" ht="56.25" x14ac:dyDescent="0.2">
      <c r="A1790" s="4" t="s">
        <v>5162</v>
      </c>
      <c r="B1790" s="5" t="s">
        <v>5163</v>
      </c>
      <c r="C1790" s="4" t="s">
        <v>13</v>
      </c>
      <c r="D1790" s="4" t="s">
        <v>3460</v>
      </c>
    </row>
    <row r="1791" spans="1:4" ht="45" x14ac:dyDescent="0.2">
      <c r="A1791" s="4" t="s">
        <v>5164</v>
      </c>
      <c r="B1791" s="5" t="s">
        <v>5165</v>
      </c>
      <c r="C1791" s="4" t="s">
        <v>13</v>
      </c>
      <c r="D1791" s="4" t="s">
        <v>3964</v>
      </c>
    </row>
    <row r="1792" spans="1:4" ht="56.25" x14ac:dyDescent="0.2">
      <c r="A1792" s="4" t="s">
        <v>5166</v>
      </c>
      <c r="B1792" s="5" t="s">
        <v>5167</v>
      </c>
      <c r="C1792" s="4" t="s">
        <v>13</v>
      </c>
      <c r="D1792" s="4" t="s">
        <v>5168</v>
      </c>
    </row>
    <row r="1793" spans="1:4" ht="56.25" x14ac:dyDescent="0.2">
      <c r="A1793" s="4" t="s">
        <v>5169</v>
      </c>
      <c r="B1793" s="5" t="s">
        <v>5170</v>
      </c>
      <c r="C1793" s="4" t="s">
        <v>13</v>
      </c>
      <c r="D1793" s="4" t="s">
        <v>5171</v>
      </c>
    </row>
    <row r="1794" spans="1:4" ht="45" x14ac:dyDescent="0.2">
      <c r="A1794" s="4" t="s">
        <v>5172</v>
      </c>
      <c r="B1794" s="5" t="s">
        <v>5173</v>
      </c>
      <c r="C1794" s="4" t="s">
        <v>13</v>
      </c>
      <c r="D1794" s="4" t="s">
        <v>1373</v>
      </c>
    </row>
    <row r="1795" spans="1:4" ht="56.25" x14ac:dyDescent="0.2">
      <c r="A1795" s="4" t="s">
        <v>5174</v>
      </c>
      <c r="B1795" s="5" t="s">
        <v>5175</v>
      </c>
      <c r="C1795" s="4" t="s">
        <v>13</v>
      </c>
      <c r="D1795" s="4" t="s">
        <v>5176</v>
      </c>
    </row>
    <row r="1796" spans="1:4" ht="45" x14ac:dyDescent="0.2">
      <c r="A1796" s="4" t="s">
        <v>5177</v>
      </c>
      <c r="B1796" s="5" t="s">
        <v>5178</v>
      </c>
      <c r="C1796" s="4" t="s">
        <v>13</v>
      </c>
      <c r="D1796" s="4" t="s">
        <v>5179</v>
      </c>
    </row>
    <row r="1797" spans="1:4" ht="56.25" x14ac:dyDescent="0.2">
      <c r="A1797" s="4" t="s">
        <v>5180</v>
      </c>
      <c r="B1797" s="5" t="s">
        <v>5181</v>
      </c>
      <c r="C1797" s="4" t="s">
        <v>13</v>
      </c>
      <c r="D1797" s="4" t="s">
        <v>42</v>
      </c>
    </row>
    <row r="1798" spans="1:4" ht="45" x14ac:dyDescent="0.2">
      <c r="A1798" s="4" t="s">
        <v>5182</v>
      </c>
      <c r="B1798" s="5" t="s">
        <v>5183</v>
      </c>
      <c r="C1798" s="4" t="s">
        <v>13</v>
      </c>
      <c r="D1798" s="4" t="s">
        <v>5184</v>
      </c>
    </row>
    <row r="1799" spans="1:4" ht="56.25" x14ac:dyDescent="0.2">
      <c r="A1799" s="4" t="s">
        <v>5185</v>
      </c>
      <c r="B1799" s="5" t="s">
        <v>5186</v>
      </c>
      <c r="C1799" s="4" t="s">
        <v>13</v>
      </c>
      <c r="D1799" s="4" t="s">
        <v>3080</v>
      </c>
    </row>
    <row r="1800" spans="1:4" ht="45" x14ac:dyDescent="0.2">
      <c r="A1800" s="4" t="s">
        <v>5187</v>
      </c>
      <c r="B1800" s="5" t="s">
        <v>5188</v>
      </c>
      <c r="C1800" s="4" t="s">
        <v>13</v>
      </c>
      <c r="D1800" s="4" t="s">
        <v>5189</v>
      </c>
    </row>
    <row r="1801" spans="1:4" ht="56.25" x14ac:dyDescent="0.2">
      <c r="A1801" s="4" t="s">
        <v>5190</v>
      </c>
      <c r="B1801" s="5" t="s">
        <v>5191</v>
      </c>
      <c r="C1801" s="4" t="s">
        <v>13</v>
      </c>
      <c r="D1801" s="4" t="s">
        <v>5192</v>
      </c>
    </row>
    <row r="1802" spans="1:4" ht="56.25" x14ac:dyDescent="0.2">
      <c r="A1802" s="4" t="s">
        <v>5193</v>
      </c>
      <c r="B1802" s="5" t="s">
        <v>5194</v>
      </c>
      <c r="C1802" s="4" t="s">
        <v>13</v>
      </c>
      <c r="D1802" s="4" t="s">
        <v>5195</v>
      </c>
    </row>
    <row r="1803" spans="1:4" ht="56.25" x14ac:dyDescent="0.2">
      <c r="A1803" s="4" t="s">
        <v>5196</v>
      </c>
      <c r="B1803" s="5" t="s">
        <v>5197</v>
      </c>
      <c r="C1803" s="4" t="s">
        <v>13</v>
      </c>
      <c r="D1803" s="4" t="s">
        <v>1391</v>
      </c>
    </row>
    <row r="1804" spans="1:4" ht="56.25" x14ac:dyDescent="0.2">
      <c r="A1804" s="4" t="s">
        <v>5198</v>
      </c>
      <c r="B1804" s="5" t="s">
        <v>5199</v>
      </c>
      <c r="C1804" s="4" t="s">
        <v>13</v>
      </c>
      <c r="D1804" s="4" t="s">
        <v>5200</v>
      </c>
    </row>
    <row r="1805" spans="1:4" ht="56.25" x14ac:dyDescent="0.2">
      <c r="A1805" s="4" t="s">
        <v>5201</v>
      </c>
      <c r="B1805" s="5" t="s">
        <v>5202</v>
      </c>
      <c r="C1805" s="4" t="s">
        <v>13</v>
      </c>
      <c r="D1805" s="4" t="s">
        <v>3060</v>
      </c>
    </row>
    <row r="1806" spans="1:4" ht="56.25" x14ac:dyDescent="0.2">
      <c r="A1806" s="4" t="s">
        <v>5203</v>
      </c>
      <c r="B1806" s="5" t="s">
        <v>5204</v>
      </c>
      <c r="C1806" s="4" t="s">
        <v>13</v>
      </c>
      <c r="D1806" s="4" t="s">
        <v>5205</v>
      </c>
    </row>
    <row r="1807" spans="1:4" ht="56.25" x14ac:dyDescent="0.2">
      <c r="A1807" s="4" t="s">
        <v>5206</v>
      </c>
      <c r="B1807" s="5" t="s">
        <v>5207</v>
      </c>
      <c r="C1807" s="4" t="s">
        <v>13</v>
      </c>
      <c r="D1807" s="4" t="s">
        <v>5208</v>
      </c>
    </row>
    <row r="1808" spans="1:4" ht="56.25" x14ac:dyDescent="0.2">
      <c r="A1808" s="4" t="s">
        <v>5209</v>
      </c>
      <c r="B1808" s="5" t="s">
        <v>5210</v>
      </c>
      <c r="C1808" s="4" t="s">
        <v>13</v>
      </c>
      <c r="D1808" s="4" t="s">
        <v>5211</v>
      </c>
    </row>
    <row r="1809" spans="1:4" ht="56.25" x14ac:dyDescent="0.2">
      <c r="A1809" s="4" t="s">
        <v>5212</v>
      </c>
      <c r="B1809" s="5" t="s">
        <v>5213</v>
      </c>
      <c r="C1809" s="4" t="s">
        <v>13</v>
      </c>
      <c r="D1809" s="4" t="s">
        <v>5214</v>
      </c>
    </row>
    <row r="1810" spans="1:4" ht="56.25" x14ac:dyDescent="0.2">
      <c r="A1810" s="4" t="s">
        <v>5215</v>
      </c>
      <c r="B1810" s="5" t="s">
        <v>5216</v>
      </c>
      <c r="C1810" s="4" t="s">
        <v>13</v>
      </c>
      <c r="D1810" s="4" t="s">
        <v>5217</v>
      </c>
    </row>
    <row r="1811" spans="1:4" ht="56.25" x14ac:dyDescent="0.2">
      <c r="A1811" s="4" t="s">
        <v>5218</v>
      </c>
      <c r="B1811" s="5" t="s">
        <v>5219</v>
      </c>
      <c r="C1811" s="4" t="s">
        <v>13</v>
      </c>
      <c r="D1811" s="4" t="s">
        <v>5220</v>
      </c>
    </row>
    <row r="1812" spans="1:4" ht="56.25" x14ac:dyDescent="0.2">
      <c r="A1812" s="4" t="s">
        <v>5221</v>
      </c>
      <c r="B1812" s="5" t="s">
        <v>5222</v>
      </c>
      <c r="C1812" s="4" t="s">
        <v>13</v>
      </c>
      <c r="D1812" s="4" t="s">
        <v>5223</v>
      </c>
    </row>
    <row r="1813" spans="1:4" ht="56.25" x14ac:dyDescent="0.2">
      <c r="A1813" s="4" t="s">
        <v>5224</v>
      </c>
      <c r="B1813" s="5" t="s">
        <v>5225</v>
      </c>
      <c r="C1813" s="4" t="s">
        <v>13</v>
      </c>
      <c r="D1813" s="4" t="s">
        <v>5226</v>
      </c>
    </row>
    <row r="1814" spans="1:4" ht="45" x14ac:dyDescent="0.2">
      <c r="A1814" s="4" t="s">
        <v>5227</v>
      </c>
      <c r="B1814" s="5" t="s">
        <v>5228</v>
      </c>
      <c r="C1814" s="4" t="s">
        <v>13</v>
      </c>
      <c r="D1814" s="4" t="s">
        <v>2599</v>
      </c>
    </row>
    <row r="1815" spans="1:4" ht="45" x14ac:dyDescent="0.2">
      <c r="A1815" s="4" t="s">
        <v>5229</v>
      </c>
      <c r="B1815" s="5" t="s">
        <v>5230</v>
      </c>
      <c r="C1815" s="4" t="s">
        <v>13</v>
      </c>
      <c r="D1815" s="4" t="s">
        <v>5231</v>
      </c>
    </row>
    <row r="1816" spans="1:4" ht="45" x14ac:dyDescent="0.2">
      <c r="A1816" s="4" t="s">
        <v>5232</v>
      </c>
      <c r="B1816" s="5" t="s">
        <v>5233</v>
      </c>
      <c r="C1816" s="4" t="s">
        <v>13</v>
      </c>
      <c r="D1816" s="4" t="s">
        <v>232</v>
      </c>
    </row>
    <row r="1817" spans="1:4" ht="45" x14ac:dyDescent="0.2">
      <c r="A1817" s="4" t="s">
        <v>5234</v>
      </c>
      <c r="B1817" s="5" t="s">
        <v>5235</v>
      </c>
      <c r="C1817" s="4" t="s">
        <v>13</v>
      </c>
      <c r="D1817" s="4" t="s">
        <v>3223</v>
      </c>
    </row>
    <row r="1818" spans="1:4" ht="45" x14ac:dyDescent="0.2">
      <c r="A1818" s="4" t="s">
        <v>5236</v>
      </c>
      <c r="B1818" s="5" t="s">
        <v>5237</v>
      </c>
      <c r="C1818" s="4" t="s">
        <v>13</v>
      </c>
      <c r="D1818" s="4" t="s">
        <v>3877</v>
      </c>
    </row>
    <row r="1819" spans="1:4" ht="45" x14ac:dyDescent="0.2">
      <c r="A1819" s="4" t="s">
        <v>5238</v>
      </c>
      <c r="B1819" s="5" t="s">
        <v>5239</v>
      </c>
      <c r="C1819" s="4" t="s">
        <v>13</v>
      </c>
      <c r="D1819" s="4" t="s">
        <v>5240</v>
      </c>
    </row>
    <row r="1820" spans="1:4" ht="45" x14ac:dyDescent="0.2">
      <c r="A1820" s="4" t="s">
        <v>5241</v>
      </c>
      <c r="B1820" s="5" t="s">
        <v>5242</v>
      </c>
      <c r="C1820" s="4" t="s">
        <v>13</v>
      </c>
      <c r="D1820" s="4" t="s">
        <v>253</v>
      </c>
    </row>
    <row r="1821" spans="1:4" ht="45" x14ac:dyDescent="0.2">
      <c r="A1821" s="4" t="s">
        <v>5243</v>
      </c>
      <c r="B1821" s="5" t="s">
        <v>5244</v>
      </c>
      <c r="C1821" s="4" t="s">
        <v>13</v>
      </c>
      <c r="D1821" s="4" t="s">
        <v>876</v>
      </c>
    </row>
    <row r="1822" spans="1:4" ht="45" x14ac:dyDescent="0.2">
      <c r="A1822" s="4" t="s">
        <v>5245</v>
      </c>
      <c r="B1822" s="5" t="s">
        <v>5246</v>
      </c>
      <c r="C1822" s="4" t="s">
        <v>13</v>
      </c>
      <c r="D1822" s="4" t="s">
        <v>5247</v>
      </c>
    </row>
    <row r="1823" spans="1:4" ht="45" x14ac:dyDescent="0.2">
      <c r="A1823" s="4" t="s">
        <v>5248</v>
      </c>
      <c r="B1823" s="5" t="s">
        <v>5249</v>
      </c>
      <c r="C1823" s="4" t="s">
        <v>13</v>
      </c>
      <c r="D1823" s="4" t="s">
        <v>5250</v>
      </c>
    </row>
    <row r="1824" spans="1:4" ht="45" x14ac:dyDescent="0.2">
      <c r="A1824" s="4" t="s">
        <v>5251</v>
      </c>
      <c r="B1824" s="5" t="s">
        <v>5252</v>
      </c>
      <c r="C1824" s="4" t="s">
        <v>13</v>
      </c>
      <c r="D1824" s="4" t="s">
        <v>5253</v>
      </c>
    </row>
    <row r="1825" spans="1:4" ht="45" x14ac:dyDescent="0.2">
      <c r="A1825" s="4" t="s">
        <v>5254</v>
      </c>
      <c r="B1825" s="5" t="s">
        <v>5255</v>
      </c>
      <c r="C1825" s="4" t="s">
        <v>13</v>
      </c>
      <c r="D1825" s="4" t="s">
        <v>5256</v>
      </c>
    </row>
    <row r="1826" spans="1:4" ht="45" x14ac:dyDescent="0.2">
      <c r="A1826" s="4" t="s">
        <v>5257</v>
      </c>
      <c r="B1826" s="5" t="s">
        <v>5258</v>
      </c>
      <c r="C1826" s="4" t="s">
        <v>13</v>
      </c>
      <c r="D1826" s="4" t="s">
        <v>5259</v>
      </c>
    </row>
    <row r="1827" spans="1:4" ht="45" x14ac:dyDescent="0.2">
      <c r="A1827" s="4" t="s">
        <v>5260</v>
      </c>
      <c r="B1827" s="5" t="s">
        <v>5261</v>
      </c>
      <c r="C1827" s="4" t="s">
        <v>13</v>
      </c>
      <c r="D1827" s="4" t="s">
        <v>5262</v>
      </c>
    </row>
    <row r="1828" spans="1:4" ht="45" x14ac:dyDescent="0.2">
      <c r="A1828" s="4" t="s">
        <v>5263</v>
      </c>
      <c r="B1828" s="5" t="s">
        <v>5264</v>
      </c>
      <c r="C1828" s="4" t="s">
        <v>13</v>
      </c>
      <c r="D1828" s="4" t="s">
        <v>5265</v>
      </c>
    </row>
    <row r="1829" spans="1:4" ht="45" x14ac:dyDescent="0.2">
      <c r="A1829" s="4" t="s">
        <v>5266</v>
      </c>
      <c r="B1829" s="5" t="s">
        <v>5267</v>
      </c>
      <c r="C1829" s="4" t="s">
        <v>13</v>
      </c>
      <c r="D1829" s="4" t="s">
        <v>5200</v>
      </c>
    </row>
    <row r="1830" spans="1:4" ht="45" x14ac:dyDescent="0.2">
      <c r="A1830" s="4" t="s">
        <v>5268</v>
      </c>
      <c r="B1830" s="5" t="s">
        <v>5269</v>
      </c>
      <c r="C1830" s="4" t="s">
        <v>13</v>
      </c>
      <c r="D1830" s="4" t="s">
        <v>5179</v>
      </c>
    </row>
    <row r="1831" spans="1:4" ht="45" x14ac:dyDescent="0.2">
      <c r="A1831" s="4" t="s">
        <v>5270</v>
      </c>
      <c r="B1831" s="5" t="s">
        <v>5271</v>
      </c>
      <c r="C1831" s="4" t="s">
        <v>13</v>
      </c>
      <c r="D1831" s="4" t="s">
        <v>158</v>
      </c>
    </row>
    <row r="1832" spans="1:4" ht="45" x14ac:dyDescent="0.2">
      <c r="A1832" s="4" t="s">
        <v>5272</v>
      </c>
      <c r="B1832" s="5" t="s">
        <v>5273</v>
      </c>
      <c r="C1832" s="4" t="s">
        <v>13</v>
      </c>
      <c r="D1832" s="4" t="s">
        <v>3171</v>
      </c>
    </row>
    <row r="1833" spans="1:4" ht="45" x14ac:dyDescent="0.2">
      <c r="A1833" s="4" t="s">
        <v>5274</v>
      </c>
      <c r="B1833" s="5" t="s">
        <v>5275</v>
      </c>
      <c r="C1833" s="4" t="s">
        <v>13</v>
      </c>
      <c r="D1833" s="4" t="s">
        <v>4</v>
      </c>
    </row>
    <row r="1834" spans="1:4" ht="45" x14ac:dyDescent="0.2">
      <c r="A1834" s="4" t="s">
        <v>5276</v>
      </c>
      <c r="B1834" s="5" t="s">
        <v>5277</v>
      </c>
      <c r="C1834" s="4" t="s">
        <v>13</v>
      </c>
      <c r="D1834" s="4" t="s">
        <v>5278</v>
      </c>
    </row>
    <row r="1835" spans="1:4" ht="45" x14ac:dyDescent="0.2">
      <c r="A1835" s="4" t="s">
        <v>5279</v>
      </c>
      <c r="B1835" s="5" t="s">
        <v>5280</v>
      </c>
      <c r="C1835" s="4" t="s">
        <v>13</v>
      </c>
      <c r="D1835" s="4" t="s">
        <v>148</v>
      </c>
    </row>
    <row r="1836" spans="1:4" ht="45" x14ac:dyDescent="0.2">
      <c r="A1836" s="4" t="s">
        <v>5281</v>
      </c>
      <c r="B1836" s="5" t="s">
        <v>5282</v>
      </c>
      <c r="C1836" s="4" t="s">
        <v>13</v>
      </c>
      <c r="D1836" s="4" t="s">
        <v>4099</v>
      </c>
    </row>
    <row r="1837" spans="1:4" ht="45" x14ac:dyDescent="0.2">
      <c r="A1837" s="4" t="s">
        <v>5283</v>
      </c>
      <c r="B1837" s="5" t="s">
        <v>5284</v>
      </c>
      <c r="C1837" s="4" t="s">
        <v>13</v>
      </c>
      <c r="D1837" s="4" t="s">
        <v>5021</v>
      </c>
    </row>
    <row r="1838" spans="1:4" ht="45" x14ac:dyDescent="0.2">
      <c r="A1838" s="4" t="s">
        <v>5285</v>
      </c>
      <c r="B1838" s="5" t="s">
        <v>5286</v>
      </c>
      <c r="C1838" s="4" t="s">
        <v>13</v>
      </c>
      <c r="D1838" s="4" t="s">
        <v>288</v>
      </c>
    </row>
    <row r="1839" spans="1:4" ht="45" x14ac:dyDescent="0.2">
      <c r="A1839" s="4" t="s">
        <v>5287</v>
      </c>
      <c r="B1839" s="5" t="s">
        <v>5288</v>
      </c>
      <c r="C1839" s="4" t="s">
        <v>13</v>
      </c>
      <c r="D1839" s="4" t="s">
        <v>5289</v>
      </c>
    </row>
    <row r="1840" spans="1:4" ht="45" x14ac:dyDescent="0.2">
      <c r="A1840" s="4" t="s">
        <v>5290</v>
      </c>
      <c r="B1840" s="5" t="s">
        <v>5291</v>
      </c>
      <c r="C1840" s="4" t="s">
        <v>13</v>
      </c>
      <c r="D1840" s="4" t="s">
        <v>1091</v>
      </c>
    </row>
    <row r="1841" spans="1:4" ht="45" x14ac:dyDescent="0.2">
      <c r="A1841" s="4" t="s">
        <v>5292</v>
      </c>
      <c r="B1841" s="5" t="s">
        <v>5293</v>
      </c>
      <c r="C1841" s="4" t="s">
        <v>13</v>
      </c>
      <c r="D1841" s="4" t="s">
        <v>1039</v>
      </c>
    </row>
    <row r="1842" spans="1:4" ht="45" x14ac:dyDescent="0.2">
      <c r="A1842" s="4" t="s">
        <v>5294</v>
      </c>
      <c r="B1842" s="5" t="s">
        <v>5295</v>
      </c>
      <c r="C1842" s="4" t="s">
        <v>13</v>
      </c>
      <c r="D1842" s="4" t="s">
        <v>258</v>
      </c>
    </row>
    <row r="1843" spans="1:4" ht="45" x14ac:dyDescent="0.2">
      <c r="A1843" s="4" t="s">
        <v>5296</v>
      </c>
      <c r="B1843" s="5" t="s">
        <v>5297</v>
      </c>
      <c r="C1843" s="4" t="s">
        <v>13</v>
      </c>
      <c r="D1843" s="4" t="s">
        <v>5298</v>
      </c>
    </row>
    <row r="1844" spans="1:4" ht="45" x14ac:dyDescent="0.2">
      <c r="A1844" s="4" t="s">
        <v>5299</v>
      </c>
      <c r="B1844" s="5" t="s">
        <v>5300</v>
      </c>
      <c r="C1844" s="4" t="s">
        <v>13</v>
      </c>
      <c r="D1844" s="4" t="s">
        <v>888</v>
      </c>
    </row>
    <row r="1845" spans="1:4" ht="45" x14ac:dyDescent="0.2">
      <c r="A1845" s="4" t="s">
        <v>5301</v>
      </c>
      <c r="B1845" s="5" t="s">
        <v>5302</v>
      </c>
      <c r="C1845" s="4" t="s">
        <v>13</v>
      </c>
      <c r="D1845" s="4" t="s">
        <v>5303</v>
      </c>
    </row>
    <row r="1846" spans="1:4" ht="45" x14ac:dyDescent="0.2">
      <c r="A1846" s="4" t="s">
        <v>5304</v>
      </c>
      <c r="B1846" s="5" t="s">
        <v>5305</v>
      </c>
      <c r="C1846" s="4" t="s">
        <v>13</v>
      </c>
      <c r="D1846" s="4" t="s">
        <v>5306</v>
      </c>
    </row>
    <row r="1847" spans="1:4" ht="45" x14ac:dyDescent="0.2">
      <c r="A1847" s="4" t="s">
        <v>5307</v>
      </c>
      <c r="B1847" s="5" t="s">
        <v>5308</v>
      </c>
      <c r="C1847" s="4" t="s">
        <v>13</v>
      </c>
      <c r="D1847" s="4" t="s">
        <v>5309</v>
      </c>
    </row>
    <row r="1848" spans="1:4" ht="67.5" x14ac:dyDescent="0.2">
      <c r="A1848" s="4" t="s">
        <v>5310</v>
      </c>
      <c r="B1848" s="5" t="s">
        <v>5311</v>
      </c>
      <c r="C1848" s="4" t="s">
        <v>13</v>
      </c>
      <c r="D1848" s="4" t="s">
        <v>1095</v>
      </c>
    </row>
    <row r="1849" spans="1:4" ht="67.5" x14ac:dyDescent="0.2">
      <c r="A1849" s="4" t="s">
        <v>5312</v>
      </c>
      <c r="B1849" s="5" t="s">
        <v>5313</v>
      </c>
      <c r="C1849" s="4" t="s">
        <v>13</v>
      </c>
      <c r="D1849" s="4" t="s">
        <v>251</v>
      </c>
    </row>
    <row r="1850" spans="1:4" ht="78.75" x14ac:dyDescent="0.2">
      <c r="A1850" s="4" t="s">
        <v>5314</v>
      </c>
      <c r="B1850" s="5" t="s">
        <v>5315</v>
      </c>
      <c r="C1850" s="4" t="s">
        <v>13</v>
      </c>
      <c r="D1850" s="4" t="s">
        <v>5316</v>
      </c>
    </row>
    <row r="1851" spans="1:4" ht="67.5" x14ac:dyDescent="0.2">
      <c r="A1851" s="4" t="s">
        <v>5317</v>
      </c>
      <c r="B1851" s="5" t="s">
        <v>5318</v>
      </c>
      <c r="C1851" s="4" t="s">
        <v>13</v>
      </c>
      <c r="D1851" s="4" t="s">
        <v>106</v>
      </c>
    </row>
    <row r="1852" spans="1:4" ht="78.75" x14ac:dyDescent="0.2">
      <c r="A1852" s="4" t="s">
        <v>5319</v>
      </c>
      <c r="B1852" s="5" t="s">
        <v>5320</v>
      </c>
      <c r="C1852" s="4" t="s">
        <v>13</v>
      </c>
      <c r="D1852" s="4" t="s">
        <v>5321</v>
      </c>
    </row>
    <row r="1853" spans="1:4" ht="67.5" x14ac:dyDescent="0.2">
      <c r="A1853" s="4" t="s">
        <v>5322</v>
      </c>
      <c r="B1853" s="5" t="s">
        <v>5323</v>
      </c>
      <c r="C1853" s="4" t="s">
        <v>13</v>
      </c>
      <c r="D1853" s="4" t="s">
        <v>5324</v>
      </c>
    </row>
    <row r="1854" spans="1:4" ht="67.5" x14ac:dyDescent="0.2">
      <c r="A1854" s="4" t="s">
        <v>5325</v>
      </c>
      <c r="B1854" s="5" t="s">
        <v>5326</v>
      </c>
      <c r="C1854" s="4" t="s">
        <v>13</v>
      </c>
      <c r="D1854" s="4" t="s">
        <v>146</v>
      </c>
    </row>
    <row r="1855" spans="1:4" ht="67.5" x14ac:dyDescent="0.2">
      <c r="A1855" s="4" t="s">
        <v>5327</v>
      </c>
      <c r="B1855" s="5" t="s">
        <v>5328</v>
      </c>
      <c r="C1855" s="4" t="s">
        <v>13</v>
      </c>
      <c r="D1855" s="4" t="s">
        <v>5329</v>
      </c>
    </row>
    <row r="1856" spans="1:4" ht="67.5" x14ac:dyDescent="0.2">
      <c r="A1856" s="4" t="s">
        <v>5330</v>
      </c>
      <c r="B1856" s="5" t="s">
        <v>5331</v>
      </c>
      <c r="C1856" s="4" t="s">
        <v>13</v>
      </c>
      <c r="D1856" s="4" t="s">
        <v>5332</v>
      </c>
    </row>
    <row r="1857" spans="1:4" ht="67.5" x14ac:dyDescent="0.2">
      <c r="A1857" s="4" t="s">
        <v>5333</v>
      </c>
      <c r="B1857" s="5" t="s">
        <v>5334</v>
      </c>
      <c r="C1857" s="4" t="s">
        <v>13</v>
      </c>
      <c r="D1857" s="4" t="s">
        <v>4811</v>
      </c>
    </row>
    <row r="1858" spans="1:4" ht="67.5" x14ac:dyDescent="0.2">
      <c r="A1858" s="4" t="s">
        <v>5335</v>
      </c>
      <c r="B1858" s="5" t="s">
        <v>5336</v>
      </c>
      <c r="C1858" s="4" t="s">
        <v>13</v>
      </c>
      <c r="D1858" s="4" t="s">
        <v>5337</v>
      </c>
    </row>
    <row r="1859" spans="1:4" ht="78.75" x14ac:dyDescent="0.2">
      <c r="A1859" s="4" t="s">
        <v>5338</v>
      </c>
      <c r="B1859" s="5" t="s">
        <v>5339</v>
      </c>
      <c r="C1859" s="4" t="s">
        <v>13</v>
      </c>
      <c r="D1859" s="4" t="s">
        <v>3331</v>
      </c>
    </row>
    <row r="1860" spans="1:4" ht="78.75" x14ac:dyDescent="0.2">
      <c r="A1860" s="4" t="s">
        <v>5340</v>
      </c>
      <c r="B1860" s="5" t="s">
        <v>5341</v>
      </c>
      <c r="C1860" s="4" t="s">
        <v>13</v>
      </c>
      <c r="D1860" s="4" t="s">
        <v>1016</v>
      </c>
    </row>
    <row r="1861" spans="1:4" ht="78.75" x14ac:dyDescent="0.2">
      <c r="A1861" s="4" t="s">
        <v>5342</v>
      </c>
      <c r="B1861" s="5" t="s">
        <v>5343</v>
      </c>
      <c r="C1861" s="4" t="s">
        <v>13</v>
      </c>
      <c r="D1861" s="4" t="s">
        <v>167</v>
      </c>
    </row>
    <row r="1862" spans="1:4" ht="78.75" x14ac:dyDescent="0.2">
      <c r="A1862" s="4" t="s">
        <v>5344</v>
      </c>
      <c r="B1862" s="5" t="s">
        <v>5345</v>
      </c>
      <c r="C1862" s="4" t="s">
        <v>13</v>
      </c>
      <c r="D1862" s="4" t="s">
        <v>2884</v>
      </c>
    </row>
    <row r="1863" spans="1:4" ht="78.75" x14ac:dyDescent="0.2">
      <c r="A1863" s="4" t="s">
        <v>5346</v>
      </c>
      <c r="B1863" s="5" t="s">
        <v>5347</v>
      </c>
      <c r="C1863" s="4" t="s">
        <v>13</v>
      </c>
      <c r="D1863" s="4" t="s">
        <v>5348</v>
      </c>
    </row>
    <row r="1864" spans="1:4" ht="78.75" x14ac:dyDescent="0.2">
      <c r="A1864" s="4" t="s">
        <v>5349</v>
      </c>
      <c r="B1864" s="5" t="s">
        <v>5350</v>
      </c>
      <c r="C1864" s="4" t="s">
        <v>13</v>
      </c>
      <c r="D1864" s="4" t="s">
        <v>5351</v>
      </c>
    </row>
    <row r="1865" spans="1:4" ht="78.75" x14ac:dyDescent="0.2">
      <c r="A1865" s="4" t="s">
        <v>5352</v>
      </c>
      <c r="B1865" s="5" t="s">
        <v>5353</v>
      </c>
      <c r="C1865" s="4" t="s">
        <v>13</v>
      </c>
      <c r="D1865" s="4" t="s">
        <v>5354</v>
      </c>
    </row>
    <row r="1866" spans="1:4" ht="78.75" x14ac:dyDescent="0.2">
      <c r="A1866" s="4" t="s">
        <v>5355</v>
      </c>
      <c r="B1866" s="5" t="s">
        <v>5356</v>
      </c>
      <c r="C1866" s="4" t="s">
        <v>13</v>
      </c>
      <c r="D1866" s="4" t="s">
        <v>5357</v>
      </c>
    </row>
    <row r="1867" spans="1:4" ht="78.75" x14ac:dyDescent="0.2">
      <c r="A1867" s="4" t="s">
        <v>5358</v>
      </c>
      <c r="B1867" s="5" t="s">
        <v>5359</v>
      </c>
      <c r="C1867" s="4" t="s">
        <v>13</v>
      </c>
      <c r="D1867" s="4" t="s">
        <v>5360</v>
      </c>
    </row>
    <row r="1868" spans="1:4" ht="78.75" x14ac:dyDescent="0.2">
      <c r="A1868" s="4" t="s">
        <v>5361</v>
      </c>
      <c r="B1868" s="5" t="s">
        <v>5362</v>
      </c>
      <c r="C1868" s="4" t="s">
        <v>13</v>
      </c>
      <c r="D1868" s="4" t="s">
        <v>5363</v>
      </c>
    </row>
    <row r="1869" spans="1:4" ht="78.75" x14ac:dyDescent="0.2">
      <c r="A1869" s="4" t="s">
        <v>5364</v>
      </c>
      <c r="B1869" s="5" t="s">
        <v>5365</v>
      </c>
      <c r="C1869" s="4" t="s">
        <v>13</v>
      </c>
      <c r="D1869" s="4" t="s">
        <v>5366</v>
      </c>
    </row>
    <row r="1870" spans="1:4" ht="67.5" x14ac:dyDescent="0.2">
      <c r="A1870" s="4" t="s">
        <v>5367</v>
      </c>
      <c r="B1870" s="5" t="s">
        <v>5368</v>
      </c>
      <c r="C1870" s="4" t="s">
        <v>13</v>
      </c>
      <c r="D1870" s="4" t="s">
        <v>4743</v>
      </c>
    </row>
    <row r="1871" spans="1:4" ht="67.5" x14ac:dyDescent="0.2">
      <c r="A1871" s="4" t="s">
        <v>5369</v>
      </c>
      <c r="B1871" s="5" t="s">
        <v>5370</v>
      </c>
      <c r="C1871" s="4" t="s">
        <v>13</v>
      </c>
      <c r="D1871" s="4" t="s">
        <v>5371</v>
      </c>
    </row>
    <row r="1872" spans="1:4" ht="67.5" x14ac:dyDescent="0.2">
      <c r="A1872" s="4" t="s">
        <v>5372</v>
      </c>
      <c r="B1872" s="5" t="s">
        <v>5373</v>
      </c>
      <c r="C1872" s="4" t="s">
        <v>13</v>
      </c>
      <c r="D1872" s="4" t="s">
        <v>5374</v>
      </c>
    </row>
    <row r="1873" spans="1:4" ht="67.5" x14ac:dyDescent="0.2">
      <c r="A1873" s="4" t="s">
        <v>5375</v>
      </c>
      <c r="B1873" s="5" t="s">
        <v>5376</v>
      </c>
      <c r="C1873" s="4" t="s">
        <v>13</v>
      </c>
      <c r="D1873" s="4" t="s">
        <v>5377</v>
      </c>
    </row>
    <row r="1874" spans="1:4" ht="67.5" x14ac:dyDescent="0.2">
      <c r="A1874" s="4" t="s">
        <v>5378</v>
      </c>
      <c r="B1874" s="5" t="s">
        <v>5379</v>
      </c>
      <c r="C1874" s="4" t="s">
        <v>13</v>
      </c>
      <c r="D1874" s="4" t="s">
        <v>5380</v>
      </c>
    </row>
    <row r="1875" spans="1:4" ht="67.5" x14ac:dyDescent="0.2">
      <c r="A1875" s="4" t="s">
        <v>5381</v>
      </c>
      <c r="B1875" s="5" t="s">
        <v>5382</v>
      </c>
      <c r="C1875" s="4" t="s">
        <v>13</v>
      </c>
      <c r="D1875" s="4" t="s">
        <v>5383</v>
      </c>
    </row>
    <row r="1876" spans="1:4" ht="67.5" x14ac:dyDescent="0.2">
      <c r="A1876" s="4" t="s">
        <v>5384</v>
      </c>
      <c r="B1876" s="5" t="s">
        <v>5385</v>
      </c>
      <c r="C1876" s="4" t="s">
        <v>13</v>
      </c>
      <c r="D1876" s="4" t="s">
        <v>5386</v>
      </c>
    </row>
    <row r="1877" spans="1:4" ht="56.25" x14ac:dyDescent="0.2">
      <c r="A1877" s="4" t="s">
        <v>5387</v>
      </c>
      <c r="B1877" s="5" t="s">
        <v>5388</v>
      </c>
      <c r="C1877" s="4" t="s">
        <v>13</v>
      </c>
      <c r="D1877" s="4" t="s">
        <v>5389</v>
      </c>
    </row>
    <row r="1878" spans="1:4" ht="56.25" x14ac:dyDescent="0.2">
      <c r="A1878" s="4" t="s">
        <v>5390</v>
      </c>
      <c r="B1878" s="5" t="s">
        <v>5391</v>
      </c>
      <c r="C1878" s="4" t="s">
        <v>13</v>
      </c>
      <c r="D1878" s="4" t="s">
        <v>5392</v>
      </c>
    </row>
    <row r="1879" spans="1:4" ht="67.5" x14ac:dyDescent="0.2">
      <c r="A1879" s="4" t="s">
        <v>5393</v>
      </c>
      <c r="B1879" s="5" t="s">
        <v>5394</v>
      </c>
      <c r="C1879" s="4" t="s">
        <v>13</v>
      </c>
      <c r="D1879" s="4" t="s">
        <v>5395</v>
      </c>
    </row>
    <row r="1880" spans="1:4" ht="56.25" x14ac:dyDescent="0.2">
      <c r="A1880" s="4" t="s">
        <v>5396</v>
      </c>
      <c r="B1880" s="5" t="s">
        <v>5397</v>
      </c>
      <c r="C1880" s="4" t="s">
        <v>13</v>
      </c>
      <c r="D1880" s="4" t="s">
        <v>5398</v>
      </c>
    </row>
    <row r="1881" spans="1:4" ht="56.25" x14ac:dyDescent="0.2">
      <c r="A1881" s="4" t="s">
        <v>5399</v>
      </c>
      <c r="B1881" s="5" t="s">
        <v>5400</v>
      </c>
      <c r="C1881" s="4" t="s">
        <v>13</v>
      </c>
      <c r="D1881" s="4" t="s">
        <v>5401</v>
      </c>
    </row>
    <row r="1882" spans="1:4" ht="67.5" x14ac:dyDescent="0.2">
      <c r="A1882" s="4" t="s">
        <v>5402</v>
      </c>
      <c r="B1882" s="5" t="s">
        <v>5403</v>
      </c>
      <c r="C1882" s="4" t="s">
        <v>13</v>
      </c>
      <c r="D1882" s="4" t="s">
        <v>118</v>
      </c>
    </row>
    <row r="1883" spans="1:4" ht="56.25" x14ac:dyDescent="0.2">
      <c r="A1883" s="4" t="s">
        <v>5404</v>
      </c>
      <c r="B1883" s="5" t="s">
        <v>5405</v>
      </c>
      <c r="C1883" s="4" t="s">
        <v>13</v>
      </c>
      <c r="D1883" s="4" t="s">
        <v>1093</v>
      </c>
    </row>
    <row r="1884" spans="1:4" ht="56.25" x14ac:dyDescent="0.2">
      <c r="A1884" s="4" t="s">
        <v>5406</v>
      </c>
      <c r="B1884" s="5" t="s">
        <v>5407</v>
      </c>
      <c r="C1884" s="4" t="s">
        <v>13</v>
      </c>
      <c r="D1884" s="4" t="s">
        <v>5408</v>
      </c>
    </row>
    <row r="1885" spans="1:4" ht="56.25" x14ac:dyDescent="0.2">
      <c r="A1885" s="4" t="s">
        <v>5409</v>
      </c>
      <c r="B1885" s="5" t="s">
        <v>5410</v>
      </c>
      <c r="C1885" s="4" t="s">
        <v>13</v>
      </c>
      <c r="D1885" s="4" t="s">
        <v>5411</v>
      </c>
    </row>
    <row r="1886" spans="1:4" ht="56.25" x14ac:dyDescent="0.2">
      <c r="A1886" s="4" t="s">
        <v>5412</v>
      </c>
      <c r="B1886" s="5" t="s">
        <v>5413</v>
      </c>
      <c r="C1886" s="4" t="s">
        <v>13</v>
      </c>
      <c r="D1886" s="4" t="s">
        <v>5414</v>
      </c>
    </row>
    <row r="1887" spans="1:4" ht="56.25" x14ac:dyDescent="0.2">
      <c r="A1887" s="4" t="s">
        <v>5415</v>
      </c>
      <c r="B1887" s="5" t="s">
        <v>5416</v>
      </c>
      <c r="C1887" s="4" t="s">
        <v>13</v>
      </c>
      <c r="D1887" s="4" t="s">
        <v>1242</v>
      </c>
    </row>
    <row r="1888" spans="1:4" ht="56.25" x14ac:dyDescent="0.2">
      <c r="A1888" s="4" t="s">
        <v>5417</v>
      </c>
      <c r="B1888" s="5" t="s">
        <v>5418</v>
      </c>
      <c r="C1888" s="4" t="s">
        <v>13</v>
      </c>
      <c r="D1888" s="4" t="s">
        <v>3845</v>
      </c>
    </row>
    <row r="1889" spans="1:4" ht="56.25" x14ac:dyDescent="0.2">
      <c r="A1889" s="4" t="s">
        <v>5419</v>
      </c>
      <c r="B1889" s="5" t="s">
        <v>5420</v>
      </c>
      <c r="C1889" s="4" t="s">
        <v>13</v>
      </c>
      <c r="D1889" s="4" t="s">
        <v>3734</v>
      </c>
    </row>
    <row r="1890" spans="1:4" ht="56.25" x14ac:dyDescent="0.2">
      <c r="A1890" s="4" t="s">
        <v>5421</v>
      </c>
      <c r="B1890" s="5" t="s">
        <v>5422</v>
      </c>
      <c r="C1890" s="4" t="s">
        <v>13</v>
      </c>
      <c r="D1890" s="4" t="s">
        <v>156</v>
      </c>
    </row>
    <row r="1891" spans="1:4" ht="56.25" x14ac:dyDescent="0.2">
      <c r="A1891" s="4" t="s">
        <v>5423</v>
      </c>
      <c r="B1891" s="5" t="s">
        <v>5424</v>
      </c>
      <c r="C1891" s="4" t="s">
        <v>13</v>
      </c>
      <c r="D1891" s="4" t="s">
        <v>314</v>
      </c>
    </row>
    <row r="1892" spans="1:4" ht="56.25" x14ac:dyDescent="0.2">
      <c r="A1892" s="4" t="s">
        <v>5425</v>
      </c>
      <c r="B1892" s="5" t="s">
        <v>5426</v>
      </c>
      <c r="C1892" s="4" t="s">
        <v>13</v>
      </c>
      <c r="D1892" s="4" t="s">
        <v>5427</v>
      </c>
    </row>
    <row r="1893" spans="1:4" ht="45" x14ac:dyDescent="0.2">
      <c r="A1893" s="4" t="s">
        <v>5428</v>
      </c>
      <c r="B1893" s="5" t="s">
        <v>5429</v>
      </c>
      <c r="C1893" s="4" t="s">
        <v>13</v>
      </c>
      <c r="D1893" s="4" t="s">
        <v>5430</v>
      </c>
    </row>
    <row r="1894" spans="1:4" ht="45" x14ac:dyDescent="0.2">
      <c r="A1894" s="4" t="s">
        <v>5431</v>
      </c>
      <c r="B1894" s="5" t="s">
        <v>5432</v>
      </c>
      <c r="C1894" s="4" t="s">
        <v>13</v>
      </c>
      <c r="D1894" s="4" t="s">
        <v>5430</v>
      </c>
    </row>
    <row r="1895" spans="1:4" ht="56.25" x14ac:dyDescent="0.2">
      <c r="A1895" s="4" t="s">
        <v>5433</v>
      </c>
      <c r="B1895" s="5" t="s">
        <v>5434</v>
      </c>
      <c r="C1895" s="4" t="s">
        <v>13</v>
      </c>
      <c r="D1895" s="4" t="s">
        <v>5435</v>
      </c>
    </row>
    <row r="1896" spans="1:4" ht="56.25" x14ac:dyDescent="0.2">
      <c r="A1896" s="4" t="s">
        <v>5436</v>
      </c>
      <c r="B1896" s="5" t="s">
        <v>5437</v>
      </c>
      <c r="C1896" s="4" t="s">
        <v>13</v>
      </c>
      <c r="D1896" s="4" t="s">
        <v>5189</v>
      </c>
    </row>
    <row r="1897" spans="1:4" ht="45" x14ac:dyDescent="0.2">
      <c r="A1897" s="4" t="s">
        <v>5438</v>
      </c>
      <c r="B1897" s="5" t="s">
        <v>5439</v>
      </c>
      <c r="C1897" s="4" t="s">
        <v>13</v>
      </c>
      <c r="D1897" s="4" t="s">
        <v>5440</v>
      </c>
    </row>
    <row r="1898" spans="1:4" ht="45" x14ac:dyDescent="0.2">
      <c r="A1898" s="4" t="s">
        <v>5441</v>
      </c>
      <c r="B1898" s="5" t="s">
        <v>5442</v>
      </c>
      <c r="C1898" s="4" t="s">
        <v>13</v>
      </c>
      <c r="D1898" s="4" t="s">
        <v>148</v>
      </c>
    </row>
    <row r="1899" spans="1:4" ht="56.25" x14ac:dyDescent="0.2">
      <c r="A1899" s="4" t="s">
        <v>5443</v>
      </c>
      <c r="B1899" s="5" t="s">
        <v>5444</v>
      </c>
      <c r="C1899" s="4" t="s">
        <v>13</v>
      </c>
      <c r="D1899" s="4" t="s">
        <v>5445</v>
      </c>
    </row>
    <row r="1900" spans="1:4" ht="56.25" x14ac:dyDescent="0.2">
      <c r="A1900" s="4" t="s">
        <v>5446</v>
      </c>
      <c r="B1900" s="5" t="s">
        <v>5447</v>
      </c>
      <c r="C1900" s="4" t="s">
        <v>13</v>
      </c>
      <c r="D1900" s="4" t="s">
        <v>5448</v>
      </c>
    </row>
    <row r="1901" spans="1:4" ht="45" x14ac:dyDescent="0.2">
      <c r="A1901" s="4" t="s">
        <v>5449</v>
      </c>
      <c r="B1901" s="5" t="s">
        <v>5450</v>
      </c>
      <c r="C1901" s="4" t="s">
        <v>13</v>
      </c>
      <c r="D1901" s="4" t="s">
        <v>1373</v>
      </c>
    </row>
    <row r="1902" spans="1:4" ht="56.25" x14ac:dyDescent="0.2">
      <c r="A1902" s="4" t="s">
        <v>5451</v>
      </c>
      <c r="B1902" s="5" t="s">
        <v>5452</v>
      </c>
      <c r="C1902" s="4" t="s">
        <v>13</v>
      </c>
      <c r="D1902" s="4" t="s">
        <v>5453</v>
      </c>
    </row>
    <row r="1903" spans="1:4" ht="56.25" x14ac:dyDescent="0.2">
      <c r="A1903" s="4" t="s">
        <v>5454</v>
      </c>
      <c r="B1903" s="5" t="s">
        <v>5455</v>
      </c>
      <c r="C1903" s="4" t="s">
        <v>13</v>
      </c>
      <c r="D1903" s="4" t="s">
        <v>5456</v>
      </c>
    </row>
    <row r="1904" spans="1:4" ht="56.25" x14ac:dyDescent="0.2">
      <c r="A1904" s="4" t="s">
        <v>5457</v>
      </c>
      <c r="B1904" s="5" t="s">
        <v>5458</v>
      </c>
      <c r="C1904" s="4" t="s">
        <v>13</v>
      </c>
      <c r="D1904" s="4" t="s">
        <v>5459</v>
      </c>
    </row>
    <row r="1905" spans="1:4" ht="45" x14ac:dyDescent="0.2">
      <c r="A1905" s="4" t="s">
        <v>5460</v>
      </c>
      <c r="B1905" s="5" t="s">
        <v>5461</v>
      </c>
      <c r="C1905" s="4" t="s">
        <v>13</v>
      </c>
      <c r="D1905" s="4" t="s">
        <v>5462</v>
      </c>
    </row>
    <row r="1906" spans="1:4" ht="56.25" x14ac:dyDescent="0.2">
      <c r="A1906" s="4" t="s">
        <v>5463</v>
      </c>
      <c r="B1906" s="5" t="s">
        <v>5464</v>
      </c>
      <c r="C1906" s="4" t="s">
        <v>13</v>
      </c>
      <c r="D1906" s="4" t="s">
        <v>5465</v>
      </c>
    </row>
    <row r="1907" spans="1:4" ht="56.25" x14ac:dyDescent="0.2">
      <c r="A1907" s="4" t="s">
        <v>5466</v>
      </c>
      <c r="B1907" s="5" t="s">
        <v>5467</v>
      </c>
      <c r="C1907" s="4" t="s">
        <v>13</v>
      </c>
      <c r="D1907" s="4" t="s">
        <v>1883</v>
      </c>
    </row>
    <row r="1908" spans="1:4" ht="56.25" x14ac:dyDescent="0.2">
      <c r="A1908" s="4" t="s">
        <v>5468</v>
      </c>
      <c r="B1908" s="5" t="s">
        <v>5469</v>
      </c>
      <c r="C1908" s="4" t="s">
        <v>13</v>
      </c>
      <c r="D1908" s="4" t="s">
        <v>5470</v>
      </c>
    </row>
    <row r="1909" spans="1:4" ht="45" x14ac:dyDescent="0.2">
      <c r="A1909" s="4" t="s">
        <v>5471</v>
      </c>
      <c r="B1909" s="5" t="s">
        <v>5472</v>
      </c>
      <c r="C1909" s="4" t="s">
        <v>13</v>
      </c>
      <c r="D1909" s="4" t="s">
        <v>5473</v>
      </c>
    </row>
    <row r="1910" spans="1:4" ht="56.25" x14ac:dyDescent="0.2">
      <c r="A1910" s="4" t="s">
        <v>5474</v>
      </c>
      <c r="B1910" s="5" t="s">
        <v>5475</v>
      </c>
      <c r="C1910" s="4" t="s">
        <v>13</v>
      </c>
      <c r="D1910" s="4" t="s">
        <v>5476</v>
      </c>
    </row>
    <row r="1911" spans="1:4" ht="56.25" x14ac:dyDescent="0.2">
      <c r="A1911" s="4" t="s">
        <v>5477</v>
      </c>
      <c r="B1911" s="5" t="s">
        <v>5478</v>
      </c>
      <c r="C1911" s="4" t="s">
        <v>13</v>
      </c>
      <c r="D1911" s="4" t="s">
        <v>5479</v>
      </c>
    </row>
    <row r="1912" spans="1:4" ht="56.25" x14ac:dyDescent="0.2">
      <c r="A1912" s="4" t="s">
        <v>5480</v>
      </c>
      <c r="B1912" s="5" t="s">
        <v>5481</v>
      </c>
      <c r="C1912" s="4" t="s">
        <v>13</v>
      </c>
      <c r="D1912" s="4" t="s">
        <v>876</v>
      </c>
    </row>
    <row r="1913" spans="1:4" ht="67.5" x14ac:dyDescent="0.2">
      <c r="A1913" s="4" t="s">
        <v>5482</v>
      </c>
      <c r="B1913" s="5" t="s">
        <v>5483</v>
      </c>
      <c r="C1913" s="4" t="s">
        <v>13</v>
      </c>
      <c r="D1913" s="4" t="s">
        <v>195</v>
      </c>
    </row>
    <row r="1914" spans="1:4" ht="67.5" x14ac:dyDescent="0.2">
      <c r="A1914" s="4" t="s">
        <v>5484</v>
      </c>
      <c r="B1914" s="5" t="s">
        <v>5485</v>
      </c>
      <c r="C1914" s="4" t="s">
        <v>13</v>
      </c>
      <c r="D1914" s="4" t="s">
        <v>5486</v>
      </c>
    </row>
    <row r="1915" spans="1:4" ht="56.25" x14ac:dyDescent="0.2">
      <c r="A1915" s="4" t="s">
        <v>5487</v>
      </c>
      <c r="B1915" s="5" t="s">
        <v>5488</v>
      </c>
      <c r="C1915" s="4" t="s">
        <v>13</v>
      </c>
      <c r="D1915" s="4" t="s">
        <v>5489</v>
      </c>
    </row>
    <row r="1916" spans="1:4" ht="67.5" x14ac:dyDescent="0.2">
      <c r="A1916" s="4" t="s">
        <v>5490</v>
      </c>
      <c r="B1916" s="5" t="s">
        <v>5491</v>
      </c>
      <c r="C1916" s="4" t="s">
        <v>13</v>
      </c>
      <c r="D1916" s="4" t="s">
        <v>5492</v>
      </c>
    </row>
    <row r="1917" spans="1:4" ht="67.5" x14ac:dyDescent="0.2">
      <c r="A1917" s="4" t="s">
        <v>5493</v>
      </c>
      <c r="B1917" s="5" t="s">
        <v>5494</v>
      </c>
      <c r="C1917" s="4" t="s">
        <v>13</v>
      </c>
      <c r="D1917" s="4" t="s">
        <v>5495</v>
      </c>
    </row>
    <row r="1918" spans="1:4" ht="67.5" x14ac:dyDescent="0.2">
      <c r="A1918" s="4" t="s">
        <v>5496</v>
      </c>
      <c r="B1918" s="5" t="s">
        <v>5497</v>
      </c>
      <c r="C1918" s="4" t="s">
        <v>13</v>
      </c>
      <c r="D1918" s="4" t="s">
        <v>5498</v>
      </c>
    </row>
    <row r="1919" spans="1:4" ht="56.25" x14ac:dyDescent="0.2">
      <c r="A1919" s="4" t="s">
        <v>5499</v>
      </c>
      <c r="B1919" s="5" t="s">
        <v>5500</v>
      </c>
      <c r="C1919" s="4" t="s">
        <v>13</v>
      </c>
      <c r="D1919" s="4" t="s">
        <v>5501</v>
      </c>
    </row>
    <row r="1920" spans="1:4" ht="56.25" x14ac:dyDescent="0.2">
      <c r="A1920" s="4" t="s">
        <v>5502</v>
      </c>
      <c r="B1920" s="5" t="s">
        <v>5503</v>
      </c>
      <c r="C1920" s="4" t="s">
        <v>13</v>
      </c>
      <c r="D1920" s="4" t="s">
        <v>5504</v>
      </c>
    </row>
    <row r="1921" spans="1:4" ht="67.5" x14ac:dyDescent="0.2">
      <c r="A1921" s="4" t="s">
        <v>5505</v>
      </c>
      <c r="B1921" s="5" t="s">
        <v>5506</v>
      </c>
      <c r="C1921" s="4" t="s">
        <v>13</v>
      </c>
      <c r="D1921" s="4" t="s">
        <v>5507</v>
      </c>
    </row>
    <row r="1922" spans="1:4" ht="67.5" x14ac:dyDescent="0.2">
      <c r="A1922" s="4" t="s">
        <v>5508</v>
      </c>
      <c r="B1922" s="5" t="s">
        <v>5509</v>
      </c>
      <c r="C1922" s="4" t="s">
        <v>13</v>
      </c>
      <c r="D1922" s="4" t="s">
        <v>2868</v>
      </c>
    </row>
    <row r="1923" spans="1:4" ht="56.25" x14ac:dyDescent="0.2">
      <c r="A1923" s="4" t="s">
        <v>5510</v>
      </c>
      <c r="B1923" s="5" t="s">
        <v>5511</v>
      </c>
      <c r="C1923" s="4" t="s">
        <v>13</v>
      </c>
      <c r="D1923" s="4" t="s">
        <v>5512</v>
      </c>
    </row>
    <row r="1924" spans="1:4" ht="56.25" x14ac:dyDescent="0.2">
      <c r="A1924" s="4" t="s">
        <v>5513</v>
      </c>
      <c r="B1924" s="5" t="s">
        <v>5514</v>
      </c>
      <c r="C1924" s="4" t="s">
        <v>13</v>
      </c>
      <c r="D1924" s="4" t="s">
        <v>5515</v>
      </c>
    </row>
    <row r="1925" spans="1:4" ht="56.25" x14ac:dyDescent="0.2">
      <c r="A1925" s="4" t="s">
        <v>5516</v>
      </c>
      <c r="B1925" s="5" t="s">
        <v>5517</v>
      </c>
      <c r="C1925" s="4" t="s">
        <v>13</v>
      </c>
      <c r="D1925" s="4" t="s">
        <v>5518</v>
      </c>
    </row>
    <row r="1926" spans="1:4" ht="56.25" x14ac:dyDescent="0.2">
      <c r="A1926" s="4" t="s">
        <v>5519</v>
      </c>
      <c r="B1926" s="5" t="s">
        <v>5520</v>
      </c>
      <c r="C1926" s="4" t="s">
        <v>13</v>
      </c>
      <c r="D1926" s="4" t="s">
        <v>5521</v>
      </c>
    </row>
    <row r="1927" spans="1:4" ht="56.25" x14ac:dyDescent="0.2">
      <c r="A1927" s="4" t="s">
        <v>5522</v>
      </c>
      <c r="B1927" s="5" t="s">
        <v>5523</v>
      </c>
      <c r="C1927" s="4" t="s">
        <v>13</v>
      </c>
      <c r="D1927" s="4" t="s">
        <v>5524</v>
      </c>
    </row>
    <row r="1928" spans="1:4" ht="56.25" x14ac:dyDescent="0.2">
      <c r="A1928" s="4" t="s">
        <v>5525</v>
      </c>
      <c r="B1928" s="5" t="s">
        <v>5526</v>
      </c>
      <c r="C1928" s="4" t="s">
        <v>13</v>
      </c>
      <c r="D1928" s="4" t="s">
        <v>5527</v>
      </c>
    </row>
    <row r="1929" spans="1:4" ht="56.25" x14ac:dyDescent="0.2">
      <c r="A1929" s="4" t="s">
        <v>5528</v>
      </c>
      <c r="B1929" s="5" t="s">
        <v>5529</v>
      </c>
      <c r="C1929" s="4" t="s">
        <v>13</v>
      </c>
      <c r="D1929" s="4" t="s">
        <v>5530</v>
      </c>
    </row>
    <row r="1930" spans="1:4" ht="56.25" x14ac:dyDescent="0.2">
      <c r="A1930" s="4" t="s">
        <v>5531</v>
      </c>
      <c r="B1930" s="5" t="s">
        <v>5532</v>
      </c>
      <c r="C1930" s="4" t="s">
        <v>13</v>
      </c>
      <c r="D1930" s="4" t="s">
        <v>5533</v>
      </c>
    </row>
    <row r="1931" spans="1:4" ht="56.25" x14ac:dyDescent="0.2">
      <c r="A1931" s="4" t="s">
        <v>5534</v>
      </c>
      <c r="B1931" s="5" t="s">
        <v>5535</v>
      </c>
      <c r="C1931" s="4" t="s">
        <v>13</v>
      </c>
      <c r="D1931" s="4" t="s">
        <v>5536</v>
      </c>
    </row>
    <row r="1932" spans="1:4" ht="56.25" x14ac:dyDescent="0.2">
      <c r="A1932" s="4" t="s">
        <v>5537</v>
      </c>
      <c r="B1932" s="5" t="s">
        <v>5538</v>
      </c>
      <c r="C1932" s="4" t="s">
        <v>13</v>
      </c>
      <c r="D1932" s="4" t="s">
        <v>5539</v>
      </c>
    </row>
    <row r="1933" spans="1:4" ht="56.25" x14ac:dyDescent="0.2">
      <c r="A1933" s="4" t="s">
        <v>5540</v>
      </c>
      <c r="B1933" s="5" t="s">
        <v>5541</v>
      </c>
      <c r="C1933" s="4" t="s">
        <v>13</v>
      </c>
      <c r="D1933" s="4" t="s">
        <v>5542</v>
      </c>
    </row>
    <row r="1934" spans="1:4" ht="56.25" x14ac:dyDescent="0.2">
      <c r="A1934" s="4" t="s">
        <v>5543</v>
      </c>
      <c r="B1934" s="5" t="s">
        <v>5544</v>
      </c>
      <c r="C1934" s="4" t="s">
        <v>13</v>
      </c>
      <c r="D1934" s="4" t="s">
        <v>5545</v>
      </c>
    </row>
    <row r="1935" spans="1:4" ht="45" x14ac:dyDescent="0.2">
      <c r="A1935" s="4" t="s">
        <v>5546</v>
      </c>
      <c r="B1935" s="5" t="s">
        <v>5547</v>
      </c>
      <c r="C1935" s="4" t="s">
        <v>13</v>
      </c>
      <c r="D1935" s="4" t="s">
        <v>156</v>
      </c>
    </row>
    <row r="1936" spans="1:4" ht="56.25" x14ac:dyDescent="0.2">
      <c r="A1936" s="4" t="s">
        <v>5548</v>
      </c>
      <c r="B1936" s="5" t="s">
        <v>5549</v>
      </c>
      <c r="C1936" s="4" t="s">
        <v>13</v>
      </c>
      <c r="D1936" s="4" t="s">
        <v>5550</v>
      </c>
    </row>
    <row r="1937" spans="1:4" ht="45" x14ac:dyDescent="0.2">
      <c r="A1937" s="4" t="s">
        <v>5551</v>
      </c>
      <c r="B1937" s="5" t="s">
        <v>5552</v>
      </c>
      <c r="C1937" s="4" t="s">
        <v>13</v>
      </c>
      <c r="D1937" s="4" t="s">
        <v>5553</v>
      </c>
    </row>
    <row r="1938" spans="1:4" ht="56.25" x14ac:dyDescent="0.2">
      <c r="A1938" s="4" t="s">
        <v>5554</v>
      </c>
      <c r="B1938" s="5" t="s">
        <v>5555</v>
      </c>
      <c r="C1938" s="4" t="s">
        <v>13</v>
      </c>
      <c r="D1938" s="4" t="s">
        <v>237</v>
      </c>
    </row>
    <row r="1939" spans="1:4" ht="45" x14ac:dyDescent="0.2">
      <c r="A1939" s="4" t="s">
        <v>5556</v>
      </c>
      <c r="B1939" s="5" t="s">
        <v>5557</v>
      </c>
      <c r="C1939" s="4" t="s">
        <v>13</v>
      </c>
      <c r="D1939" s="4" t="s">
        <v>5558</v>
      </c>
    </row>
    <row r="1940" spans="1:4" ht="56.25" x14ac:dyDescent="0.2">
      <c r="A1940" s="4" t="s">
        <v>5559</v>
      </c>
      <c r="B1940" s="5" t="s">
        <v>5560</v>
      </c>
      <c r="C1940" s="4" t="s">
        <v>13</v>
      </c>
      <c r="D1940" s="4" t="s">
        <v>5561</v>
      </c>
    </row>
    <row r="1941" spans="1:4" ht="45" x14ac:dyDescent="0.2">
      <c r="A1941" s="4" t="s">
        <v>5562</v>
      </c>
      <c r="B1941" s="5" t="s">
        <v>5563</v>
      </c>
      <c r="C1941" s="4" t="s">
        <v>13</v>
      </c>
      <c r="D1941" s="4" t="s">
        <v>5564</v>
      </c>
    </row>
    <row r="1942" spans="1:4" ht="56.25" x14ac:dyDescent="0.2">
      <c r="A1942" s="4" t="s">
        <v>5565</v>
      </c>
      <c r="B1942" s="5" t="s">
        <v>5566</v>
      </c>
      <c r="C1942" s="4" t="s">
        <v>13</v>
      </c>
      <c r="D1942" s="4" t="s">
        <v>4490</v>
      </c>
    </row>
    <row r="1943" spans="1:4" ht="45" x14ac:dyDescent="0.2">
      <c r="A1943" s="4" t="s">
        <v>5567</v>
      </c>
      <c r="B1943" s="5" t="s">
        <v>5568</v>
      </c>
      <c r="C1943" s="4" t="s">
        <v>13</v>
      </c>
      <c r="D1943" s="4" t="s">
        <v>3840</v>
      </c>
    </row>
    <row r="1944" spans="1:4" ht="45" x14ac:dyDescent="0.2">
      <c r="A1944" s="4" t="s">
        <v>5569</v>
      </c>
      <c r="B1944" s="5" t="s">
        <v>5570</v>
      </c>
      <c r="C1944" s="4" t="s">
        <v>13</v>
      </c>
      <c r="D1944" s="4" t="s">
        <v>5571</v>
      </c>
    </row>
    <row r="1945" spans="1:4" ht="33.75" x14ac:dyDescent="0.2">
      <c r="A1945" s="4" t="s">
        <v>5572</v>
      </c>
      <c r="B1945" s="5" t="s">
        <v>5573</v>
      </c>
      <c r="C1945" s="4" t="s">
        <v>13</v>
      </c>
      <c r="D1945" s="4" t="s">
        <v>5574</v>
      </c>
    </row>
    <row r="1946" spans="1:4" ht="45" x14ac:dyDescent="0.2">
      <c r="A1946" s="4" t="s">
        <v>5575</v>
      </c>
      <c r="B1946" s="5" t="s">
        <v>5576</v>
      </c>
      <c r="C1946" s="4" t="s">
        <v>13</v>
      </c>
      <c r="D1946" s="4" t="s">
        <v>896</v>
      </c>
    </row>
    <row r="1947" spans="1:4" ht="67.5" x14ac:dyDescent="0.2">
      <c r="A1947" s="4" t="s">
        <v>5577</v>
      </c>
      <c r="B1947" s="5" t="s">
        <v>5578</v>
      </c>
      <c r="C1947" s="4" t="s">
        <v>13</v>
      </c>
      <c r="D1947" s="4" t="s">
        <v>5579</v>
      </c>
    </row>
    <row r="1948" spans="1:4" ht="67.5" x14ac:dyDescent="0.2">
      <c r="A1948" s="4" t="s">
        <v>5580</v>
      </c>
      <c r="B1948" s="5" t="s">
        <v>5581</v>
      </c>
      <c r="C1948" s="4" t="s">
        <v>13</v>
      </c>
      <c r="D1948" s="4" t="s">
        <v>5582</v>
      </c>
    </row>
    <row r="1949" spans="1:4" ht="67.5" x14ac:dyDescent="0.2">
      <c r="A1949" s="4" t="s">
        <v>5583</v>
      </c>
      <c r="B1949" s="5" t="s">
        <v>5584</v>
      </c>
      <c r="C1949" s="4" t="s">
        <v>13</v>
      </c>
      <c r="D1949" s="4" t="s">
        <v>5585</v>
      </c>
    </row>
    <row r="1950" spans="1:4" ht="67.5" x14ac:dyDescent="0.2">
      <c r="A1950" s="4" t="s">
        <v>5586</v>
      </c>
      <c r="B1950" s="5" t="s">
        <v>5587</v>
      </c>
      <c r="C1950" s="4" t="s">
        <v>13</v>
      </c>
      <c r="D1950" s="4" t="s">
        <v>5588</v>
      </c>
    </row>
    <row r="1951" spans="1:4" ht="67.5" x14ac:dyDescent="0.2">
      <c r="A1951" s="4" t="s">
        <v>5589</v>
      </c>
      <c r="B1951" s="5" t="s">
        <v>5590</v>
      </c>
      <c r="C1951" s="4" t="s">
        <v>13</v>
      </c>
      <c r="D1951" s="4" t="s">
        <v>5309</v>
      </c>
    </row>
    <row r="1952" spans="1:4" ht="67.5" x14ac:dyDescent="0.2">
      <c r="A1952" s="4" t="s">
        <v>5591</v>
      </c>
      <c r="B1952" s="5" t="s">
        <v>5592</v>
      </c>
      <c r="C1952" s="4" t="s">
        <v>13</v>
      </c>
      <c r="D1952" s="4" t="s">
        <v>5593</v>
      </c>
    </row>
    <row r="1953" spans="1:4" ht="67.5" x14ac:dyDescent="0.2">
      <c r="A1953" s="4" t="s">
        <v>5594</v>
      </c>
      <c r="B1953" s="5" t="s">
        <v>5595</v>
      </c>
      <c r="C1953" s="4" t="s">
        <v>13</v>
      </c>
      <c r="D1953" s="4" t="s">
        <v>5596</v>
      </c>
    </row>
    <row r="1954" spans="1:4" ht="67.5" x14ac:dyDescent="0.2">
      <c r="A1954" s="4" t="s">
        <v>5597</v>
      </c>
      <c r="B1954" s="5" t="s">
        <v>5598</v>
      </c>
      <c r="C1954" s="4" t="s">
        <v>13</v>
      </c>
      <c r="D1954" s="4" t="s">
        <v>448</v>
      </c>
    </row>
    <row r="1955" spans="1:4" ht="67.5" x14ac:dyDescent="0.2">
      <c r="A1955" s="4" t="s">
        <v>5599</v>
      </c>
      <c r="B1955" s="5" t="s">
        <v>5600</v>
      </c>
      <c r="C1955" s="4" t="s">
        <v>13</v>
      </c>
      <c r="D1955" s="4" t="s">
        <v>5601</v>
      </c>
    </row>
    <row r="1956" spans="1:4" ht="67.5" x14ac:dyDescent="0.2">
      <c r="A1956" s="4" t="s">
        <v>5602</v>
      </c>
      <c r="B1956" s="5" t="s">
        <v>5603</v>
      </c>
      <c r="C1956" s="4" t="s">
        <v>13</v>
      </c>
      <c r="D1956" s="4" t="s">
        <v>5604</v>
      </c>
    </row>
    <row r="1957" spans="1:4" ht="22.5" x14ac:dyDescent="0.2">
      <c r="A1957" s="4" t="s">
        <v>5605</v>
      </c>
      <c r="B1957" s="5" t="s">
        <v>5606</v>
      </c>
      <c r="C1957" s="4" t="s">
        <v>13</v>
      </c>
      <c r="D1957" s="4" t="s">
        <v>5607</v>
      </c>
    </row>
    <row r="1958" spans="1:4" ht="22.5" x14ac:dyDescent="0.2">
      <c r="A1958" s="4" t="s">
        <v>5608</v>
      </c>
      <c r="B1958" s="5" t="s">
        <v>5609</v>
      </c>
      <c r="C1958" s="4" t="s">
        <v>13</v>
      </c>
      <c r="D1958" s="4" t="s">
        <v>5610</v>
      </c>
    </row>
    <row r="1959" spans="1:4" ht="22.5" x14ac:dyDescent="0.2">
      <c r="A1959" s="4" t="s">
        <v>5611</v>
      </c>
      <c r="B1959" s="5" t="s">
        <v>5612</v>
      </c>
      <c r="C1959" s="4" t="s">
        <v>13</v>
      </c>
      <c r="D1959" s="4" t="s">
        <v>5613</v>
      </c>
    </row>
    <row r="1960" spans="1:4" ht="45" x14ac:dyDescent="0.2">
      <c r="A1960" s="4" t="s">
        <v>5614</v>
      </c>
      <c r="B1960" s="5" t="s">
        <v>5615</v>
      </c>
      <c r="C1960" s="4" t="s">
        <v>13</v>
      </c>
      <c r="D1960" s="4" t="s">
        <v>5616</v>
      </c>
    </row>
    <row r="1961" spans="1:4" ht="45" x14ac:dyDescent="0.2">
      <c r="A1961" s="4" t="s">
        <v>5617</v>
      </c>
      <c r="B1961" s="5" t="s">
        <v>8662</v>
      </c>
      <c r="C1961" s="4" t="s">
        <v>13</v>
      </c>
      <c r="D1961" s="4" t="s">
        <v>5618</v>
      </c>
    </row>
    <row r="1962" spans="1:4" ht="90" x14ac:dyDescent="0.2">
      <c r="A1962" s="4" t="s">
        <v>5619</v>
      </c>
      <c r="B1962" s="5" t="s">
        <v>5620</v>
      </c>
      <c r="C1962" s="4" t="s">
        <v>13</v>
      </c>
      <c r="D1962" s="4" t="s">
        <v>5621</v>
      </c>
    </row>
    <row r="1963" spans="1:4" ht="45" x14ac:dyDescent="0.2">
      <c r="A1963" s="4" t="s">
        <v>5622</v>
      </c>
      <c r="B1963" s="5" t="s">
        <v>5623</v>
      </c>
      <c r="C1963" s="4" t="s">
        <v>13</v>
      </c>
      <c r="D1963" s="4" t="s">
        <v>5624</v>
      </c>
    </row>
    <row r="1964" spans="1:4" ht="67.5" x14ac:dyDescent="0.2">
      <c r="A1964" s="4" t="s">
        <v>5625</v>
      </c>
      <c r="B1964" s="5" t="s">
        <v>5626</v>
      </c>
      <c r="C1964" s="4" t="s">
        <v>13</v>
      </c>
      <c r="D1964" s="4" t="s">
        <v>5627</v>
      </c>
    </row>
    <row r="1965" spans="1:4" ht="22.5" x14ac:dyDescent="0.2">
      <c r="A1965" s="4" t="s">
        <v>5628</v>
      </c>
      <c r="B1965" s="5" t="s">
        <v>5629</v>
      </c>
      <c r="C1965" s="4" t="s">
        <v>13</v>
      </c>
      <c r="D1965" s="4" t="s">
        <v>5630</v>
      </c>
    </row>
    <row r="1966" spans="1:4" ht="22.5" x14ac:dyDescent="0.2">
      <c r="A1966" s="4" t="s">
        <v>5631</v>
      </c>
      <c r="B1966" s="5" t="s">
        <v>5632</v>
      </c>
      <c r="C1966" s="4" t="s">
        <v>13</v>
      </c>
      <c r="D1966" s="4" t="s">
        <v>5633</v>
      </c>
    </row>
    <row r="1967" spans="1:4" ht="45" x14ac:dyDescent="0.2">
      <c r="A1967" s="4" t="s">
        <v>5634</v>
      </c>
      <c r="B1967" s="5" t="s">
        <v>5635</v>
      </c>
      <c r="C1967" s="4" t="s">
        <v>13</v>
      </c>
      <c r="D1967" s="4" t="s">
        <v>5636</v>
      </c>
    </row>
    <row r="1968" spans="1:4" ht="45" x14ac:dyDescent="0.2">
      <c r="A1968" s="4" t="s">
        <v>5637</v>
      </c>
      <c r="B1968" s="5" t="s">
        <v>5638</v>
      </c>
      <c r="C1968" s="4" t="s">
        <v>13</v>
      </c>
      <c r="D1968" s="4" t="s">
        <v>5639</v>
      </c>
    </row>
    <row r="1969" spans="1:4" ht="56.25" x14ac:dyDescent="0.2">
      <c r="A1969" s="4" t="s">
        <v>5640</v>
      </c>
      <c r="B1969" s="5" t="s">
        <v>5641</v>
      </c>
      <c r="C1969" s="4" t="s">
        <v>13</v>
      </c>
      <c r="D1969" s="4" t="s">
        <v>4</v>
      </c>
    </row>
    <row r="1970" spans="1:4" ht="56.25" x14ac:dyDescent="0.2">
      <c r="A1970" s="4" t="s">
        <v>5642</v>
      </c>
      <c r="B1970" s="5" t="s">
        <v>5643</v>
      </c>
      <c r="C1970" s="4" t="s">
        <v>13</v>
      </c>
      <c r="D1970" s="4" t="s">
        <v>5644</v>
      </c>
    </row>
    <row r="1971" spans="1:4" ht="56.25" x14ac:dyDescent="0.2">
      <c r="A1971" s="4" t="s">
        <v>5645</v>
      </c>
      <c r="B1971" s="5" t="s">
        <v>5646</v>
      </c>
      <c r="C1971" s="4" t="s">
        <v>13</v>
      </c>
      <c r="D1971" s="4" t="s">
        <v>5647</v>
      </c>
    </row>
    <row r="1972" spans="1:4" ht="56.25" x14ac:dyDescent="0.2">
      <c r="A1972" s="4" t="s">
        <v>5648</v>
      </c>
      <c r="B1972" s="5" t="s">
        <v>5649</v>
      </c>
      <c r="C1972" s="4" t="s">
        <v>13</v>
      </c>
      <c r="D1972" s="4" t="s">
        <v>5650</v>
      </c>
    </row>
    <row r="1973" spans="1:4" ht="56.25" x14ac:dyDescent="0.2">
      <c r="A1973" s="4" t="s">
        <v>5651</v>
      </c>
      <c r="B1973" s="5" t="s">
        <v>5652</v>
      </c>
      <c r="C1973" s="4" t="s">
        <v>13</v>
      </c>
      <c r="D1973" s="4" t="s">
        <v>5653</v>
      </c>
    </row>
    <row r="1974" spans="1:4" ht="78.75" x14ac:dyDescent="0.2">
      <c r="A1974" s="4" t="s">
        <v>5654</v>
      </c>
      <c r="B1974" s="5" t="s">
        <v>5655</v>
      </c>
      <c r="C1974" s="4" t="s">
        <v>13</v>
      </c>
      <c r="D1974" s="4" t="s">
        <v>5656</v>
      </c>
    </row>
    <row r="1975" spans="1:4" ht="67.5" x14ac:dyDescent="0.2">
      <c r="A1975" s="4" t="s">
        <v>5657</v>
      </c>
      <c r="B1975" s="5" t="s">
        <v>5658</v>
      </c>
      <c r="C1975" s="4" t="s">
        <v>13</v>
      </c>
      <c r="D1975" s="4" t="s">
        <v>5659</v>
      </c>
    </row>
    <row r="1976" spans="1:4" ht="45" x14ac:dyDescent="0.2">
      <c r="A1976" s="4" t="s">
        <v>5660</v>
      </c>
      <c r="B1976" s="5" t="s">
        <v>5661</v>
      </c>
      <c r="C1976" s="4" t="s">
        <v>13</v>
      </c>
      <c r="D1976" s="4" t="s">
        <v>5662</v>
      </c>
    </row>
    <row r="1977" spans="1:4" ht="45" x14ac:dyDescent="0.2">
      <c r="A1977" s="4" t="s">
        <v>5663</v>
      </c>
      <c r="B1977" s="5" t="s">
        <v>5664</v>
      </c>
      <c r="C1977" s="4" t="s">
        <v>13</v>
      </c>
      <c r="D1977" s="4" t="s">
        <v>5665</v>
      </c>
    </row>
    <row r="1978" spans="1:4" ht="45" x14ac:dyDescent="0.2">
      <c r="A1978" s="4" t="s">
        <v>5666</v>
      </c>
      <c r="B1978" s="5" t="s">
        <v>5667</v>
      </c>
      <c r="C1978" s="4" t="s">
        <v>13</v>
      </c>
      <c r="D1978" s="4" t="s">
        <v>5668</v>
      </c>
    </row>
    <row r="1979" spans="1:4" ht="45" x14ac:dyDescent="0.2">
      <c r="A1979" s="4" t="s">
        <v>5669</v>
      </c>
      <c r="B1979" s="5" t="s">
        <v>5670</v>
      </c>
      <c r="C1979" s="4" t="s">
        <v>13</v>
      </c>
      <c r="D1979" s="4" t="s">
        <v>5671</v>
      </c>
    </row>
    <row r="1980" spans="1:4" ht="56.25" x14ac:dyDescent="0.2">
      <c r="A1980" s="4" t="s">
        <v>5672</v>
      </c>
      <c r="B1980" s="5" t="s">
        <v>5673</v>
      </c>
      <c r="C1980" s="4" t="s">
        <v>13</v>
      </c>
      <c r="D1980" s="4" t="s">
        <v>180</v>
      </c>
    </row>
    <row r="1981" spans="1:4" ht="45" x14ac:dyDescent="0.2">
      <c r="A1981" s="4" t="s">
        <v>5674</v>
      </c>
      <c r="B1981" s="5" t="s">
        <v>5675</v>
      </c>
      <c r="C1981" s="4" t="s">
        <v>13</v>
      </c>
      <c r="D1981" s="4" t="s">
        <v>5676</v>
      </c>
    </row>
    <row r="1982" spans="1:4" ht="45" x14ac:dyDescent="0.2">
      <c r="A1982" s="4" t="s">
        <v>5677</v>
      </c>
      <c r="B1982" s="5" t="s">
        <v>5678</v>
      </c>
      <c r="C1982" s="4" t="s">
        <v>13</v>
      </c>
      <c r="D1982" s="4" t="s">
        <v>5679</v>
      </c>
    </row>
    <row r="1983" spans="1:4" ht="56.25" x14ac:dyDescent="0.2">
      <c r="A1983" s="4" t="s">
        <v>5680</v>
      </c>
      <c r="B1983" s="5" t="s">
        <v>5681</v>
      </c>
      <c r="C1983" s="4" t="s">
        <v>13</v>
      </c>
      <c r="D1983" s="4" t="s">
        <v>5682</v>
      </c>
    </row>
    <row r="1984" spans="1:4" ht="33.75" x14ac:dyDescent="0.2">
      <c r="A1984" s="4" t="s">
        <v>5683</v>
      </c>
      <c r="B1984" s="5" t="s">
        <v>5684</v>
      </c>
      <c r="C1984" s="4" t="s">
        <v>13</v>
      </c>
      <c r="D1984" s="4" t="s">
        <v>5685</v>
      </c>
    </row>
    <row r="1985" spans="1:4" ht="33.75" x14ac:dyDescent="0.2">
      <c r="A1985" s="4" t="s">
        <v>5686</v>
      </c>
      <c r="B1985" s="5" t="s">
        <v>5687</v>
      </c>
      <c r="C1985" s="4" t="s">
        <v>13</v>
      </c>
      <c r="D1985" s="4" t="s">
        <v>5688</v>
      </c>
    </row>
    <row r="1986" spans="1:4" ht="33.75" x14ac:dyDescent="0.2">
      <c r="A1986" s="4" t="s">
        <v>5689</v>
      </c>
      <c r="B1986" s="5" t="s">
        <v>5690</v>
      </c>
      <c r="C1986" s="4" t="s">
        <v>13</v>
      </c>
      <c r="D1986" s="4" t="s">
        <v>178</v>
      </c>
    </row>
    <row r="1987" spans="1:4" ht="45" x14ac:dyDescent="0.2">
      <c r="A1987" s="4" t="s">
        <v>5691</v>
      </c>
      <c r="B1987" s="5" t="s">
        <v>5692</v>
      </c>
      <c r="C1987" s="4" t="s">
        <v>13</v>
      </c>
      <c r="D1987" s="4" t="s">
        <v>5693</v>
      </c>
    </row>
    <row r="1988" spans="1:4" ht="45" x14ac:dyDescent="0.2">
      <c r="A1988" s="4" t="s">
        <v>5694</v>
      </c>
      <c r="B1988" s="5" t="s">
        <v>5695</v>
      </c>
      <c r="C1988" s="4" t="s">
        <v>13</v>
      </c>
      <c r="D1988" s="4" t="s">
        <v>5696</v>
      </c>
    </row>
    <row r="1989" spans="1:4" ht="33.75" x14ac:dyDescent="0.2">
      <c r="A1989" s="4" t="s">
        <v>5697</v>
      </c>
      <c r="B1989" s="5" t="s">
        <v>5698</v>
      </c>
      <c r="C1989" s="4" t="s">
        <v>13</v>
      </c>
      <c r="D1989" s="4" t="s">
        <v>5699</v>
      </c>
    </row>
    <row r="1990" spans="1:4" ht="33.75" x14ac:dyDescent="0.2">
      <c r="A1990" s="4" t="s">
        <v>5700</v>
      </c>
      <c r="B1990" s="5" t="s">
        <v>5701</v>
      </c>
      <c r="C1990" s="4" t="s">
        <v>13</v>
      </c>
      <c r="D1990" s="4" t="s">
        <v>5702</v>
      </c>
    </row>
    <row r="1991" spans="1:4" ht="45" x14ac:dyDescent="0.2">
      <c r="A1991" s="4" t="s">
        <v>5703</v>
      </c>
      <c r="B1991" s="5" t="s">
        <v>5704</v>
      </c>
      <c r="C1991" s="4" t="s">
        <v>13</v>
      </c>
      <c r="D1991" s="4" t="s">
        <v>5705</v>
      </c>
    </row>
    <row r="1992" spans="1:4" ht="45" x14ac:dyDescent="0.2">
      <c r="A1992" s="4" t="s">
        <v>5706</v>
      </c>
      <c r="B1992" s="5" t="s">
        <v>5707</v>
      </c>
      <c r="C1992" s="4" t="s">
        <v>13</v>
      </c>
      <c r="D1992" s="4" t="s">
        <v>5708</v>
      </c>
    </row>
    <row r="1993" spans="1:4" ht="45" x14ac:dyDescent="0.2">
      <c r="A1993" s="4" t="s">
        <v>5709</v>
      </c>
      <c r="B1993" s="5" t="s">
        <v>5710</v>
      </c>
      <c r="C1993" s="4" t="s">
        <v>13</v>
      </c>
      <c r="D1993" s="4" t="s">
        <v>5711</v>
      </c>
    </row>
    <row r="1994" spans="1:4" ht="45" x14ac:dyDescent="0.2">
      <c r="A1994" s="4" t="s">
        <v>5712</v>
      </c>
      <c r="B1994" s="5" t="s">
        <v>5713</v>
      </c>
      <c r="C1994" s="4" t="s">
        <v>13</v>
      </c>
      <c r="D1994" s="4" t="s">
        <v>5714</v>
      </c>
    </row>
    <row r="1995" spans="1:4" ht="45" x14ac:dyDescent="0.2">
      <c r="A1995" s="4" t="s">
        <v>5715</v>
      </c>
      <c r="B1995" s="5" t="s">
        <v>5716</v>
      </c>
      <c r="C1995" s="4" t="s">
        <v>13</v>
      </c>
      <c r="D1995" s="4" t="s">
        <v>5717</v>
      </c>
    </row>
    <row r="1996" spans="1:4" ht="45" x14ac:dyDescent="0.2">
      <c r="A1996" s="4" t="s">
        <v>5718</v>
      </c>
      <c r="B1996" s="5" t="s">
        <v>5719</v>
      </c>
      <c r="C1996" s="4" t="s">
        <v>13</v>
      </c>
      <c r="D1996" s="4" t="s">
        <v>5720</v>
      </c>
    </row>
    <row r="1997" spans="1:4" ht="33.75" x14ac:dyDescent="0.2">
      <c r="A1997" s="4" t="s">
        <v>5721</v>
      </c>
      <c r="B1997" s="5" t="s">
        <v>5722</v>
      </c>
      <c r="C1997" s="4" t="s">
        <v>13</v>
      </c>
      <c r="D1997" s="4" t="s">
        <v>5723</v>
      </c>
    </row>
    <row r="1998" spans="1:4" ht="45" x14ac:dyDescent="0.2">
      <c r="A1998" s="4" t="s">
        <v>5724</v>
      </c>
      <c r="B1998" s="5" t="s">
        <v>5725</v>
      </c>
      <c r="C1998" s="4" t="s">
        <v>13</v>
      </c>
      <c r="D1998" s="4" t="s">
        <v>5726</v>
      </c>
    </row>
    <row r="1999" spans="1:4" ht="45" x14ac:dyDescent="0.2">
      <c r="A1999" s="4" t="s">
        <v>5727</v>
      </c>
      <c r="B1999" s="5" t="s">
        <v>5728</v>
      </c>
      <c r="C1999" s="4" t="s">
        <v>13</v>
      </c>
      <c r="D1999" s="4" t="s">
        <v>5729</v>
      </c>
    </row>
    <row r="2000" spans="1:4" ht="45" x14ac:dyDescent="0.2">
      <c r="A2000" s="4" t="s">
        <v>5730</v>
      </c>
      <c r="B2000" s="5" t="s">
        <v>5731</v>
      </c>
      <c r="C2000" s="4" t="s">
        <v>13</v>
      </c>
      <c r="D2000" s="4" t="s">
        <v>5732</v>
      </c>
    </row>
    <row r="2001" spans="1:4" ht="56.25" x14ac:dyDescent="0.2">
      <c r="A2001" s="4" t="s">
        <v>5733</v>
      </c>
      <c r="B2001" s="5" t="s">
        <v>5734</v>
      </c>
      <c r="C2001" s="4" t="s">
        <v>13</v>
      </c>
      <c r="D2001" s="4" t="s">
        <v>5735</v>
      </c>
    </row>
    <row r="2002" spans="1:4" ht="45" x14ac:dyDescent="0.2">
      <c r="A2002" s="4" t="s">
        <v>5736</v>
      </c>
      <c r="B2002" s="5" t="s">
        <v>5737</v>
      </c>
      <c r="C2002" s="4" t="s">
        <v>13</v>
      </c>
      <c r="D2002" s="4" t="s">
        <v>5738</v>
      </c>
    </row>
    <row r="2003" spans="1:4" ht="45" x14ac:dyDescent="0.2">
      <c r="A2003" s="4" t="s">
        <v>5739</v>
      </c>
      <c r="B2003" s="5" t="s">
        <v>5740</v>
      </c>
      <c r="C2003" s="4" t="s">
        <v>13</v>
      </c>
      <c r="D2003" s="4" t="s">
        <v>897</v>
      </c>
    </row>
    <row r="2004" spans="1:4" ht="45" x14ac:dyDescent="0.2">
      <c r="A2004" s="4">
        <v>86908</v>
      </c>
      <c r="B2004" s="5" t="s">
        <v>5741</v>
      </c>
      <c r="C2004" s="4" t="s">
        <v>13</v>
      </c>
      <c r="D2004" s="4" t="s">
        <v>5742</v>
      </c>
    </row>
    <row r="2005" spans="1:4" ht="56.25" x14ac:dyDescent="0.2">
      <c r="A2005" s="4" t="s">
        <v>5743</v>
      </c>
      <c r="B2005" s="5" t="s">
        <v>5744</v>
      </c>
      <c r="C2005" s="4" t="s">
        <v>13</v>
      </c>
      <c r="D2005" s="4" t="s">
        <v>5745</v>
      </c>
    </row>
    <row r="2006" spans="1:4" ht="56.25" x14ac:dyDescent="0.2">
      <c r="A2006" s="4" t="s">
        <v>5746</v>
      </c>
      <c r="B2006" s="5" t="s">
        <v>5747</v>
      </c>
      <c r="C2006" s="4" t="s">
        <v>13</v>
      </c>
      <c r="D2006" s="4" t="s">
        <v>5748</v>
      </c>
    </row>
    <row r="2007" spans="1:4" ht="56.25" x14ac:dyDescent="0.2">
      <c r="A2007" s="4" t="s">
        <v>5749</v>
      </c>
      <c r="B2007" s="5" t="s">
        <v>5750</v>
      </c>
      <c r="C2007" s="4" t="s">
        <v>13</v>
      </c>
      <c r="D2007" s="4" t="s">
        <v>5751</v>
      </c>
    </row>
    <row r="2008" spans="1:4" ht="56.25" x14ac:dyDescent="0.2">
      <c r="A2008" s="4" t="s">
        <v>5752</v>
      </c>
      <c r="B2008" s="5" t="s">
        <v>5753</v>
      </c>
      <c r="C2008" s="4" t="s">
        <v>13</v>
      </c>
      <c r="D2008" s="4" t="s">
        <v>5751</v>
      </c>
    </row>
    <row r="2009" spans="1:4" ht="45" x14ac:dyDescent="0.2">
      <c r="A2009" s="4" t="s">
        <v>5754</v>
      </c>
      <c r="B2009" s="5" t="s">
        <v>5755</v>
      </c>
      <c r="C2009" s="4" t="s">
        <v>13</v>
      </c>
      <c r="D2009" s="4" t="s">
        <v>5756</v>
      </c>
    </row>
    <row r="2010" spans="1:4" ht="45" x14ac:dyDescent="0.2">
      <c r="A2010" s="4" t="s">
        <v>5757</v>
      </c>
      <c r="B2010" s="5" t="s">
        <v>5758</v>
      </c>
      <c r="C2010" s="4" t="s">
        <v>13</v>
      </c>
      <c r="D2010" s="4" t="s">
        <v>2705</v>
      </c>
    </row>
    <row r="2011" spans="1:4" ht="45" x14ac:dyDescent="0.2">
      <c r="A2011" s="4" t="s">
        <v>5759</v>
      </c>
      <c r="B2011" s="5" t="s">
        <v>5760</v>
      </c>
      <c r="C2011" s="4" t="s">
        <v>13</v>
      </c>
      <c r="D2011" s="4" t="s">
        <v>5761</v>
      </c>
    </row>
    <row r="2012" spans="1:4" ht="33.75" x14ac:dyDescent="0.2">
      <c r="A2012" s="4" t="s">
        <v>5762</v>
      </c>
      <c r="B2012" s="5" t="s">
        <v>5763</v>
      </c>
      <c r="C2012" s="4" t="s">
        <v>13</v>
      </c>
      <c r="D2012" s="4" t="s">
        <v>5764</v>
      </c>
    </row>
    <row r="2013" spans="1:4" ht="78.75" x14ac:dyDescent="0.2">
      <c r="A2013" s="4" t="s">
        <v>5765</v>
      </c>
      <c r="B2013" s="5" t="s">
        <v>5766</v>
      </c>
      <c r="C2013" s="4" t="s">
        <v>13</v>
      </c>
      <c r="D2013" s="4" t="s">
        <v>5767</v>
      </c>
    </row>
    <row r="2014" spans="1:4" ht="78.75" x14ac:dyDescent="0.2">
      <c r="A2014" s="4" t="s">
        <v>5768</v>
      </c>
      <c r="B2014" s="5" t="s">
        <v>5769</v>
      </c>
      <c r="C2014" s="4" t="s">
        <v>13</v>
      </c>
      <c r="D2014" s="4" t="s">
        <v>5770</v>
      </c>
    </row>
    <row r="2015" spans="1:4" ht="67.5" x14ac:dyDescent="0.2">
      <c r="A2015" s="4" t="s">
        <v>5771</v>
      </c>
      <c r="B2015" s="5" t="s">
        <v>5772</v>
      </c>
      <c r="C2015" s="4" t="s">
        <v>13</v>
      </c>
      <c r="D2015" s="4" t="s">
        <v>5773</v>
      </c>
    </row>
    <row r="2016" spans="1:4" ht="90" x14ac:dyDescent="0.2">
      <c r="A2016" s="4" t="s">
        <v>5774</v>
      </c>
      <c r="B2016" s="5" t="s">
        <v>5775</v>
      </c>
      <c r="C2016" s="4" t="s">
        <v>13</v>
      </c>
      <c r="D2016" s="4" t="s">
        <v>5776</v>
      </c>
    </row>
    <row r="2017" spans="1:4" ht="78.75" x14ac:dyDescent="0.2">
      <c r="A2017" s="4">
        <v>86923</v>
      </c>
      <c r="B2017" s="5" t="s">
        <v>5777</v>
      </c>
      <c r="C2017" s="4" t="s">
        <v>13</v>
      </c>
      <c r="D2017" s="4" t="s">
        <v>5778</v>
      </c>
    </row>
    <row r="2018" spans="1:4" ht="67.5" x14ac:dyDescent="0.2">
      <c r="A2018" s="4" t="s">
        <v>5779</v>
      </c>
      <c r="B2018" s="5" t="s">
        <v>5780</v>
      </c>
      <c r="C2018" s="4" t="s">
        <v>13</v>
      </c>
      <c r="D2018" s="4" t="s">
        <v>5781</v>
      </c>
    </row>
    <row r="2019" spans="1:4" ht="78.75" x14ac:dyDescent="0.2">
      <c r="A2019" s="4" t="s">
        <v>5782</v>
      </c>
      <c r="B2019" s="5" t="s">
        <v>5783</v>
      </c>
      <c r="C2019" s="4" t="s">
        <v>13</v>
      </c>
      <c r="D2019" s="4" t="s">
        <v>5784</v>
      </c>
    </row>
    <row r="2020" spans="1:4" ht="67.5" x14ac:dyDescent="0.2">
      <c r="A2020" s="4" t="s">
        <v>5785</v>
      </c>
      <c r="B2020" s="5" t="s">
        <v>5786</v>
      </c>
      <c r="C2020" s="4" t="s">
        <v>13</v>
      </c>
      <c r="D2020" s="4" t="s">
        <v>5787</v>
      </c>
    </row>
    <row r="2021" spans="1:4" ht="78.75" x14ac:dyDescent="0.2">
      <c r="A2021" s="4" t="s">
        <v>5788</v>
      </c>
      <c r="B2021" s="5" t="s">
        <v>5789</v>
      </c>
      <c r="C2021" s="4" t="s">
        <v>13</v>
      </c>
      <c r="D2021" s="4" t="s">
        <v>5790</v>
      </c>
    </row>
    <row r="2022" spans="1:4" ht="67.5" x14ac:dyDescent="0.2">
      <c r="A2022" s="4" t="s">
        <v>5791</v>
      </c>
      <c r="B2022" s="5" t="s">
        <v>5792</v>
      </c>
      <c r="C2022" s="4" t="s">
        <v>13</v>
      </c>
      <c r="D2022" s="4" t="s">
        <v>5793</v>
      </c>
    </row>
    <row r="2023" spans="1:4" ht="78.75" x14ac:dyDescent="0.2">
      <c r="A2023" s="4" t="s">
        <v>5794</v>
      </c>
      <c r="B2023" s="5" t="s">
        <v>5795</v>
      </c>
      <c r="C2023" s="4" t="s">
        <v>13</v>
      </c>
      <c r="D2023" s="4" t="s">
        <v>5796</v>
      </c>
    </row>
    <row r="2024" spans="1:4" ht="67.5" x14ac:dyDescent="0.2">
      <c r="A2024" s="4" t="s">
        <v>5797</v>
      </c>
      <c r="B2024" s="5" t="s">
        <v>5798</v>
      </c>
      <c r="C2024" s="4" t="s">
        <v>13</v>
      </c>
      <c r="D2024" s="4" t="s">
        <v>5799</v>
      </c>
    </row>
    <row r="2025" spans="1:4" ht="67.5" x14ac:dyDescent="0.2">
      <c r="A2025" s="4" t="s">
        <v>5800</v>
      </c>
      <c r="B2025" s="5" t="s">
        <v>5801</v>
      </c>
      <c r="C2025" s="4" t="s">
        <v>13</v>
      </c>
      <c r="D2025" s="4" t="s">
        <v>5802</v>
      </c>
    </row>
    <row r="2026" spans="1:4" ht="67.5" x14ac:dyDescent="0.2">
      <c r="A2026" s="4" t="s">
        <v>5803</v>
      </c>
      <c r="B2026" s="5" t="s">
        <v>5804</v>
      </c>
      <c r="C2026" s="4" t="s">
        <v>13</v>
      </c>
      <c r="D2026" s="4" t="s">
        <v>5805</v>
      </c>
    </row>
    <row r="2027" spans="1:4" ht="101.25" x14ac:dyDescent="0.2">
      <c r="A2027" s="4" t="s">
        <v>5806</v>
      </c>
      <c r="B2027" s="5" t="s">
        <v>5807</v>
      </c>
      <c r="C2027" s="4" t="s">
        <v>13</v>
      </c>
      <c r="D2027" s="4" t="s">
        <v>5808</v>
      </c>
    </row>
    <row r="2028" spans="1:4" ht="101.25" x14ac:dyDescent="0.2">
      <c r="A2028" s="4" t="s">
        <v>5809</v>
      </c>
      <c r="B2028" s="5" t="s">
        <v>5810</v>
      </c>
      <c r="C2028" s="4" t="s">
        <v>13</v>
      </c>
      <c r="D2028" s="4" t="s">
        <v>5811</v>
      </c>
    </row>
    <row r="2029" spans="1:4" ht="67.5" x14ac:dyDescent="0.2">
      <c r="A2029" s="4" t="s">
        <v>5812</v>
      </c>
      <c r="B2029" s="5" t="s">
        <v>5813</v>
      </c>
      <c r="C2029" s="4" t="s">
        <v>13</v>
      </c>
      <c r="D2029" s="4" t="s">
        <v>5814</v>
      </c>
    </row>
    <row r="2030" spans="1:4" ht="67.5" x14ac:dyDescent="0.2">
      <c r="A2030" s="4" t="s">
        <v>5815</v>
      </c>
      <c r="B2030" s="5" t="s">
        <v>5816</v>
      </c>
      <c r="C2030" s="4" t="s">
        <v>13</v>
      </c>
      <c r="D2030" s="4" t="s">
        <v>5817</v>
      </c>
    </row>
    <row r="2031" spans="1:4" ht="67.5" x14ac:dyDescent="0.2">
      <c r="A2031" s="4" t="s">
        <v>5818</v>
      </c>
      <c r="B2031" s="5" t="s">
        <v>5819</v>
      </c>
      <c r="C2031" s="4" t="s">
        <v>13</v>
      </c>
      <c r="D2031" s="4" t="s">
        <v>5820</v>
      </c>
    </row>
    <row r="2032" spans="1:4" ht="67.5" x14ac:dyDescent="0.2">
      <c r="A2032" s="4" t="s">
        <v>5821</v>
      </c>
      <c r="B2032" s="5" t="s">
        <v>5822</v>
      </c>
      <c r="C2032" s="4" t="s">
        <v>13</v>
      </c>
      <c r="D2032" s="4" t="s">
        <v>5823</v>
      </c>
    </row>
    <row r="2033" spans="1:4" ht="90" x14ac:dyDescent="0.2">
      <c r="A2033" s="4" t="s">
        <v>5824</v>
      </c>
      <c r="B2033" s="5" t="s">
        <v>5825</v>
      </c>
      <c r="C2033" s="4" t="s">
        <v>13</v>
      </c>
      <c r="D2033" s="4" t="s">
        <v>5826</v>
      </c>
    </row>
    <row r="2034" spans="1:4" ht="101.25" x14ac:dyDescent="0.2">
      <c r="A2034" s="4" t="s">
        <v>5827</v>
      </c>
      <c r="B2034" s="5" t="s">
        <v>5828</v>
      </c>
      <c r="C2034" s="4" t="s">
        <v>13</v>
      </c>
      <c r="D2034" s="4" t="s">
        <v>5829</v>
      </c>
    </row>
    <row r="2035" spans="1:4" ht="101.25" x14ac:dyDescent="0.2">
      <c r="A2035" s="4" t="s">
        <v>5830</v>
      </c>
      <c r="B2035" s="5" t="s">
        <v>5831</v>
      </c>
      <c r="C2035" s="4" t="s">
        <v>13</v>
      </c>
      <c r="D2035" s="4" t="s">
        <v>5832</v>
      </c>
    </row>
    <row r="2036" spans="1:4" ht="101.25" x14ac:dyDescent="0.2">
      <c r="A2036" s="4" t="s">
        <v>5833</v>
      </c>
      <c r="B2036" s="5" t="s">
        <v>5834</v>
      </c>
      <c r="C2036" s="4" t="s">
        <v>13</v>
      </c>
      <c r="D2036" s="4" t="s">
        <v>5835</v>
      </c>
    </row>
    <row r="2037" spans="1:4" ht="101.25" x14ac:dyDescent="0.2">
      <c r="A2037" s="4" t="s">
        <v>5836</v>
      </c>
      <c r="B2037" s="5" t="s">
        <v>5837</v>
      </c>
      <c r="C2037" s="4" t="s">
        <v>13</v>
      </c>
      <c r="D2037" s="4" t="s">
        <v>5838</v>
      </c>
    </row>
    <row r="2038" spans="1:4" ht="101.25" x14ac:dyDescent="0.2">
      <c r="A2038" s="4" t="s">
        <v>5839</v>
      </c>
      <c r="B2038" s="5" t="s">
        <v>5840</v>
      </c>
      <c r="C2038" s="4" t="s">
        <v>13</v>
      </c>
      <c r="D2038" s="4" t="s">
        <v>5841</v>
      </c>
    </row>
    <row r="2039" spans="1:4" ht="45" x14ac:dyDescent="0.2">
      <c r="A2039" s="4" t="s">
        <v>5842</v>
      </c>
      <c r="B2039" s="5" t="s">
        <v>5843</v>
      </c>
      <c r="C2039" s="4" t="s">
        <v>13</v>
      </c>
      <c r="D2039" s="4" t="s">
        <v>34</v>
      </c>
    </row>
    <row r="2040" spans="1:4" ht="101.25" x14ac:dyDescent="0.2">
      <c r="A2040" s="4" t="s">
        <v>5844</v>
      </c>
      <c r="B2040" s="5" t="s">
        <v>5845</v>
      </c>
      <c r="C2040" s="4" t="s">
        <v>13</v>
      </c>
      <c r="D2040" s="4" t="s">
        <v>5846</v>
      </c>
    </row>
    <row r="2041" spans="1:4" ht="101.25" x14ac:dyDescent="0.2">
      <c r="A2041" s="4" t="s">
        <v>5847</v>
      </c>
      <c r="B2041" s="5" t="s">
        <v>5848</v>
      </c>
      <c r="C2041" s="4" t="s">
        <v>13</v>
      </c>
      <c r="D2041" s="4" t="s">
        <v>5849</v>
      </c>
    </row>
    <row r="2042" spans="1:4" ht="112.5" x14ac:dyDescent="0.2">
      <c r="A2042" s="4" t="s">
        <v>5850</v>
      </c>
      <c r="B2042" s="5" t="s">
        <v>5851</v>
      </c>
      <c r="C2042" s="4" t="s">
        <v>13</v>
      </c>
      <c r="D2042" s="4" t="s">
        <v>5852</v>
      </c>
    </row>
    <row r="2043" spans="1:4" ht="45" x14ac:dyDescent="0.2">
      <c r="A2043" s="4" t="s">
        <v>5853</v>
      </c>
      <c r="B2043" s="5" t="s">
        <v>5854</v>
      </c>
      <c r="C2043" s="4" t="s">
        <v>13</v>
      </c>
      <c r="D2043" s="4" t="s">
        <v>5855</v>
      </c>
    </row>
    <row r="2044" spans="1:4" ht="67.5" x14ac:dyDescent="0.2">
      <c r="A2044" s="4" t="s">
        <v>5856</v>
      </c>
      <c r="B2044" s="5" t="s">
        <v>5857</v>
      </c>
      <c r="C2044" s="4" t="s">
        <v>13</v>
      </c>
      <c r="D2044" s="4" t="s">
        <v>5858</v>
      </c>
    </row>
    <row r="2045" spans="1:4" ht="56.25" x14ac:dyDescent="0.2">
      <c r="A2045" s="4" t="s">
        <v>5859</v>
      </c>
      <c r="B2045" s="5" t="s">
        <v>5860</v>
      </c>
      <c r="C2045" s="4" t="s">
        <v>13</v>
      </c>
      <c r="D2045" s="4" t="s">
        <v>5861</v>
      </c>
    </row>
    <row r="2046" spans="1:4" ht="78.75" x14ac:dyDescent="0.2">
      <c r="A2046" s="4" t="s">
        <v>5862</v>
      </c>
      <c r="B2046" s="5" t="s">
        <v>5863</v>
      </c>
      <c r="C2046" s="4" t="s">
        <v>13</v>
      </c>
      <c r="D2046" s="4" t="s">
        <v>5864</v>
      </c>
    </row>
    <row r="2047" spans="1:4" ht="33.75" x14ac:dyDescent="0.2">
      <c r="A2047" s="4" t="s">
        <v>5865</v>
      </c>
      <c r="B2047" s="5" t="s">
        <v>5866</v>
      </c>
      <c r="C2047" s="4" t="s">
        <v>13</v>
      </c>
      <c r="D2047" s="4" t="s">
        <v>5867</v>
      </c>
    </row>
    <row r="2048" spans="1:4" ht="33.75" x14ac:dyDescent="0.2">
      <c r="A2048" s="4" t="s">
        <v>5868</v>
      </c>
      <c r="B2048" s="5" t="s">
        <v>5869</v>
      </c>
      <c r="C2048" s="4" t="s">
        <v>13</v>
      </c>
      <c r="D2048" s="4" t="s">
        <v>269</v>
      </c>
    </row>
    <row r="2049" spans="1:4" ht="33.75" x14ac:dyDescent="0.2">
      <c r="A2049" s="4">
        <v>95544</v>
      </c>
      <c r="B2049" s="5" t="s">
        <v>5870</v>
      </c>
      <c r="C2049" s="4" t="s">
        <v>13</v>
      </c>
      <c r="D2049" s="4" t="s">
        <v>1551</v>
      </c>
    </row>
    <row r="2050" spans="1:4" ht="33.75" x14ac:dyDescent="0.2">
      <c r="A2050" s="4" t="s">
        <v>5871</v>
      </c>
      <c r="B2050" s="5" t="s">
        <v>5872</v>
      </c>
      <c r="C2050" s="4" t="s">
        <v>13</v>
      </c>
      <c r="D2050" s="4" t="s">
        <v>5873</v>
      </c>
    </row>
    <row r="2051" spans="1:4" ht="33.75" x14ac:dyDescent="0.2">
      <c r="A2051" s="4" t="s">
        <v>5874</v>
      </c>
      <c r="B2051" s="5" t="s">
        <v>5875</v>
      </c>
      <c r="C2051" s="4" t="s">
        <v>13</v>
      </c>
      <c r="D2051" s="4" t="s">
        <v>5876</v>
      </c>
    </row>
    <row r="2052" spans="1:4" ht="45" x14ac:dyDescent="0.2">
      <c r="A2052" s="4" t="s">
        <v>5877</v>
      </c>
      <c r="B2052" s="5" t="s">
        <v>5878</v>
      </c>
      <c r="C2052" s="4" t="s">
        <v>13</v>
      </c>
      <c r="D2052" s="4" t="s">
        <v>5879</v>
      </c>
    </row>
    <row r="2053" spans="1:4" ht="67.5" x14ac:dyDescent="0.2">
      <c r="A2053" s="4" t="s">
        <v>5880</v>
      </c>
      <c r="B2053" s="5" t="s">
        <v>5881</v>
      </c>
      <c r="C2053" s="4" t="s">
        <v>13</v>
      </c>
      <c r="D2053" s="4" t="s">
        <v>5882</v>
      </c>
    </row>
    <row r="2054" spans="1:4" ht="67.5" x14ac:dyDescent="0.2">
      <c r="A2054" s="4" t="s">
        <v>5883</v>
      </c>
      <c r="B2054" s="5" t="s">
        <v>5884</v>
      </c>
      <c r="C2054" s="4" t="s">
        <v>13</v>
      </c>
      <c r="D2054" s="4">
        <v>183.14</v>
      </c>
    </row>
    <row r="2055" spans="1:4" ht="45" x14ac:dyDescent="0.2">
      <c r="A2055" s="4" t="s">
        <v>5885</v>
      </c>
      <c r="B2055" s="5" t="s">
        <v>5886</v>
      </c>
      <c r="C2055" s="4" t="s">
        <v>13</v>
      </c>
      <c r="D2055" s="4" t="s">
        <v>5887</v>
      </c>
    </row>
    <row r="2056" spans="1:4" ht="33.75" x14ac:dyDescent="0.2">
      <c r="A2056" s="4" t="s">
        <v>5888</v>
      </c>
      <c r="B2056" s="5" t="s">
        <v>5889</v>
      </c>
      <c r="C2056" s="4" t="s">
        <v>13</v>
      </c>
      <c r="D2056" s="4" t="s">
        <v>5890</v>
      </c>
    </row>
    <row r="2057" spans="1:4" ht="33.75" x14ac:dyDescent="0.2">
      <c r="A2057" s="4" t="s">
        <v>5891</v>
      </c>
      <c r="B2057" s="5" t="s">
        <v>5892</v>
      </c>
      <c r="C2057" s="4" t="s">
        <v>13</v>
      </c>
      <c r="D2057" s="4" t="s">
        <v>5893</v>
      </c>
    </row>
    <row r="2058" spans="1:4" ht="33.75" x14ac:dyDescent="0.2">
      <c r="A2058" s="4" t="s">
        <v>5894</v>
      </c>
      <c r="B2058" s="5" t="s">
        <v>5895</v>
      </c>
      <c r="C2058" s="4" t="s">
        <v>13</v>
      </c>
      <c r="D2058" s="4" t="s">
        <v>5896</v>
      </c>
    </row>
    <row r="2059" spans="1:4" ht="33.75" x14ac:dyDescent="0.2">
      <c r="A2059" s="4" t="s">
        <v>5897</v>
      </c>
      <c r="B2059" s="5" t="s">
        <v>5898</v>
      </c>
      <c r="C2059" s="4" t="s">
        <v>13</v>
      </c>
      <c r="D2059" s="4" t="s">
        <v>5899</v>
      </c>
    </row>
    <row r="2060" spans="1:4" ht="33.75" x14ac:dyDescent="0.2">
      <c r="A2060" s="4" t="s">
        <v>5900</v>
      </c>
      <c r="B2060" s="5" t="s">
        <v>5901</v>
      </c>
      <c r="C2060" s="4" t="s">
        <v>13</v>
      </c>
      <c r="D2060" s="4" t="s">
        <v>5902</v>
      </c>
    </row>
    <row r="2061" spans="1:4" ht="33.75" x14ac:dyDescent="0.2">
      <c r="A2061" s="4" t="s">
        <v>5903</v>
      </c>
      <c r="B2061" s="5" t="s">
        <v>5904</v>
      </c>
      <c r="C2061" s="4" t="s">
        <v>13</v>
      </c>
      <c r="D2061" s="4" t="s">
        <v>5905</v>
      </c>
    </row>
    <row r="2062" spans="1:4" ht="33.75" x14ac:dyDescent="0.2">
      <c r="A2062" s="4" t="s">
        <v>5906</v>
      </c>
      <c r="B2062" s="5" t="s">
        <v>5907</v>
      </c>
      <c r="C2062" s="4" t="s">
        <v>13</v>
      </c>
      <c r="D2062" s="4" t="s">
        <v>5908</v>
      </c>
    </row>
    <row r="2063" spans="1:4" ht="33.75" x14ac:dyDescent="0.2">
      <c r="A2063" s="4" t="s">
        <v>5909</v>
      </c>
      <c r="B2063" s="5" t="s">
        <v>5910</v>
      </c>
      <c r="C2063" s="4" t="s">
        <v>13</v>
      </c>
      <c r="D2063" s="4" t="s">
        <v>5911</v>
      </c>
    </row>
    <row r="2064" spans="1:4" ht="33.75" x14ac:dyDescent="0.2">
      <c r="A2064" s="4" t="s">
        <v>5912</v>
      </c>
      <c r="B2064" s="5" t="s">
        <v>5913</v>
      </c>
      <c r="C2064" s="4" t="s">
        <v>13</v>
      </c>
      <c r="D2064" s="4" t="s">
        <v>5914</v>
      </c>
    </row>
    <row r="2065" spans="1:4" ht="33.75" x14ac:dyDescent="0.2">
      <c r="A2065" s="4" t="s">
        <v>5915</v>
      </c>
      <c r="B2065" s="5" t="s">
        <v>5916</v>
      </c>
      <c r="C2065" s="4" t="s">
        <v>13</v>
      </c>
      <c r="D2065" s="4" t="s">
        <v>5917</v>
      </c>
    </row>
    <row r="2066" spans="1:4" ht="33.75" x14ac:dyDescent="0.2">
      <c r="A2066" s="4" t="s">
        <v>5918</v>
      </c>
      <c r="B2066" s="5" t="s">
        <v>5919</v>
      </c>
      <c r="C2066" s="4" t="s">
        <v>13</v>
      </c>
      <c r="D2066" s="4" t="s">
        <v>5097</v>
      </c>
    </row>
    <row r="2067" spans="1:4" ht="33.75" x14ac:dyDescent="0.2">
      <c r="A2067" s="4" t="s">
        <v>5920</v>
      </c>
      <c r="B2067" s="5" t="s">
        <v>5921</v>
      </c>
      <c r="C2067" s="4" t="s">
        <v>13</v>
      </c>
      <c r="D2067" s="4" t="s">
        <v>5922</v>
      </c>
    </row>
    <row r="2068" spans="1:4" ht="33.75" x14ac:dyDescent="0.2">
      <c r="A2068" s="4" t="s">
        <v>5923</v>
      </c>
      <c r="B2068" s="5" t="s">
        <v>5924</v>
      </c>
      <c r="C2068" s="4" t="s">
        <v>13</v>
      </c>
      <c r="D2068" s="4" t="s">
        <v>5925</v>
      </c>
    </row>
    <row r="2069" spans="1:4" ht="33.75" x14ac:dyDescent="0.2">
      <c r="A2069" s="4" t="s">
        <v>5926</v>
      </c>
      <c r="B2069" s="5" t="s">
        <v>5927</v>
      </c>
      <c r="C2069" s="4" t="s">
        <v>13</v>
      </c>
      <c r="D2069" s="4" t="s">
        <v>5928</v>
      </c>
    </row>
    <row r="2070" spans="1:4" ht="33.75" x14ac:dyDescent="0.2">
      <c r="A2070" s="4" t="s">
        <v>5929</v>
      </c>
      <c r="B2070" s="5" t="s">
        <v>5930</v>
      </c>
      <c r="C2070" s="4" t="s">
        <v>13</v>
      </c>
      <c r="D2070" s="4" t="s">
        <v>5931</v>
      </c>
    </row>
    <row r="2071" spans="1:4" ht="22.5" x14ac:dyDescent="0.2">
      <c r="A2071" s="4" t="s">
        <v>5932</v>
      </c>
      <c r="B2071" s="5" t="s">
        <v>5933</v>
      </c>
      <c r="C2071" s="4" t="s">
        <v>13</v>
      </c>
      <c r="D2071" s="4" t="s">
        <v>5934</v>
      </c>
    </row>
    <row r="2072" spans="1:4" ht="22.5" x14ac:dyDescent="0.2">
      <c r="A2072" s="4" t="s">
        <v>5935</v>
      </c>
      <c r="B2072" s="5" t="s">
        <v>5936</v>
      </c>
      <c r="C2072" s="4" t="s">
        <v>13</v>
      </c>
      <c r="D2072" s="4" t="s">
        <v>5937</v>
      </c>
    </row>
    <row r="2073" spans="1:4" ht="33.75" x14ac:dyDescent="0.2">
      <c r="A2073" s="4" t="s">
        <v>5938</v>
      </c>
      <c r="B2073" s="5" t="s">
        <v>5939</v>
      </c>
      <c r="C2073" s="4" t="s">
        <v>13</v>
      </c>
      <c r="D2073" s="4" t="s">
        <v>5940</v>
      </c>
    </row>
    <row r="2074" spans="1:4" ht="22.5" x14ac:dyDescent="0.2">
      <c r="A2074" s="4" t="s">
        <v>5941</v>
      </c>
      <c r="B2074" s="5" t="s">
        <v>5942</v>
      </c>
      <c r="C2074" s="4" t="s">
        <v>13</v>
      </c>
      <c r="D2074" s="4" t="s">
        <v>5943</v>
      </c>
    </row>
    <row r="2075" spans="1:4" ht="33.75" x14ac:dyDescent="0.2">
      <c r="A2075" s="4" t="s">
        <v>5944</v>
      </c>
      <c r="B2075" s="5" t="s">
        <v>5945</v>
      </c>
      <c r="C2075" s="4" t="s">
        <v>13</v>
      </c>
      <c r="D2075" s="4" t="s">
        <v>5946</v>
      </c>
    </row>
    <row r="2076" spans="1:4" ht="22.5" x14ac:dyDescent="0.2">
      <c r="A2076" s="4" t="s">
        <v>5947</v>
      </c>
      <c r="B2076" s="5" t="s">
        <v>5948</v>
      </c>
      <c r="C2076" s="4" t="s">
        <v>13</v>
      </c>
      <c r="D2076" s="4" t="s">
        <v>5949</v>
      </c>
    </row>
    <row r="2077" spans="1:4" ht="22.5" x14ac:dyDescent="0.2">
      <c r="A2077" s="4" t="s">
        <v>5950</v>
      </c>
      <c r="B2077" s="5" t="s">
        <v>5951</v>
      </c>
      <c r="C2077" s="4" t="s">
        <v>13</v>
      </c>
      <c r="D2077" s="4" t="s">
        <v>5952</v>
      </c>
    </row>
    <row r="2078" spans="1:4" ht="22.5" x14ac:dyDescent="0.2">
      <c r="A2078" s="4" t="s">
        <v>5953</v>
      </c>
      <c r="B2078" s="5" t="s">
        <v>5954</v>
      </c>
      <c r="C2078" s="4" t="s">
        <v>13</v>
      </c>
      <c r="D2078" s="4" t="s">
        <v>5955</v>
      </c>
    </row>
    <row r="2079" spans="1:4" ht="45" x14ac:dyDescent="0.2">
      <c r="A2079" s="4" t="s">
        <v>5956</v>
      </c>
      <c r="B2079" s="5" t="s">
        <v>5957</v>
      </c>
      <c r="C2079" s="4" t="s">
        <v>13</v>
      </c>
      <c r="D2079" s="4" t="s">
        <v>5958</v>
      </c>
    </row>
    <row r="2080" spans="1:4" ht="22.5" x14ac:dyDescent="0.2">
      <c r="A2080" s="4" t="s">
        <v>5959</v>
      </c>
      <c r="B2080" s="5" t="s">
        <v>5960</v>
      </c>
      <c r="C2080" s="4" t="s">
        <v>13</v>
      </c>
      <c r="D2080" s="4" t="s">
        <v>5961</v>
      </c>
    </row>
    <row r="2081" spans="1:4" ht="67.5" x14ac:dyDescent="0.2">
      <c r="A2081" s="4" t="s">
        <v>5962</v>
      </c>
      <c r="B2081" s="5" t="s">
        <v>5963</v>
      </c>
      <c r="C2081" s="4" t="s">
        <v>13</v>
      </c>
      <c r="D2081" s="4" t="s">
        <v>5964</v>
      </c>
    </row>
    <row r="2082" spans="1:4" ht="45" x14ac:dyDescent="0.2">
      <c r="A2082" s="4" t="s">
        <v>5965</v>
      </c>
      <c r="B2082" s="5" t="s">
        <v>5966</v>
      </c>
      <c r="C2082" s="4" t="s">
        <v>13</v>
      </c>
      <c r="D2082" s="4" t="s">
        <v>5967</v>
      </c>
    </row>
    <row r="2083" spans="1:4" ht="45" x14ac:dyDescent="0.2">
      <c r="A2083" s="4" t="s">
        <v>5968</v>
      </c>
      <c r="B2083" s="5" t="s">
        <v>5969</v>
      </c>
      <c r="C2083" s="4" t="s">
        <v>13</v>
      </c>
      <c r="D2083" s="4" t="s">
        <v>5970</v>
      </c>
    </row>
    <row r="2084" spans="1:4" ht="45" x14ac:dyDescent="0.2">
      <c r="A2084" s="4" t="s">
        <v>5971</v>
      </c>
      <c r="B2084" s="5" t="s">
        <v>5972</v>
      </c>
      <c r="C2084" s="4" t="s">
        <v>13</v>
      </c>
      <c r="D2084" s="4" t="s">
        <v>2794</v>
      </c>
    </row>
    <row r="2085" spans="1:4" ht="45" x14ac:dyDescent="0.2">
      <c r="A2085" s="4" t="s">
        <v>5973</v>
      </c>
      <c r="B2085" s="5" t="s">
        <v>5974</v>
      </c>
      <c r="C2085" s="4" t="s">
        <v>13</v>
      </c>
      <c r="D2085" s="4" t="s">
        <v>254</v>
      </c>
    </row>
    <row r="2086" spans="1:4" ht="45" x14ac:dyDescent="0.2">
      <c r="A2086" s="4" t="s">
        <v>5975</v>
      </c>
      <c r="B2086" s="5" t="s">
        <v>5976</v>
      </c>
      <c r="C2086" s="4" t="s">
        <v>13</v>
      </c>
      <c r="D2086" s="4" t="s">
        <v>5561</v>
      </c>
    </row>
    <row r="2087" spans="1:4" ht="56.25" x14ac:dyDescent="0.2">
      <c r="A2087" s="4" t="s">
        <v>5977</v>
      </c>
      <c r="B2087" s="5" t="s">
        <v>5978</v>
      </c>
      <c r="C2087" s="4" t="s">
        <v>13</v>
      </c>
      <c r="D2087" s="4" t="s">
        <v>5979</v>
      </c>
    </row>
    <row r="2088" spans="1:4" ht="56.25" x14ac:dyDescent="0.2">
      <c r="A2088" s="4" t="s">
        <v>5980</v>
      </c>
      <c r="B2088" s="5" t="s">
        <v>5981</v>
      </c>
      <c r="C2088" s="4" t="s">
        <v>13</v>
      </c>
      <c r="D2088" s="4" t="s">
        <v>5982</v>
      </c>
    </row>
    <row r="2089" spans="1:4" ht="56.25" x14ac:dyDescent="0.2">
      <c r="A2089" s="4" t="s">
        <v>5983</v>
      </c>
      <c r="B2089" s="5" t="s">
        <v>5984</v>
      </c>
      <c r="C2089" s="4" t="s">
        <v>13</v>
      </c>
      <c r="D2089" s="4" t="s">
        <v>1546</v>
      </c>
    </row>
    <row r="2090" spans="1:4" ht="56.25" x14ac:dyDescent="0.2">
      <c r="A2090" s="4" t="s">
        <v>5985</v>
      </c>
      <c r="B2090" s="5" t="s">
        <v>5986</v>
      </c>
      <c r="C2090" s="4" t="s">
        <v>13</v>
      </c>
      <c r="D2090" s="4" t="s">
        <v>5987</v>
      </c>
    </row>
    <row r="2091" spans="1:4" ht="56.25" x14ac:dyDescent="0.2">
      <c r="A2091" s="4" t="s">
        <v>5988</v>
      </c>
      <c r="B2091" s="5" t="s">
        <v>5989</v>
      </c>
      <c r="C2091" s="4" t="s">
        <v>13</v>
      </c>
      <c r="D2091" s="4" t="s">
        <v>5990</v>
      </c>
    </row>
    <row r="2092" spans="1:4" ht="67.5" x14ac:dyDescent="0.2">
      <c r="A2092" s="4" t="s">
        <v>5991</v>
      </c>
      <c r="B2092" s="5" t="s">
        <v>5992</v>
      </c>
      <c r="C2092" s="4" t="s">
        <v>13</v>
      </c>
      <c r="D2092" s="4" t="s">
        <v>5993</v>
      </c>
    </row>
    <row r="2093" spans="1:4" ht="67.5" x14ac:dyDescent="0.2">
      <c r="A2093" s="4" t="s">
        <v>5994</v>
      </c>
      <c r="B2093" s="5" t="s">
        <v>5995</v>
      </c>
      <c r="C2093" s="4" t="s">
        <v>13</v>
      </c>
      <c r="D2093" s="4" t="s">
        <v>5996</v>
      </c>
    </row>
    <row r="2094" spans="1:4" ht="56.25" x14ac:dyDescent="0.2">
      <c r="A2094" s="4" t="s">
        <v>5997</v>
      </c>
      <c r="B2094" s="5" t="s">
        <v>5998</v>
      </c>
      <c r="C2094" s="4" t="s">
        <v>13</v>
      </c>
      <c r="D2094" s="4" t="s">
        <v>5999</v>
      </c>
    </row>
    <row r="2095" spans="1:4" ht="56.25" x14ac:dyDescent="0.2">
      <c r="A2095" s="4" t="s">
        <v>6000</v>
      </c>
      <c r="B2095" s="5" t="s">
        <v>6001</v>
      </c>
      <c r="C2095" s="4" t="s">
        <v>13</v>
      </c>
      <c r="D2095" s="4" t="s">
        <v>6002</v>
      </c>
    </row>
    <row r="2096" spans="1:4" ht="56.25" x14ac:dyDescent="0.2">
      <c r="A2096" s="4" t="s">
        <v>6003</v>
      </c>
      <c r="B2096" s="5" t="s">
        <v>6004</v>
      </c>
      <c r="C2096" s="4" t="s">
        <v>13</v>
      </c>
      <c r="D2096" s="4" t="s">
        <v>6005</v>
      </c>
    </row>
    <row r="2097" spans="1:4" ht="56.25" x14ac:dyDescent="0.2">
      <c r="A2097" s="4" t="s">
        <v>6006</v>
      </c>
      <c r="B2097" s="5" t="s">
        <v>6007</v>
      </c>
      <c r="C2097" s="4" t="s">
        <v>13</v>
      </c>
      <c r="D2097" s="4" t="s">
        <v>6008</v>
      </c>
    </row>
    <row r="2098" spans="1:4" ht="45" x14ac:dyDescent="0.2">
      <c r="A2098" s="4" t="s">
        <v>6009</v>
      </c>
      <c r="B2098" s="5" t="s">
        <v>6010</v>
      </c>
      <c r="C2098" s="4" t="s">
        <v>13</v>
      </c>
      <c r="D2098" s="4" t="s">
        <v>4344</v>
      </c>
    </row>
    <row r="2099" spans="1:4" ht="78.75" x14ac:dyDescent="0.2">
      <c r="A2099" s="4" t="s">
        <v>6011</v>
      </c>
      <c r="B2099" s="5" t="s">
        <v>6012</v>
      </c>
      <c r="C2099" s="4" t="s">
        <v>13</v>
      </c>
      <c r="D2099" s="4" t="s">
        <v>4185</v>
      </c>
    </row>
    <row r="2100" spans="1:4" ht="78.75" x14ac:dyDescent="0.2">
      <c r="A2100" s="4" t="s">
        <v>6013</v>
      </c>
      <c r="B2100" s="5" t="s">
        <v>6014</v>
      </c>
      <c r="C2100" s="4" t="s">
        <v>13</v>
      </c>
      <c r="D2100" s="4" t="s">
        <v>40</v>
      </c>
    </row>
    <row r="2101" spans="1:4" ht="78.75" x14ac:dyDescent="0.2">
      <c r="A2101" s="4" t="s">
        <v>6015</v>
      </c>
      <c r="B2101" s="5" t="s">
        <v>6016</v>
      </c>
      <c r="C2101" s="4" t="s">
        <v>13</v>
      </c>
      <c r="D2101" s="4" t="s">
        <v>6017</v>
      </c>
    </row>
    <row r="2102" spans="1:4" ht="78.75" x14ac:dyDescent="0.2">
      <c r="A2102" s="4" t="s">
        <v>6018</v>
      </c>
      <c r="B2102" s="5" t="s">
        <v>6019</v>
      </c>
      <c r="C2102" s="4" t="s">
        <v>13</v>
      </c>
      <c r="D2102" s="4" t="s">
        <v>6020</v>
      </c>
    </row>
    <row r="2103" spans="1:4" ht="78.75" x14ac:dyDescent="0.2">
      <c r="A2103" s="4" t="s">
        <v>6021</v>
      </c>
      <c r="B2103" s="5" t="s">
        <v>6022</v>
      </c>
      <c r="C2103" s="4" t="s">
        <v>13</v>
      </c>
      <c r="D2103" s="4" t="s">
        <v>6023</v>
      </c>
    </row>
    <row r="2104" spans="1:4" ht="78.75" x14ac:dyDescent="0.2">
      <c r="A2104" s="4" t="s">
        <v>6024</v>
      </c>
      <c r="B2104" s="5" t="s">
        <v>6025</v>
      </c>
      <c r="C2104" s="4" t="s">
        <v>13</v>
      </c>
      <c r="D2104" s="4" t="s">
        <v>6026</v>
      </c>
    </row>
    <row r="2105" spans="1:4" ht="78.75" x14ac:dyDescent="0.2">
      <c r="A2105" s="4" t="s">
        <v>6027</v>
      </c>
      <c r="B2105" s="5" t="s">
        <v>6028</v>
      </c>
      <c r="C2105" s="4" t="s">
        <v>13</v>
      </c>
      <c r="D2105" s="4" t="s">
        <v>6029</v>
      </c>
    </row>
    <row r="2106" spans="1:4" ht="78.75" x14ac:dyDescent="0.2">
      <c r="A2106" s="4" t="s">
        <v>6030</v>
      </c>
      <c r="B2106" s="5" t="s">
        <v>6031</v>
      </c>
      <c r="C2106" s="4" t="s">
        <v>13</v>
      </c>
      <c r="D2106" s="4" t="s">
        <v>6032</v>
      </c>
    </row>
    <row r="2107" spans="1:4" ht="78.75" x14ac:dyDescent="0.2">
      <c r="A2107" s="4" t="s">
        <v>6033</v>
      </c>
      <c r="B2107" s="5" t="s">
        <v>6034</v>
      </c>
      <c r="C2107" s="4" t="s">
        <v>13</v>
      </c>
      <c r="D2107" s="4" t="s">
        <v>6035</v>
      </c>
    </row>
    <row r="2108" spans="1:4" ht="78.75" x14ac:dyDescent="0.2">
      <c r="A2108" s="4" t="s">
        <v>6036</v>
      </c>
      <c r="B2108" s="5" t="s">
        <v>6037</v>
      </c>
      <c r="C2108" s="4" t="s">
        <v>13</v>
      </c>
      <c r="D2108" s="4" t="s">
        <v>6038</v>
      </c>
    </row>
    <row r="2109" spans="1:4" ht="78.75" x14ac:dyDescent="0.2">
      <c r="A2109" s="4" t="s">
        <v>6039</v>
      </c>
      <c r="B2109" s="5" t="s">
        <v>6040</v>
      </c>
      <c r="C2109" s="4" t="s">
        <v>13</v>
      </c>
      <c r="D2109" s="4" t="s">
        <v>6041</v>
      </c>
    </row>
    <row r="2110" spans="1:4" ht="78.75" x14ac:dyDescent="0.2">
      <c r="A2110" s="4" t="s">
        <v>6042</v>
      </c>
      <c r="B2110" s="5" t="s">
        <v>6043</v>
      </c>
      <c r="C2110" s="4" t="s">
        <v>13</v>
      </c>
      <c r="D2110" s="4" t="s">
        <v>6044</v>
      </c>
    </row>
    <row r="2111" spans="1:4" ht="78.75" x14ac:dyDescent="0.2">
      <c r="A2111" s="4" t="s">
        <v>6045</v>
      </c>
      <c r="B2111" s="5" t="s">
        <v>6046</v>
      </c>
      <c r="C2111" s="4" t="s">
        <v>13</v>
      </c>
      <c r="D2111" s="4" t="s">
        <v>6047</v>
      </c>
    </row>
    <row r="2112" spans="1:4" ht="101.25" x14ac:dyDescent="0.2">
      <c r="A2112" s="4" t="s">
        <v>6048</v>
      </c>
      <c r="B2112" s="5" t="s">
        <v>6049</v>
      </c>
      <c r="C2112" s="4" t="s">
        <v>13</v>
      </c>
      <c r="D2112" s="4" t="s">
        <v>6050</v>
      </c>
    </row>
    <row r="2113" spans="1:4" ht="101.25" x14ac:dyDescent="0.2">
      <c r="A2113" s="4" t="s">
        <v>6051</v>
      </c>
      <c r="B2113" s="5" t="s">
        <v>6052</v>
      </c>
      <c r="C2113" s="4" t="s">
        <v>13</v>
      </c>
      <c r="D2113" s="4" t="s">
        <v>6053</v>
      </c>
    </row>
    <row r="2114" spans="1:4" ht="101.25" x14ac:dyDescent="0.2">
      <c r="A2114" s="4" t="s">
        <v>6054</v>
      </c>
      <c r="B2114" s="5" t="s">
        <v>6055</v>
      </c>
      <c r="C2114" s="4" t="s">
        <v>13</v>
      </c>
      <c r="D2114" s="4" t="s">
        <v>6056</v>
      </c>
    </row>
    <row r="2115" spans="1:4" ht="33.75" x14ac:dyDescent="0.2">
      <c r="A2115" s="4" t="s">
        <v>6057</v>
      </c>
      <c r="B2115" s="5" t="s">
        <v>6058</v>
      </c>
      <c r="C2115" s="4" t="s">
        <v>13</v>
      </c>
      <c r="D2115" s="4" t="s">
        <v>6059</v>
      </c>
    </row>
    <row r="2116" spans="1:4" ht="33.75" x14ac:dyDescent="0.2">
      <c r="A2116" s="4" t="s">
        <v>6060</v>
      </c>
      <c r="B2116" s="5" t="s">
        <v>6061</v>
      </c>
      <c r="C2116" s="4" t="s">
        <v>13</v>
      </c>
      <c r="D2116" s="4" t="s">
        <v>6062</v>
      </c>
    </row>
    <row r="2117" spans="1:4" ht="33.75" x14ac:dyDescent="0.2">
      <c r="A2117" s="4" t="s">
        <v>6063</v>
      </c>
      <c r="B2117" s="5" t="s">
        <v>6064</v>
      </c>
      <c r="C2117" s="4" t="s">
        <v>13</v>
      </c>
      <c r="D2117" s="4" t="s">
        <v>6065</v>
      </c>
    </row>
    <row r="2118" spans="1:4" ht="33.75" x14ac:dyDescent="0.2">
      <c r="A2118" s="4" t="s">
        <v>6066</v>
      </c>
      <c r="B2118" s="5" t="s">
        <v>6067</v>
      </c>
      <c r="C2118" s="4" t="s">
        <v>13</v>
      </c>
      <c r="D2118" s="4" t="s">
        <v>6068</v>
      </c>
    </row>
    <row r="2119" spans="1:4" ht="33.75" x14ac:dyDescent="0.2">
      <c r="A2119" s="4" t="s">
        <v>6069</v>
      </c>
      <c r="B2119" s="5" t="s">
        <v>6070</v>
      </c>
      <c r="C2119" s="4" t="s">
        <v>13</v>
      </c>
      <c r="D2119" s="4" t="s">
        <v>6071</v>
      </c>
    </row>
    <row r="2120" spans="1:4" ht="33.75" x14ac:dyDescent="0.2">
      <c r="A2120" s="4" t="s">
        <v>6072</v>
      </c>
      <c r="B2120" s="5" t="s">
        <v>6073</v>
      </c>
      <c r="C2120" s="4" t="s">
        <v>13</v>
      </c>
      <c r="D2120" s="4" t="s">
        <v>6074</v>
      </c>
    </row>
    <row r="2121" spans="1:4" ht="78.75" x14ac:dyDescent="0.2">
      <c r="A2121" s="4" t="s">
        <v>6075</v>
      </c>
      <c r="B2121" s="5" t="s">
        <v>6076</v>
      </c>
      <c r="C2121" s="4" t="s">
        <v>13</v>
      </c>
      <c r="D2121" s="4" t="s">
        <v>6077</v>
      </c>
    </row>
    <row r="2122" spans="1:4" ht="78.75" x14ac:dyDescent="0.2">
      <c r="A2122" s="4" t="s">
        <v>6078</v>
      </c>
      <c r="B2122" s="5" t="s">
        <v>6079</v>
      </c>
      <c r="C2122" s="4" t="s">
        <v>13</v>
      </c>
      <c r="D2122" s="4" t="s">
        <v>6080</v>
      </c>
    </row>
    <row r="2123" spans="1:4" ht="90" x14ac:dyDescent="0.2">
      <c r="A2123" s="4" t="s">
        <v>6081</v>
      </c>
      <c r="B2123" s="5" t="s">
        <v>6082</v>
      </c>
      <c r="C2123" s="4" t="s">
        <v>13</v>
      </c>
      <c r="D2123" s="4" t="s">
        <v>6083</v>
      </c>
    </row>
    <row r="2124" spans="1:4" ht="90" x14ac:dyDescent="0.2">
      <c r="A2124" s="4" t="s">
        <v>6084</v>
      </c>
      <c r="B2124" s="5" t="s">
        <v>6085</v>
      </c>
      <c r="C2124" s="4" t="s">
        <v>13</v>
      </c>
      <c r="D2124" s="4" t="s">
        <v>6086</v>
      </c>
    </row>
    <row r="2125" spans="1:4" ht="90" x14ac:dyDescent="0.2">
      <c r="A2125" s="4" t="s">
        <v>6087</v>
      </c>
      <c r="B2125" s="5" t="s">
        <v>6088</v>
      </c>
      <c r="C2125" s="4" t="s">
        <v>13</v>
      </c>
      <c r="D2125" s="4" t="s">
        <v>6089</v>
      </c>
    </row>
    <row r="2126" spans="1:4" ht="78.75" x14ac:dyDescent="0.2">
      <c r="A2126" s="4" t="s">
        <v>6090</v>
      </c>
      <c r="B2126" s="5" t="s">
        <v>6091</v>
      </c>
      <c r="C2126" s="4" t="s">
        <v>13</v>
      </c>
      <c r="D2126" s="4" t="s">
        <v>6092</v>
      </c>
    </row>
    <row r="2127" spans="1:4" ht="67.5" x14ac:dyDescent="0.2">
      <c r="A2127" s="4" t="s">
        <v>6093</v>
      </c>
      <c r="B2127" s="5" t="s">
        <v>6094</v>
      </c>
      <c r="C2127" s="4" t="s">
        <v>13</v>
      </c>
      <c r="D2127" s="4" t="s">
        <v>6095</v>
      </c>
    </row>
    <row r="2128" spans="1:4" ht="67.5" x14ac:dyDescent="0.2">
      <c r="A2128" s="4" t="s">
        <v>6096</v>
      </c>
      <c r="B2128" s="5" t="s">
        <v>6097</v>
      </c>
      <c r="C2128" s="4" t="s">
        <v>13</v>
      </c>
      <c r="D2128" s="4" t="s">
        <v>6098</v>
      </c>
    </row>
    <row r="2129" spans="1:4" ht="67.5" x14ac:dyDescent="0.2">
      <c r="A2129" s="4" t="s">
        <v>6099</v>
      </c>
      <c r="B2129" s="5" t="s">
        <v>6100</v>
      </c>
      <c r="C2129" s="4" t="s">
        <v>13</v>
      </c>
      <c r="D2129" s="4" t="s">
        <v>6101</v>
      </c>
    </row>
    <row r="2130" spans="1:4" ht="67.5" x14ac:dyDescent="0.2">
      <c r="A2130" s="4" t="s">
        <v>6102</v>
      </c>
      <c r="B2130" s="5" t="s">
        <v>6103</v>
      </c>
      <c r="C2130" s="4" t="s">
        <v>13</v>
      </c>
      <c r="D2130" s="4" t="s">
        <v>6104</v>
      </c>
    </row>
    <row r="2131" spans="1:4" ht="67.5" x14ac:dyDescent="0.2">
      <c r="A2131" s="4" t="s">
        <v>6105</v>
      </c>
      <c r="B2131" s="5" t="s">
        <v>6106</v>
      </c>
      <c r="C2131" s="4" t="s">
        <v>13</v>
      </c>
      <c r="D2131" s="4" t="s">
        <v>6107</v>
      </c>
    </row>
    <row r="2132" spans="1:4" ht="67.5" x14ac:dyDescent="0.2">
      <c r="A2132" s="4" t="s">
        <v>6108</v>
      </c>
      <c r="B2132" s="5" t="s">
        <v>6109</v>
      </c>
      <c r="C2132" s="4" t="s">
        <v>13</v>
      </c>
      <c r="D2132" s="4" t="s">
        <v>6110</v>
      </c>
    </row>
    <row r="2133" spans="1:4" ht="67.5" x14ac:dyDescent="0.2">
      <c r="A2133" s="4" t="s">
        <v>6111</v>
      </c>
      <c r="B2133" s="5" t="s">
        <v>6112</v>
      </c>
      <c r="C2133" s="4" t="s">
        <v>13</v>
      </c>
      <c r="D2133" s="4" t="s">
        <v>6113</v>
      </c>
    </row>
    <row r="2134" spans="1:4" ht="67.5" x14ac:dyDescent="0.2">
      <c r="A2134" s="4" t="s">
        <v>6114</v>
      </c>
      <c r="B2134" s="5" t="s">
        <v>6115</v>
      </c>
      <c r="C2134" s="4" t="s">
        <v>13</v>
      </c>
      <c r="D2134" s="4" t="s">
        <v>6116</v>
      </c>
    </row>
    <row r="2135" spans="1:4" ht="67.5" x14ac:dyDescent="0.2">
      <c r="A2135" s="4" t="s">
        <v>6117</v>
      </c>
      <c r="B2135" s="5" t="s">
        <v>6118</v>
      </c>
      <c r="C2135" s="4" t="s">
        <v>13</v>
      </c>
      <c r="D2135" s="4" t="s">
        <v>6119</v>
      </c>
    </row>
    <row r="2136" spans="1:4" ht="67.5" x14ac:dyDescent="0.2">
      <c r="A2136" s="4" t="s">
        <v>6120</v>
      </c>
      <c r="B2136" s="5" t="s">
        <v>6121</v>
      </c>
      <c r="C2136" s="4" t="s">
        <v>13</v>
      </c>
      <c r="D2136" s="4" t="s">
        <v>6122</v>
      </c>
    </row>
    <row r="2137" spans="1:4" ht="67.5" x14ac:dyDescent="0.2">
      <c r="A2137" s="4" t="s">
        <v>6123</v>
      </c>
      <c r="B2137" s="5" t="s">
        <v>6124</v>
      </c>
      <c r="C2137" s="4" t="s">
        <v>13</v>
      </c>
      <c r="D2137" s="4" t="s">
        <v>6125</v>
      </c>
    </row>
    <row r="2138" spans="1:4" ht="67.5" x14ac:dyDescent="0.2">
      <c r="A2138" s="4" t="s">
        <v>6126</v>
      </c>
      <c r="B2138" s="5" t="s">
        <v>6127</v>
      </c>
      <c r="C2138" s="4" t="s">
        <v>13</v>
      </c>
      <c r="D2138" s="4" t="s">
        <v>6128</v>
      </c>
    </row>
    <row r="2139" spans="1:4" ht="33.75" x14ac:dyDescent="0.2">
      <c r="A2139" s="4" t="s">
        <v>6129</v>
      </c>
      <c r="B2139" s="5" t="s">
        <v>6130</v>
      </c>
      <c r="C2139" s="4" t="s">
        <v>13</v>
      </c>
      <c r="D2139" s="4" t="s">
        <v>6131</v>
      </c>
    </row>
    <row r="2140" spans="1:4" ht="33.75" x14ac:dyDescent="0.2">
      <c r="A2140" s="4" t="s">
        <v>6132</v>
      </c>
      <c r="B2140" s="5" t="s">
        <v>6133</v>
      </c>
      <c r="C2140" s="4" t="s">
        <v>13</v>
      </c>
      <c r="D2140" s="4" t="s">
        <v>6134</v>
      </c>
    </row>
    <row r="2141" spans="1:4" ht="33.75" x14ac:dyDescent="0.2">
      <c r="A2141" s="4" t="s">
        <v>6135</v>
      </c>
      <c r="B2141" s="5" t="s">
        <v>6136</v>
      </c>
      <c r="C2141" s="4" t="s">
        <v>13</v>
      </c>
      <c r="D2141" s="4" t="s">
        <v>6137</v>
      </c>
    </row>
    <row r="2142" spans="1:4" ht="45" x14ac:dyDescent="0.2">
      <c r="A2142" s="4" t="s">
        <v>6138</v>
      </c>
      <c r="B2142" s="5" t="s">
        <v>6139</v>
      </c>
      <c r="C2142" s="4" t="s">
        <v>13</v>
      </c>
      <c r="D2142" s="4" t="s">
        <v>6140</v>
      </c>
    </row>
    <row r="2143" spans="1:4" ht="22.5" x14ac:dyDescent="0.2">
      <c r="A2143" s="4" t="s">
        <v>6141</v>
      </c>
      <c r="B2143" s="5" t="s">
        <v>6142</v>
      </c>
      <c r="C2143" s="4" t="s">
        <v>13</v>
      </c>
      <c r="D2143" s="4" t="s">
        <v>4075</v>
      </c>
    </row>
    <row r="2144" spans="1:4" ht="22.5" x14ac:dyDescent="0.2">
      <c r="A2144" s="4" t="s">
        <v>6143</v>
      </c>
      <c r="B2144" s="5" t="s">
        <v>6144</v>
      </c>
      <c r="C2144" s="4" t="s">
        <v>13</v>
      </c>
      <c r="D2144" s="4" t="s">
        <v>6145</v>
      </c>
    </row>
    <row r="2145" spans="1:4" ht="33.75" x14ac:dyDescent="0.2">
      <c r="A2145" s="4" t="s">
        <v>6146</v>
      </c>
      <c r="B2145" s="5" t="s">
        <v>6147</v>
      </c>
      <c r="C2145" s="4" t="s">
        <v>13</v>
      </c>
      <c r="D2145" s="4" t="s">
        <v>1622</v>
      </c>
    </row>
    <row r="2146" spans="1:4" ht="45" x14ac:dyDescent="0.2">
      <c r="A2146" s="4" t="s">
        <v>6148</v>
      </c>
      <c r="B2146" s="5" t="s">
        <v>6149</v>
      </c>
      <c r="C2146" s="4" t="s">
        <v>13</v>
      </c>
      <c r="D2146" s="4" t="s">
        <v>6150</v>
      </c>
    </row>
    <row r="2147" spans="1:4" ht="33.75" x14ac:dyDescent="0.2">
      <c r="A2147" s="4" t="s">
        <v>6151</v>
      </c>
      <c r="B2147" s="5" t="s">
        <v>6152</v>
      </c>
      <c r="C2147" s="4" t="s">
        <v>13</v>
      </c>
      <c r="D2147" s="4" t="s">
        <v>6153</v>
      </c>
    </row>
    <row r="2148" spans="1:4" ht="33.75" x14ac:dyDescent="0.2">
      <c r="A2148" s="4" t="s">
        <v>6154</v>
      </c>
      <c r="B2148" s="5" t="s">
        <v>6155</v>
      </c>
      <c r="C2148" s="4" t="s">
        <v>13</v>
      </c>
      <c r="D2148" s="4" t="s">
        <v>3535</v>
      </c>
    </row>
    <row r="2149" spans="1:4" ht="45" x14ac:dyDescent="0.2">
      <c r="A2149" s="4" t="s">
        <v>6156</v>
      </c>
      <c r="B2149" s="5" t="s">
        <v>6157</v>
      </c>
      <c r="C2149" s="4" t="s">
        <v>13</v>
      </c>
      <c r="D2149" s="4" t="s">
        <v>6158</v>
      </c>
    </row>
    <row r="2150" spans="1:4" ht="33.75" x14ac:dyDescent="0.2">
      <c r="A2150" s="4" t="s">
        <v>6159</v>
      </c>
      <c r="B2150" s="5" t="s">
        <v>6160</v>
      </c>
      <c r="C2150" s="4" t="s">
        <v>13</v>
      </c>
      <c r="D2150" s="4" t="s">
        <v>6161</v>
      </c>
    </row>
    <row r="2151" spans="1:4" ht="45" x14ac:dyDescent="0.2">
      <c r="A2151" s="4" t="s">
        <v>6162</v>
      </c>
      <c r="B2151" s="5" t="s">
        <v>6163</v>
      </c>
      <c r="C2151" s="4" t="s">
        <v>1</v>
      </c>
      <c r="D2151" s="4" t="s">
        <v>6164</v>
      </c>
    </row>
    <row r="2152" spans="1:4" ht="45" x14ac:dyDescent="0.2">
      <c r="A2152" s="4" t="s">
        <v>6165</v>
      </c>
      <c r="B2152" s="5" t="s">
        <v>6166</v>
      </c>
      <c r="C2152" s="4" t="s">
        <v>1</v>
      </c>
      <c r="D2152" s="4" t="s">
        <v>6167</v>
      </c>
    </row>
    <row r="2153" spans="1:4" ht="56.25" x14ac:dyDescent="0.2">
      <c r="A2153" s="4" t="s">
        <v>6168</v>
      </c>
      <c r="B2153" s="5" t="s">
        <v>6169</v>
      </c>
      <c r="C2153" s="4" t="s">
        <v>1</v>
      </c>
      <c r="D2153" s="4" t="s">
        <v>6170</v>
      </c>
    </row>
    <row r="2154" spans="1:4" ht="45" x14ac:dyDescent="0.2">
      <c r="A2154" s="4" t="s">
        <v>6171</v>
      </c>
      <c r="B2154" s="5" t="s">
        <v>6172</v>
      </c>
      <c r="C2154" s="4" t="s">
        <v>1</v>
      </c>
      <c r="D2154" s="4" t="s">
        <v>5090</v>
      </c>
    </row>
    <row r="2155" spans="1:4" ht="45" x14ac:dyDescent="0.2">
      <c r="A2155" s="4" t="s">
        <v>6173</v>
      </c>
      <c r="B2155" s="5" t="s">
        <v>6174</v>
      </c>
      <c r="C2155" s="4" t="s">
        <v>1</v>
      </c>
      <c r="D2155" s="4" t="s">
        <v>1040</v>
      </c>
    </row>
    <row r="2156" spans="1:4" ht="45" x14ac:dyDescent="0.2">
      <c r="A2156" s="4" t="s">
        <v>6175</v>
      </c>
      <c r="B2156" s="5" t="s">
        <v>6176</v>
      </c>
      <c r="C2156" s="4" t="s">
        <v>13</v>
      </c>
      <c r="D2156" s="4" t="s">
        <v>1088</v>
      </c>
    </row>
    <row r="2157" spans="1:4" ht="45" x14ac:dyDescent="0.2">
      <c r="A2157" s="4" t="s">
        <v>6177</v>
      </c>
      <c r="B2157" s="5" t="s">
        <v>6178</v>
      </c>
      <c r="C2157" s="4" t="s">
        <v>13</v>
      </c>
      <c r="D2157" s="4" t="s">
        <v>3384</v>
      </c>
    </row>
    <row r="2158" spans="1:4" ht="33.75" x14ac:dyDescent="0.2">
      <c r="A2158" s="4" t="s">
        <v>6179</v>
      </c>
      <c r="B2158" s="5" t="s">
        <v>6180</v>
      </c>
      <c r="C2158" s="4" t="s">
        <v>13</v>
      </c>
      <c r="D2158" s="4" t="s">
        <v>6181</v>
      </c>
    </row>
    <row r="2159" spans="1:4" ht="45" x14ac:dyDescent="0.2">
      <c r="A2159" s="4" t="s">
        <v>6182</v>
      </c>
      <c r="B2159" s="5" t="s">
        <v>6183</v>
      </c>
      <c r="C2159" s="4" t="s">
        <v>13</v>
      </c>
      <c r="D2159" s="4" t="s">
        <v>138</v>
      </c>
    </row>
    <row r="2160" spans="1:4" ht="33.75" x14ac:dyDescent="0.2">
      <c r="A2160" s="4" t="s">
        <v>6184</v>
      </c>
      <c r="B2160" s="5" t="s">
        <v>6185</v>
      </c>
      <c r="C2160" s="4" t="s">
        <v>13</v>
      </c>
      <c r="D2160" s="4" t="s">
        <v>1376</v>
      </c>
    </row>
    <row r="2161" spans="1:4" ht="33.75" x14ac:dyDescent="0.2">
      <c r="A2161" s="4" t="s">
        <v>6186</v>
      </c>
      <c r="B2161" s="5" t="s">
        <v>6187</v>
      </c>
      <c r="C2161" s="4" t="s">
        <v>13</v>
      </c>
      <c r="D2161" s="4" t="s">
        <v>17</v>
      </c>
    </row>
    <row r="2162" spans="1:4" ht="45" x14ac:dyDescent="0.2">
      <c r="A2162" s="4" t="s">
        <v>6188</v>
      </c>
      <c r="B2162" s="5" t="s">
        <v>6189</v>
      </c>
      <c r="C2162" s="4" t="s">
        <v>13</v>
      </c>
      <c r="D2162" s="4" t="s">
        <v>2951</v>
      </c>
    </row>
    <row r="2163" spans="1:4" ht="45" x14ac:dyDescent="0.2">
      <c r="A2163" s="4" t="s">
        <v>6190</v>
      </c>
      <c r="B2163" s="5" t="s">
        <v>6191</v>
      </c>
      <c r="C2163" s="4" t="s">
        <v>13</v>
      </c>
      <c r="D2163" s="4" t="s">
        <v>6192</v>
      </c>
    </row>
    <row r="2164" spans="1:4" ht="33.75" x14ac:dyDescent="0.2">
      <c r="A2164" s="4" t="s">
        <v>6193</v>
      </c>
      <c r="B2164" s="5" t="s">
        <v>6194</v>
      </c>
      <c r="C2164" s="4" t="s">
        <v>13</v>
      </c>
      <c r="D2164" s="4" t="s">
        <v>6195</v>
      </c>
    </row>
    <row r="2165" spans="1:4" ht="56.25" x14ac:dyDescent="0.2">
      <c r="A2165" s="4" t="s">
        <v>6196</v>
      </c>
      <c r="B2165" s="5" t="s">
        <v>6197</v>
      </c>
      <c r="C2165" s="4" t="s">
        <v>1</v>
      </c>
      <c r="D2165" s="4" t="s">
        <v>6198</v>
      </c>
    </row>
    <row r="2166" spans="1:4" ht="67.5" x14ac:dyDescent="0.2">
      <c r="A2166" s="4" t="s">
        <v>6199</v>
      </c>
      <c r="B2166" s="5" t="s">
        <v>6200</v>
      </c>
      <c r="C2166" s="4" t="s">
        <v>1</v>
      </c>
      <c r="D2166" s="4" t="s">
        <v>908</v>
      </c>
    </row>
    <row r="2167" spans="1:4" ht="56.25" x14ac:dyDescent="0.2">
      <c r="A2167" s="4" t="s">
        <v>6201</v>
      </c>
      <c r="B2167" s="5" t="s">
        <v>6202</v>
      </c>
      <c r="C2167" s="4" t="s">
        <v>1</v>
      </c>
      <c r="D2167" s="4" t="s">
        <v>1097</v>
      </c>
    </row>
    <row r="2168" spans="1:4" ht="67.5" x14ac:dyDescent="0.2">
      <c r="A2168" s="4" t="s">
        <v>6203</v>
      </c>
      <c r="B2168" s="5" t="s">
        <v>6204</v>
      </c>
      <c r="C2168" s="4" t="s">
        <v>1</v>
      </c>
      <c r="D2168" s="4" t="s">
        <v>1041</v>
      </c>
    </row>
    <row r="2169" spans="1:4" ht="56.25" x14ac:dyDescent="0.2">
      <c r="A2169" s="4" t="s">
        <v>6205</v>
      </c>
      <c r="B2169" s="5" t="s">
        <v>6206</v>
      </c>
      <c r="C2169" s="4" t="s">
        <v>1</v>
      </c>
      <c r="D2169" s="4" t="s">
        <v>6207</v>
      </c>
    </row>
    <row r="2170" spans="1:4" ht="56.25" x14ac:dyDescent="0.2">
      <c r="A2170" s="4" t="s">
        <v>6209</v>
      </c>
      <c r="B2170" s="5" t="s">
        <v>6210</v>
      </c>
      <c r="C2170" s="4" t="s">
        <v>13</v>
      </c>
      <c r="D2170" s="4" t="s">
        <v>6211</v>
      </c>
    </row>
    <row r="2171" spans="1:4" ht="56.25" x14ac:dyDescent="0.2">
      <c r="A2171" s="4" t="s">
        <v>6212</v>
      </c>
      <c r="B2171" s="5" t="s">
        <v>6213</v>
      </c>
      <c r="C2171" s="4" t="s">
        <v>13</v>
      </c>
      <c r="D2171" s="4" t="s">
        <v>6214</v>
      </c>
    </row>
    <row r="2172" spans="1:4" ht="45" x14ac:dyDescent="0.2">
      <c r="A2172" s="4" t="s">
        <v>6215</v>
      </c>
      <c r="B2172" s="5" t="s">
        <v>6216</v>
      </c>
      <c r="C2172" s="4" t="s">
        <v>13</v>
      </c>
      <c r="D2172" s="4" t="s">
        <v>6217</v>
      </c>
    </row>
    <row r="2173" spans="1:4" ht="33.75" x14ac:dyDescent="0.2">
      <c r="A2173" s="4" t="s">
        <v>6218</v>
      </c>
      <c r="B2173" s="5" t="s">
        <v>6219</v>
      </c>
      <c r="C2173" s="4" t="s">
        <v>13</v>
      </c>
      <c r="D2173" s="4" t="s">
        <v>96</v>
      </c>
    </row>
    <row r="2174" spans="1:4" ht="33.75" x14ac:dyDescent="0.2">
      <c r="A2174" s="4" t="s">
        <v>6220</v>
      </c>
      <c r="B2174" s="5" t="s">
        <v>6221</v>
      </c>
      <c r="C2174" s="4" t="s">
        <v>13</v>
      </c>
      <c r="D2174" s="4" t="s">
        <v>1442</v>
      </c>
    </row>
    <row r="2175" spans="1:4" ht="57" thickBot="1" x14ac:dyDescent="0.25">
      <c r="A2175" s="4" t="s">
        <v>6222</v>
      </c>
      <c r="B2175" s="5" t="s">
        <v>6223</v>
      </c>
      <c r="C2175" s="4" t="s">
        <v>1</v>
      </c>
      <c r="D2175" s="4" t="s">
        <v>3521</v>
      </c>
    </row>
    <row r="2176" spans="1:4" ht="13.5" thickBot="1" x14ac:dyDescent="0.25">
      <c r="A2176" s="12"/>
      <c r="B2176" s="13" t="s">
        <v>8541</v>
      </c>
      <c r="C2176" s="14"/>
      <c r="D2176" s="15"/>
    </row>
    <row r="2177" spans="1:4" ht="34.5" thickBot="1" x14ac:dyDescent="0.25">
      <c r="A2177" s="4" t="s">
        <v>6227</v>
      </c>
      <c r="B2177" s="5" t="s">
        <v>6228</v>
      </c>
      <c r="C2177" s="4" t="s">
        <v>294</v>
      </c>
      <c r="D2177" s="4" t="s">
        <v>6229</v>
      </c>
    </row>
    <row r="2178" spans="1:4" ht="13.5" thickBot="1" x14ac:dyDescent="0.25">
      <c r="A2178" s="12"/>
      <c r="B2178" s="13" t="s">
        <v>8540</v>
      </c>
      <c r="C2178" s="14"/>
      <c r="D2178" s="15"/>
    </row>
    <row r="2179" spans="1:4" ht="22.5" x14ac:dyDescent="0.2">
      <c r="A2179" s="10" t="s">
        <v>6235</v>
      </c>
      <c r="B2179" s="11" t="s">
        <v>6236</v>
      </c>
      <c r="C2179" s="10" t="s">
        <v>294</v>
      </c>
      <c r="D2179" s="10" t="s">
        <v>6237</v>
      </c>
    </row>
    <row r="2180" spans="1:4" ht="23.25" thickBot="1" x14ac:dyDescent="0.25">
      <c r="A2180" s="4" t="s">
        <v>6238</v>
      </c>
      <c r="B2180" s="5" t="s">
        <v>6239</v>
      </c>
      <c r="C2180" s="4" t="s">
        <v>294</v>
      </c>
      <c r="D2180" s="4" t="s">
        <v>6240</v>
      </c>
    </row>
    <row r="2181" spans="1:4" ht="23.25" thickBot="1" x14ac:dyDescent="0.25">
      <c r="A2181" s="12"/>
      <c r="B2181" s="13" t="s">
        <v>8539</v>
      </c>
      <c r="C2181" s="14"/>
      <c r="D2181" s="15"/>
    </row>
    <row r="2182" spans="1:4" ht="33.75" x14ac:dyDescent="0.2">
      <c r="A2182" s="10" t="s">
        <v>6241</v>
      </c>
      <c r="B2182" s="11" t="s">
        <v>6242</v>
      </c>
      <c r="C2182" s="10" t="s">
        <v>6243</v>
      </c>
      <c r="D2182" s="10" t="s">
        <v>163</v>
      </c>
    </row>
    <row r="2183" spans="1:4" ht="45" x14ac:dyDescent="0.2">
      <c r="A2183" s="4" t="s">
        <v>6244</v>
      </c>
      <c r="B2183" s="5" t="s">
        <v>6245</v>
      </c>
      <c r="C2183" s="4" t="s">
        <v>6243</v>
      </c>
      <c r="D2183" s="4" t="s">
        <v>131</v>
      </c>
    </row>
    <row r="2184" spans="1:4" ht="33.75" x14ac:dyDescent="0.2">
      <c r="A2184" s="4" t="s">
        <v>6246</v>
      </c>
      <c r="B2184" s="5" t="s">
        <v>6247</v>
      </c>
      <c r="C2184" s="4" t="s">
        <v>6243</v>
      </c>
      <c r="D2184" s="4" t="s">
        <v>227</v>
      </c>
    </row>
    <row r="2185" spans="1:4" ht="33.75" x14ac:dyDescent="0.2">
      <c r="A2185" s="4" t="s">
        <v>6248</v>
      </c>
      <c r="B2185" s="5" t="s">
        <v>6249</v>
      </c>
      <c r="C2185" s="4" t="s">
        <v>6243</v>
      </c>
      <c r="D2185" s="4" t="s">
        <v>6250</v>
      </c>
    </row>
    <row r="2186" spans="1:4" ht="45" x14ac:dyDescent="0.2">
      <c r="A2186" s="4" t="s">
        <v>6251</v>
      </c>
      <c r="B2186" s="5" t="s">
        <v>6252</v>
      </c>
      <c r="C2186" s="4" t="s">
        <v>6243</v>
      </c>
      <c r="D2186" s="4" t="s">
        <v>163</v>
      </c>
    </row>
    <row r="2187" spans="1:4" ht="33.75" x14ac:dyDescent="0.2">
      <c r="A2187" s="4" t="s">
        <v>6253</v>
      </c>
      <c r="B2187" s="5" t="s">
        <v>6254</v>
      </c>
      <c r="C2187" s="4" t="s">
        <v>6243</v>
      </c>
      <c r="D2187" s="4" t="s">
        <v>174</v>
      </c>
    </row>
    <row r="2188" spans="1:4" ht="45" x14ac:dyDescent="0.2">
      <c r="A2188" s="4" t="s">
        <v>6255</v>
      </c>
      <c r="B2188" s="5" t="s">
        <v>6256</v>
      </c>
      <c r="C2188" s="4" t="s">
        <v>6257</v>
      </c>
      <c r="D2188" s="4" t="s">
        <v>183</v>
      </c>
    </row>
    <row r="2189" spans="1:4" ht="45" x14ac:dyDescent="0.2">
      <c r="A2189" s="4" t="s">
        <v>6258</v>
      </c>
      <c r="B2189" s="5" t="s">
        <v>6259</v>
      </c>
      <c r="C2189" s="4" t="s">
        <v>6257</v>
      </c>
      <c r="D2189" s="4" t="s">
        <v>1095</v>
      </c>
    </row>
    <row r="2190" spans="1:4" ht="33.75" x14ac:dyDescent="0.2">
      <c r="A2190" s="4" t="s">
        <v>6260</v>
      </c>
      <c r="B2190" s="5" t="s">
        <v>6261</v>
      </c>
      <c r="C2190" s="4" t="s">
        <v>6257</v>
      </c>
      <c r="D2190" s="4" t="s">
        <v>6262</v>
      </c>
    </row>
    <row r="2191" spans="1:4" ht="33.75" x14ac:dyDescent="0.2">
      <c r="A2191" s="4" t="s">
        <v>6263</v>
      </c>
      <c r="B2191" s="5" t="s">
        <v>6264</v>
      </c>
      <c r="C2191" s="4" t="s">
        <v>6257</v>
      </c>
      <c r="D2191" s="4" t="s">
        <v>6265</v>
      </c>
    </row>
    <row r="2192" spans="1:4" ht="33.75" x14ac:dyDescent="0.2">
      <c r="A2192" s="4" t="s">
        <v>6266</v>
      </c>
      <c r="B2192" s="5" t="s">
        <v>6267</v>
      </c>
      <c r="C2192" s="4" t="s">
        <v>6257</v>
      </c>
      <c r="D2192" s="4" t="s">
        <v>212</v>
      </c>
    </row>
    <row r="2193" spans="1:4" ht="45" x14ac:dyDescent="0.2">
      <c r="A2193" s="4" t="s">
        <v>6268</v>
      </c>
      <c r="B2193" s="5" t="s">
        <v>6269</v>
      </c>
      <c r="C2193" s="4" t="s">
        <v>6257</v>
      </c>
      <c r="D2193" s="4" t="s">
        <v>6270</v>
      </c>
    </row>
    <row r="2194" spans="1:4" ht="45" x14ac:dyDescent="0.2">
      <c r="A2194" s="4" t="s">
        <v>6271</v>
      </c>
      <c r="B2194" s="5" t="s">
        <v>6272</v>
      </c>
      <c r="C2194" s="4" t="s">
        <v>6257</v>
      </c>
      <c r="D2194" s="4" t="s">
        <v>6273</v>
      </c>
    </row>
    <row r="2195" spans="1:4" ht="33.75" x14ac:dyDescent="0.2">
      <c r="A2195" s="4" t="s">
        <v>6274</v>
      </c>
      <c r="B2195" s="5" t="s">
        <v>6242</v>
      </c>
      <c r="C2195" s="4" t="s">
        <v>6275</v>
      </c>
      <c r="D2195" s="4" t="s">
        <v>6276</v>
      </c>
    </row>
    <row r="2196" spans="1:4" ht="45" x14ac:dyDescent="0.2">
      <c r="A2196" s="4" t="s">
        <v>6277</v>
      </c>
      <c r="B2196" s="5" t="s">
        <v>6245</v>
      </c>
      <c r="C2196" s="4" t="s">
        <v>6275</v>
      </c>
      <c r="D2196" s="4" t="s">
        <v>242</v>
      </c>
    </row>
    <row r="2197" spans="1:4" ht="33.75" x14ac:dyDescent="0.2">
      <c r="A2197" s="4" t="s">
        <v>6278</v>
      </c>
      <c r="B2197" s="5" t="s">
        <v>6247</v>
      </c>
      <c r="C2197" s="4" t="s">
        <v>6275</v>
      </c>
      <c r="D2197" s="4" t="s">
        <v>163</v>
      </c>
    </row>
    <row r="2198" spans="1:4" ht="33.75" x14ac:dyDescent="0.2">
      <c r="A2198" s="4" t="s">
        <v>6279</v>
      </c>
      <c r="B2198" s="5" t="s">
        <v>6249</v>
      </c>
      <c r="C2198" s="4" t="s">
        <v>6275</v>
      </c>
      <c r="D2198" s="4" t="s">
        <v>6280</v>
      </c>
    </row>
    <row r="2199" spans="1:4" ht="45" x14ac:dyDescent="0.2">
      <c r="A2199" s="4" t="s">
        <v>6281</v>
      </c>
      <c r="B2199" s="5" t="s">
        <v>6252</v>
      </c>
      <c r="C2199" s="4" t="s">
        <v>6275</v>
      </c>
      <c r="D2199" s="4" t="s">
        <v>6282</v>
      </c>
    </row>
    <row r="2200" spans="1:4" ht="33.75" x14ac:dyDescent="0.2">
      <c r="A2200" s="4" t="s">
        <v>6283</v>
      </c>
      <c r="B2200" s="5" t="s">
        <v>6254</v>
      </c>
      <c r="C2200" s="4" t="s">
        <v>6275</v>
      </c>
      <c r="D2200" s="4" t="s">
        <v>6250</v>
      </c>
    </row>
    <row r="2201" spans="1:4" ht="45" x14ac:dyDescent="0.2">
      <c r="A2201" s="4" t="s">
        <v>6284</v>
      </c>
      <c r="B2201" s="5" t="s">
        <v>6256</v>
      </c>
      <c r="C2201" s="4" t="s">
        <v>294</v>
      </c>
      <c r="D2201" s="4" t="s">
        <v>145</v>
      </c>
    </row>
    <row r="2202" spans="1:4" ht="56.25" x14ac:dyDescent="0.2">
      <c r="A2202" s="4" t="s">
        <v>6285</v>
      </c>
      <c r="B2202" s="5" t="s">
        <v>6286</v>
      </c>
      <c r="C2202" s="4" t="s">
        <v>294</v>
      </c>
      <c r="D2202" s="4" t="s">
        <v>19</v>
      </c>
    </row>
    <row r="2203" spans="1:4" ht="45" x14ac:dyDescent="0.2">
      <c r="A2203" s="4" t="s">
        <v>6287</v>
      </c>
      <c r="B2203" s="5" t="s">
        <v>6288</v>
      </c>
      <c r="C2203" s="4" t="s">
        <v>294</v>
      </c>
      <c r="D2203" s="4" t="s">
        <v>6289</v>
      </c>
    </row>
    <row r="2204" spans="1:4" ht="45" x14ac:dyDescent="0.2">
      <c r="A2204" s="4" t="s">
        <v>6290</v>
      </c>
      <c r="B2204" s="5" t="s">
        <v>6291</v>
      </c>
      <c r="C2204" s="4" t="s">
        <v>294</v>
      </c>
      <c r="D2204" s="4" t="s">
        <v>6292</v>
      </c>
    </row>
    <row r="2205" spans="1:4" ht="45" x14ac:dyDescent="0.2">
      <c r="A2205" s="4" t="s">
        <v>6293</v>
      </c>
      <c r="B2205" s="5" t="s">
        <v>6294</v>
      </c>
      <c r="C2205" s="4" t="s">
        <v>294</v>
      </c>
      <c r="D2205" s="4" t="s">
        <v>207</v>
      </c>
    </row>
    <row r="2206" spans="1:4" ht="45" x14ac:dyDescent="0.2">
      <c r="A2206" s="4" t="s">
        <v>6295</v>
      </c>
      <c r="B2206" s="5" t="s">
        <v>6296</v>
      </c>
      <c r="C2206" s="4" t="s">
        <v>294</v>
      </c>
      <c r="D2206" s="4" t="s">
        <v>3334</v>
      </c>
    </row>
    <row r="2207" spans="1:4" ht="45" x14ac:dyDescent="0.2">
      <c r="A2207" s="4" t="s">
        <v>6297</v>
      </c>
      <c r="B2207" s="5" t="s">
        <v>6298</v>
      </c>
      <c r="C2207" s="4" t="s">
        <v>294</v>
      </c>
      <c r="D2207" s="4" t="s">
        <v>1695</v>
      </c>
    </row>
    <row r="2208" spans="1:4" ht="22.5" x14ac:dyDescent="0.2">
      <c r="A2208" s="4" t="s">
        <v>6299</v>
      </c>
      <c r="B2208" s="5" t="s">
        <v>6300</v>
      </c>
      <c r="C2208" s="4" t="s">
        <v>294</v>
      </c>
      <c r="D2208" s="4" t="s">
        <v>12</v>
      </c>
    </row>
    <row r="2209" spans="1:4" ht="33.75" x14ac:dyDescent="0.2">
      <c r="A2209" s="4" t="s">
        <v>6301</v>
      </c>
      <c r="B2209" s="5" t="s">
        <v>6302</v>
      </c>
      <c r="C2209" s="4" t="s">
        <v>294</v>
      </c>
      <c r="D2209" s="4" t="s">
        <v>217</v>
      </c>
    </row>
    <row r="2210" spans="1:4" ht="45.75" thickBot="1" x14ac:dyDescent="0.25">
      <c r="A2210" s="4" t="s">
        <v>6303</v>
      </c>
      <c r="B2210" s="5" t="s">
        <v>6304</v>
      </c>
      <c r="C2210" s="4" t="s">
        <v>294</v>
      </c>
      <c r="D2210" s="4" t="s">
        <v>262</v>
      </c>
    </row>
    <row r="2211" spans="1:4" ht="13.5" thickBot="1" x14ac:dyDescent="0.25">
      <c r="A2211" s="12"/>
      <c r="B2211" s="13" t="s">
        <v>8538</v>
      </c>
      <c r="C2211" s="14"/>
      <c r="D2211" s="15"/>
    </row>
    <row r="2212" spans="1:4" ht="45.75" thickBot="1" x14ac:dyDescent="0.25">
      <c r="A2212" s="8" t="s">
        <v>6307</v>
      </c>
      <c r="B2212" s="9" t="s">
        <v>6308</v>
      </c>
      <c r="C2212" s="8" t="s">
        <v>47</v>
      </c>
      <c r="D2212" s="8" t="s">
        <v>6309</v>
      </c>
    </row>
    <row r="2213" spans="1:4" ht="13.5" thickBot="1" x14ac:dyDescent="0.25">
      <c r="A2213" s="12"/>
      <c r="B2213" s="13" t="s">
        <v>8537</v>
      </c>
      <c r="C2213" s="14"/>
      <c r="D2213" s="15"/>
    </row>
    <row r="2214" spans="1:4" ht="68.25" thickBot="1" x14ac:dyDescent="0.25">
      <c r="A2214" s="10" t="s">
        <v>6310</v>
      </c>
      <c r="B2214" s="11" t="s">
        <v>6311</v>
      </c>
      <c r="C2214" s="10" t="s">
        <v>294</v>
      </c>
      <c r="D2214" s="10" t="s">
        <v>6312</v>
      </c>
    </row>
    <row r="2215" spans="1:4" ht="13.5" thickBot="1" x14ac:dyDescent="0.25">
      <c r="A2215" s="12"/>
      <c r="B2215" s="13" t="s">
        <v>8536</v>
      </c>
      <c r="C2215" s="14"/>
      <c r="D2215" s="15"/>
    </row>
    <row r="2216" spans="1:4" ht="56.25" x14ac:dyDescent="0.2">
      <c r="A2216" s="10" t="s">
        <v>6314</v>
      </c>
      <c r="B2216" s="11" t="s">
        <v>6315</v>
      </c>
      <c r="C2216" s="10" t="s">
        <v>47</v>
      </c>
      <c r="D2216" s="10" t="s">
        <v>6316</v>
      </c>
    </row>
    <row r="2217" spans="1:4" ht="56.25" x14ac:dyDescent="0.2">
      <c r="A2217" s="4" t="s">
        <v>6317</v>
      </c>
      <c r="B2217" s="5" t="s">
        <v>6318</v>
      </c>
      <c r="C2217" s="4" t="s">
        <v>47</v>
      </c>
      <c r="D2217" s="4" t="s">
        <v>6319</v>
      </c>
    </row>
    <row r="2218" spans="1:4" ht="57" thickBot="1" x14ac:dyDescent="0.25">
      <c r="A2218" s="8" t="s">
        <v>6320</v>
      </c>
      <c r="B2218" s="9" t="s">
        <v>6321</v>
      </c>
      <c r="C2218" s="8" t="s">
        <v>47</v>
      </c>
      <c r="D2218" s="8" t="s">
        <v>6322</v>
      </c>
    </row>
    <row r="2219" spans="1:4" ht="34.5" thickBot="1" x14ac:dyDescent="0.25">
      <c r="A2219" s="12"/>
      <c r="B2219" s="13" t="s">
        <v>8673</v>
      </c>
      <c r="C2219" s="14"/>
      <c r="D2219" s="15"/>
    </row>
    <row r="2220" spans="1:4" ht="90" x14ac:dyDescent="0.2">
      <c r="A2220" s="4">
        <v>87455</v>
      </c>
      <c r="B2220" s="5" t="s">
        <v>8674</v>
      </c>
      <c r="C2220" s="4" t="s">
        <v>47</v>
      </c>
      <c r="D2220" s="4">
        <v>55.56</v>
      </c>
    </row>
    <row r="2221" spans="1:4" ht="68.25" thickBot="1" x14ac:dyDescent="0.25">
      <c r="A2221" s="10" t="s">
        <v>6325</v>
      </c>
      <c r="B2221" s="11" t="s">
        <v>6326</v>
      </c>
      <c r="C2221" s="10" t="s">
        <v>47</v>
      </c>
      <c r="D2221" s="10" t="s">
        <v>6327</v>
      </c>
    </row>
    <row r="2222" spans="1:4" ht="13.5" thickBot="1" x14ac:dyDescent="0.25">
      <c r="A2222" s="12"/>
      <c r="B2222" s="13" t="s">
        <v>8535</v>
      </c>
      <c r="C2222" s="14"/>
      <c r="D2222" s="15"/>
    </row>
    <row r="2223" spans="1:4" ht="33.75" x14ac:dyDescent="0.2">
      <c r="A2223" s="10" t="s">
        <v>6330</v>
      </c>
      <c r="B2223" s="11" t="s">
        <v>6331</v>
      </c>
      <c r="C2223" s="10" t="s">
        <v>47</v>
      </c>
      <c r="D2223" s="10" t="s">
        <v>6332</v>
      </c>
    </row>
    <row r="2224" spans="1:4" ht="45" x14ac:dyDescent="0.2">
      <c r="A2224" s="4" t="s">
        <v>6333</v>
      </c>
      <c r="B2224" s="5" t="s">
        <v>6334</v>
      </c>
      <c r="C2224" s="4" t="s">
        <v>47</v>
      </c>
      <c r="D2224" s="4" t="s">
        <v>6335</v>
      </c>
    </row>
    <row r="2225" spans="1:4" ht="45" x14ac:dyDescent="0.2">
      <c r="A2225" s="4" t="s">
        <v>6336</v>
      </c>
      <c r="B2225" s="5" t="s">
        <v>6337</v>
      </c>
      <c r="C2225" s="4" t="s">
        <v>47</v>
      </c>
      <c r="D2225" s="4" t="s">
        <v>4127</v>
      </c>
    </row>
    <row r="2226" spans="1:4" ht="45" x14ac:dyDescent="0.2">
      <c r="A2226" s="4" t="s">
        <v>6338</v>
      </c>
      <c r="B2226" s="5" t="s">
        <v>6339</v>
      </c>
      <c r="C2226" s="4" t="s">
        <v>47</v>
      </c>
      <c r="D2226" s="4" t="s">
        <v>6340</v>
      </c>
    </row>
    <row r="2227" spans="1:4" ht="56.25" x14ac:dyDescent="0.2">
      <c r="A2227" s="4" t="s">
        <v>6341</v>
      </c>
      <c r="B2227" s="5" t="s">
        <v>6342</v>
      </c>
      <c r="C2227" s="4" t="s">
        <v>47</v>
      </c>
      <c r="D2227" s="4" t="s">
        <v>6343</v>
      </c>
    </row>
    <row r="2228" spans="1:4" ht="45" x14ac:dyDescent="0.2">
      <c r="A2228" s="4" t="s">
        <v>6344</v>
      </c>
      <c r="B2228" s="5" t="s">
        <v>6345</v>
      </c>
      <c r="C2228" s="4" t="s">
        <v>47</v>
      </c>
      <c r="D2228" s="4" t="s">
        <v>6346</v>
      </c>
    </row>
    <row r="2229" spans="1:4" ht="67.5" x14ac:dyDescent="0.2">
      <c r="A2229" s="4" t="s">
        <v>6347</v>
      </c>
      <c r="B2229" s="5" t="s">
        <v>6348</v>
      </c>
      <c r="C2229" s="4" t="s">
        <v>47</v>
      </c>
      <c r="D2229" s="4" t="s">
        <v>6349</v>
      </c>
    </row>
    <row r="2230" spans="1:4" ht="57" thickBot="1" x14ac:dyDescent="0.25">
      <c r="A2230" s="8" t="s">
        <v>6350</v>
      </c>
      <c r="B2230" s="9" t="s">
        <v>6351</v>
      </c>
      <c r="C2230" s="8" t="s">
        <v>47</v>
      </c>
      <c r="D2230" s="8" t="s">
        <v>6352</v>
      </c>
    </row>
    <row r="2231" spans="1:4" ht="13.5" thickBot="1" x14ac:dyDescent="0.25">
      <c r="A2231" s="12"/>
      <c r="B2231" s="13" t="s">
        <v>8534</v>
      </c>
      <c r="C2231" s="14"/>
      <c r="D2231" s="15"/>
    </row>
    <row r="2232" spans="1:4" ht="67.5" x14ac:dyDescent="0.2">
      <c r="A2232" s="10" t="s">
        <v>6353</v>
      </c>
      <c r="B2232" s="11" t="s">
        <v>6354</v>
      </c>
      <c r="C2232" s="10" t="s">
        <v>47</v>
      </c>
      <c r="D2232" s="10" t="s">
        <v>6355</v>
      </c>
    </row>
    <row r="2233" spans="1:4" ht="67.5" x14ac:dyDescent="0.2">
      <c r="A2233" s="4" t="s">
        <v>6356</v>
      </c>
      <c r="B2233" s="5" t="s">
        <v>6357</v>
      </c>
      <c r="C2233" s="4" t="s">
        <v>47</v>
      </c>
      <c r="D2233" s="4" t="s">
        <v>6358</v>
      </c>
    </row>
    <row r="2234" spans="1:4" ht="67.5" x14ac:dyDescent="0.2">
      <c r="A2234" s="4" t="s">
        <v>6359</v>
      </c>
      <c r="B2234" s="5" t="s">
        <v>6360</v>
      </c>
      <c r="C2234" s="4" t="s">
        <v>47</v>
      </c>
      <c r="D2234" s="4" t="s">
        <v>6361</v>
      </c>
    </row>
    <row r="2235" spans="1:4" ht="67.5" x14ac:dyDescent="0.2">
      <c r="A2235" s="4" t="s">
        <v>6362</v>
      </c>
      <c r="B2235" s="5" t="s">
        <v>6363</v>
      </c>
      <c r="C2235" s="4" t="s">
        <v>47</v>
      </c>
      <c r="D2235" s="4" t="s">
        <v>6364</v>
      </c>
    </row>
    <row r="2236" spans="1:4" ht="67.5" x14ac:dyDescent="0.2">
      <c r="A2236" s="4" t="s">
        <v>6365</v>
      </c>
      <c r="B2236" s="5" t="s">
        <v>6366</v>
      </c>
      <c r="C2236" s="4" t="s">
        <v>47</v>
      </c>
      <c r="D2236" s="4" t="s">
        <v>6367</v>
      </c>
    </row>
    <row r="2237" spans="1:4" ht="67.5" x14ac:dyDescent="0.2">
      <c r="A2237" s="4" t="s">
        <v>6368</v>
      </c>
      <c r="B2237" s="5" t="s">
        <v>6369</v>
      </c>
      <c r="C2237" s="4" t="s">
        <v>47</v>
      </c>
      <c r="D2237" s="4" t="s">
        <v>6370</v>
      </c>
    </row>
    <row r="2238" spans="1:4" ht="67.5" x14ac:dyDescent="0.2">
      <c r="A2238" s="4" t="s">
        <v>6371</v>
      </c>
      <c r="B2238" s="5" t="s">
        <v>6372</v>
      </c>
      <c r="C2238" s="4" t="s">
        <v>47</v>
      </c>
      <c r="D2238" s="4" t="s">
        <v>882</v>
      </c>
    </row>
    <row r="2239" spans="1:4" ht="67.5" x14ac:dyDescent="0.2">
      <c r="A2239" s="4" t="s">
        <v>6373</v>
      </c>
      <c r="B2239" s="5" t="s">
        <v>6374</v>
      </c>
      <c r="C2239" s="4" t="s">
        <v>47</v>
      </c>
      <c r="D2239" s="4" t="s">
        <v>6375</v>
      </c>
    </row>
    <row r="2240" spans="1:4" ht="67.5" x14ac:dyDescent="0.2">
      <c r="A2240" s="4" t="s">
        <v>6376</v>
      </c>
      <c r="B2240" s="5" t="s">
        <v>6377</v>
      </c>
      <c r="C2240" s="4" t="s">
        <v>47</v>
      </c>
      <c r="D2240" s="4" t="s">
        <v>6378</v>
      </c>
    </row>
    <row r="2241" spans="1:4" ht="67.5" x14ac:dyDescent="0.2">
      <c r="A2241" s="4" t="s">
        <v>6379</v>
      </c>
      <c r="B2241" s="5" t="s">
        <v>6380</v>
      </c>
      <c r="C2241" s="4" t="s">
        <v>47</v>
      </c>
      <c r="D2241" s="4" t="s">
        <v>6381</v>
      </c>
    </row>
    <row r="2242" spans="1:4" ht="67.5" x14ac:dyDescent="0.2">
      <c r="A2242" s="4" t="s">
        <v>6382</v>
      </c>
      <c r="B2242" s="5" t="s">
        <v>6383</v>
      </c>
      <c r="C2242" s="4" t="s">
        <v>47</v>
      </c>
      <c r="D2242" s="4" t="s">
        <v>6384</v>
      </c>
    </row>
    <row r="2243" spans="1:4" ht="67.5" x14ac:dyDescent="0.2">
      <c r="A2243" s="4">
        <v>96369</v>
      </c>
      <c r="B2243" s="5" t="s">
        <v>6385</v>
      </c>
      <c r="C2243" s="4" t="s">
        <v>47</v>
      </c>
      <c r="D2243" s="4" t="s">
        <v>6386</v>
      </c>
    </row>
    <row r="2244" spans="1:4" ht="67.5" x14ac:dyDescent="0.2">
      <c r="A2244" s="4" t="s">
        <v>6387</v>
      </c>
      <c r="B2244" s="5" t="s">
        <v>6388</v>
      </c>
      <c r="C2244" s="4" t="s">
        <v>47</v>
      </c>
      <c r="D2244" s="4" t="s">
        <v>6389</v>
      </c>
    </row>
    <row r="2245" spans="1:4" ht="67.5" x14ac:dyDescent="0.2">
      <c r="A2245" s="4" t="s">
        <v>6390</v>
      </c>
      <c r="B2245" s="5" t="s">
        <v>6391</v>
      </c>
      <c r="C2245" s="4" t="s">
        <v>47</v>
      </c>
      <c r="D2245" s="4" t="s">
        <v>6392</v>
      </c>
    </row>
    <row r="2246" spans="1:4" ht="33.75" x14ac:dyDescent="0.2">
      <c r="A2246" s="4" t="s">
        <v>6393</v>
      </c>
      <c r="B2246" s="5" t="s">
        <v>6394</v>
      </c>
      <c r="C2246" s="4" t="s">
        <v>47</v>
      </c>
      <c r="D2246" s="4" t="s">
        <v>238</v>
      </c>
    </row>
    <row r="2247" spans="1:4" ht="22.5" x14ac:dyDescent="0.2">
      <c r="A2247" s="4" t="s">
        <v>6395</v>
      </c>
      <c r="B2247" s="5" t="s">
        <v>6396</v>
      </c>
      <c r="C2247" s="4" t="s">
        <v>1</v>
      </c>
      <c r="D2247" s="4" t="s">
        <v>6397</v>
      </c>
    </row>
    <row r="2248" spans="1:4" ht="33.75" x14ac:dyDescent="0.2">
      <c r="A2248" s="8" t="s">
        <v>6398</v>
      </c>
      <c r="B2248" s="9" t="s">
        <v>6399</v>
      </c>
      <c r="C2248" s="8" t="s">
        <v>1</v>
      </c>
      <c r="D2248" s="8" t="s">
        <v>6400</v>
      </c>
    </row>
    <row r="2249" spans="1:4" ht="45.75" thickBot="1" x14ac:dyDescent="0.25">
      <c r="A2249" s="4" t="s">
        <v>6402</v>
      </c>
      <c r="B2249" s="5" t="s">
        <v>6403</v>
      </c>
      <c r="C2249" s="4" t="s">
        <v>47</v>
      </c>
      <c r="D2249" s="4" t="s">
        <v>889</v>
      </c>
    </row>
    <row r="2250" spans="1:4" ht="13.5" thickBot="1" x14ac:dyDescent="0.25">
      <c r="A2250" s="12"/>
      <c r="B2250" s="13" t="s">
        <v>8533</v>
      </c>
      <c r="C2250" s="14"/>
      <c r="D2250" s="15"/>
    </row>
    <row r="2251" spans="1:4" ht="33.75" x14ac:dyDescent="0.2">
      <c r="A2251" s="10" t="s">
        <v>6404</v>
      </c>
      <c r="B2251" s="11" t="s">
        <v>6405</v>
      </c>
      <c r="C2251" s="10" t="s">
        <v>47</v>
      </c>
      <c r="D2251" s="10" t="s">
        <v>995</v>
      </c>
    </row>
    <row r="2252" spans="1:4" ht="22.5" x14ac:dyDescent="0.2">
      <c r="A2252" s="4" t="s">
        <v>6406</v>
      </c>
      <c r="B2252" s="5" t="s">
        <v>6407</v>
      </c>
      <c r="C2252" s="4" t="s">
        <v>47</v>
      </c>
      <c r="D2252" s="4" t="s">
        <v>6408</v>
      </c>
    </row>
    <row r="2253" spans="1:4" ht="22.5" x14ac:dyDescent="0.2">
      <c r="A2253" s="4" t="s">
        <v>6409</v>
      </c>
      <c r="B2253" s="5" t="s">
        <v>6410</v>
      </c>
      <c r="C2253" s="4" t="s">
        <v>47</v>
      </c>
      <c r="D2253" s="4" t="s">
        <v>6411</v>
      </c>
    </row>
    <row r="2254" spans="1:4" ht="22.5" x14ac:dyDescent="0.2">
      <c r="A2254" s="4" t="s">
        <v>6412</v>
      </c>
      <c r="B2254" s="5" t="s">
        <v>6413</v>
      </c>
      <c r="C2254" s="4" t="s">
        <v>47</v>
      </c>
      <c r="D2254" s="4" t="s">
        <v>6414</v>
      </c>
    </row>
    <row r="2255" spans="1:4" ht="22.5" x14ac:dyDescent="0.2">
      <c r="A2255" s="4" t="s">
        <v>6415</v>
      </c>
      <c r="B2255" s="5" t="s">
        <v>6416</v>
      </c>
      <c r="C2255" s="4" t="s">
        <v>47</v>
      </c>
      <c r="D2255" s="4" t="s">
        <v>6417</v>
      </c>
    </row>
    <row r="2256" spans="1:4" ht="45" x14ac:dyDescent="0.2">
      <c r="A2256" s="4" t="s">
        <v>6418</v>
      </c>
      <c r="B2256" s="5" t="s">
        <v>6419</v>
      </c>
      <c r="C2256" s="4" t="s">
        <v>47</v>
      </c>
      <c r="D2256" s="4" t="s">
        <v>6420</v>
      </c>
    </row>
    <row r="2257" spans="1:4" ht="22.5" x14ac:dyDescent="0.2">
      <c r="A2257" s="4" t="s">
        <v>6421</v>
      </c>
      <c r="B2257" s="5" t="s">
        <v>6422</v>
      </c>
      <c r="C2257" s="4" t="s">
        <v>47</v>
      </c>
      <c r="D2257" s="4" t="s">
        <v>1093</v>
      </c>
    </row>
    <row r="2258" spans="1:4" ht="45" x14ac:dyDescent="0.2">
      <c r="A2258" s="4" t="s">
        <v>6423</v>
      </c>
      <c r="B2258" s="5" t="s">
        <v>6424</v>
      </c>
      <c r="C2258" s="4" t="s">
        <v>47</v>
      </c>
      <c r="D2258" s="4" t="s">
        <v>6208</v>
      </c>
    </row>
    <row r="2259" spans="1:4" ht="56.25" x14ac:dyDescent="0.2">
      <c r="A2259" s="4" t="s">
        <v>6425</v>
      </c>
      <c r="B2259" s="5" t="s">
        <v>6426</v>
      </c>
      <c r="C2259" s="4" t="s">
        <v>47</v>
      </c>
      <c r="D2259" s="4" t="s">
        <v>170</v>
      </c>
    </row>
    <row r="2260" spans="1:4" ht="56.25" x14ac:dyDescent="0.2">
      <c r="A2260" s="4" t="s">
        <v>6427</v>
      </c>
      <c r="B2260" s="5" t="s">
        <v>6428</v>
      </c>
      <c r="C2260" s="4" t="s">
        <v>47</v>
      </c>
      <c r="D2260" s="4" t="s">
        <v>129</v>
      </c>
    </row>
    <row r="2261" spans="1:4" ht="56.25" x14ac:dyDescent="0.2">
      <c r="A2261" s="4" t="s">
        <v>6429</v>
      </c>
      <c r="B2261" s="5" t="s">
        <v>6430</v>
      </c>
      <c r="C2261" s="4" t="s">
        <v>47</v>
      </c>
      <c r="D2261" s="4" t="s">
        <v>102</v>
      </c>
    </row>
    <row r="2262" spans="1:4" ht="33.75" x14ac:dyDescent="0.2">
      <c r="A2262" s="4" t="s">
        <v>6431</v>
      </c>
      <c r="B2262" s="5" t="s">
        <v>6432</v>
      </c>
      <c r="C2262" s="4" t="s">
        <v>47</v>
      </c>
      <c r="D2262" s="4" t="s">
        <v>6433</v>
      </c>
    </row>
    <row r="2263" spans="1:4" ht="56.25" x14ac:dyDescent="0.2">
      <c r="A2263" s="4" t="s">
        <v>6434</v>
      </c>
      <c r="B2263" s="5" t="s">
        <v>6435</v>
      </c>
      <c r="C2263" s="4" t="s">
        <v>47</v>
      </c>
      <c r="D2263" s="4" t="s">
        <v>6436</v>
      </c>
    </row>
    <row r="2264" spans="1:4" ht="67.5" x14ac:dyDescent="0.2">
      <c r="A2264" s="4" t="s">
        <v>6437</v>
      </c>
      <c r="B2264" s="5" t="s">
        <v>6438</v>
      </c>
      <c r="C2264" s="4" t="s">
        <v>47</v>
      </c>
      <c r="D2264" s="4" t="s">
        <v>6439</v>
      </c>
    </row>
    <row r="2265" spans="1:4" ht="56.25" x14ac:dyDescent="0.2">
      <c r="A2265" s="4" t="s">
        <v>6440</v>
      </c>
      <c r="B2265" s="5" t="s">
        <v>6441</v>
      </c>
      <c r="C2265" s="4" t="s">
        <v>47</v>
      </c>
      <c r="D2265" s="4" t="s">
        <v>6442</v>
      </c>
    </row>
    <row r="2266" spans="1:4" ht="56.25" x14ac:dyDescent="0.2">
      <c r="A2266" s="4" t="s">
        <v>6443</v>
      </c>
      <c r="B2266" s="5" t="s">
        <v>6444</v>
      </c>
      <c r="C2266" s="4" t="s">
        <v>47</v>
      </c>
      <c r="D2266" s="4" t="s">
        <v>2945</v>
      </c>
    </row>
    <row r="2267" spans="1:4" ht="45" x14ac:dyDescent="0.2">
      <c r="A2267" s="4" t="s">
        <v>6445</v>
      </c>
      <c r="B2267" s="5" t="s">
        <v>6446</v>
      </c>
      <c r="C2267" s="4" t="s">
        <v>47</v>
      </c>
      <c r="D2267" s="4" t="s">
        <v>6447</v>
      </c>
    </row>
    <row r="2268" spans="1:4" ht="56.25" x14ac:dyDescent="0.2">
      <c r="A2268" s="4" t="s">
        <v>6448</v>
      </c>
      <c r="B2268" s="5" t="s">
        <v>6449</v>
      </c>
      <c r="C2268" s="4" t="s">
        <v>47</v>
      </c>
      <c r="D2268" s="4" t="s">
        <v>6450</v>
      </c>
    </row>
    <row r="2269" spans="1:4" ht="67.5" x14ac:dyDescent="0.2">
      <c r="A2269" s="4" t="s">
        <v>6451</v>
      </c>
      <c r="B2269" s="5" t="s">
        <v>6452</v>
      </c>
      <c r="C2269" s="4" t="s">
        <v>47</v>
      </c>
      <c r="D2269" s="4" t="s">
        <v>6453</v>
      </c>
    </row>
    <row r="2270" spans="1:4" ht="67.5" x14ac:dyDescent="0.2">
      <c r="A2270" s="4" t="s">
        <v>6454</v>
      </c>
      <c r="B2270" s="5" t="s">
        <v>6455</v>
      </c>
      <c r="C2270" s="4" t="s">
        <v>47</v>
      </c>
      <c r="D2270" s="4" t="s">
        <v>6456</v>
      </c>
    </row>
    <row r="2271" spans="1:4" ht="67.5" x14ac:dyDescent="0.2">
      <c r="A2271" s="4" t="s">
        <v>6457</v>
      </c>
      <c r="B2271" s="5" t="s">
        <v>6458</v>
      </c>
      <c r="C2271" s="4" t="s">
        <v>47</v>
      </c>
      <c r="D2271" s="4" t="s">
        <v>6459</v>
      </c>
    </row>
    <row r="2272" spans="1:4" ht="45" x14ac:dyDescent="0.2">
      <c r="A2272" s="4" t="s">
        <v>6460</v>
      </c>
      <c r="B2272" s="5" t="s">
        <v>6461</v>
      </c>
      <c r="C2272" s="4" t="s">
        <v>47</v>
      </c>
      <c r="D2272" s="4" t="s">
        <v>136</v>
      </c>
    </row>
    <row r="2273" spans="1:4" ht="45" x14ac:dyDescent="0.2">
      <c r="A2273" s="4" t="s">
        <v>6462</v>
      </c>
      <c r="B2273" s="5" t="s">
        <v>6463</v>
      </c>
      <c r="C2273" s="4" t="s">
        <v>47</v>
      </c>
      <c r="D2273" s="4" t="s">
        <v>6464</v>
      </c>
    </row>
    <row r="2274" spans="1:4" ht="33.75" x14ac:dyDescent="0.2">
      <c r="A2274" s="4" t="s">
        <v>6465</v>
      </c>
      <c r="B2274" s="5" t="s">
        <v>6466</v>
      </c>
      <c r="C2274" s="4" t="s">
        <v>47</v>
      </c>
      <c r="D2274" s="4" t="s">
        <v>105</v>
      </c>
    </row>
    <row r="2275" spans="1:4" ht="33.75" x14ac:dyDescent="0.2">
      <c r="A2275" s="4" t="s">
        <v>6467</v>
      </c>
      <c r="B2275" s="5" t="s">
        <v>6468</v>
      </c>
      <c r="C2275" s="4" t="s">
        <v>47</v>
      </c>
      <c r="D2275" s="4" t="s">
        <v>6469</v>
      </c>
    </row>
    <row r="2276" spans="1:4" ht="33.75" x14ac:dyDescent="0.2">
      <c r="A2276" s="4" t="s">
        <v>6470</v>
      </c>
      <c r="B2276" s="5" t="s">
        <v>6471</v>
      </c>
      <c r="C2276" s="4" t="s">
        <v>47</v>
      </c>
      <c r="D2276" s="4" t="s">
        <v>206</v>
      </c>
    </row>
    <row r="2277" spans="1:4" ht="33.75" x14ac:dyDescent="0.2">
      <c r="A2277" s="4" t="s">
        <v>6472</v>
      </c>
      <c r="B2277" s="5" t="s">
        <v>6473</v>
      </c>
      <c r="C2277" s="4" t="s">
        <v>47</v>
      </c>
      <c r="D2277" s="4" t="s">
        <v>103</v>
      </c>
    </row>
    <row r="2278" spans="1:4" ht="33.75" x14ac:dyDescent="0.2">
      <c r="A2278" s="4" t="s">
        <v>6474</v>
      </c>
      <c r="B2278" s="5" t="s">
        <v>6475</v>
      </c>
      <c r="C2278" s="4" t="s">
        <v>47</v>
      </c>
      <c r="D2278" s="4" t="s">
        <v>5</v>
      </c>
    </row>
    <row r="2279" spans="1:4" ht="33.75" x14ac:dyDescent="0.2">
      <c r="A2279" s="4" t="s">
        <v>6476</v>
      </c>
      <c r="B2279" s="5" t="s">
        <v>6477</v>
      </c>
      <c r="C2279" s="4" t="s">
        <v>47</v>
      </c>
      <c r="D2279" s="4" t="s">
        <v>219</v>
      </c>
    </row>
    <row r="2280" spans="1:4" ht="33.75" x14ac:dyDescent="0.2">
      <c r="A2280" s="4">
        <v>88488</v>
      </c>
      <c r="B2280" s="5" t="s">
        <v>6478</v>
      </c>
      <c r="C2280" s="4" t="s">
        <v>47</v>
      </c>
      <c r="D2280" s="4" t="s">
        <v>6479</v>
      </c>
    </row>
    <row r="2281" spans="1:4" ht="33.75" x14ac:dyDescent="0.2">
      <c r="A2281" s="4">
        <v>88489</v>
      </c>
      <c r="B2281" s="5" t="s">
        <v>6480</v>
      </c>
      <c r="C2281" s="4" t="s">
        <v>47</v>
      </c>
      <c r="D2281" s="4" t="s">
        <v>3162</v>
      </c>
    </row>
    <row r="2282" spans="1:4" ht="33.75" x14ac:dyDescent="0.2">
      <c r="A2282" s="4" t="s">
        <v>6481</v>
      </c>
      <c r="B2282" s="5" t="s">
        <v>6482</v>
      </c>
      <c r="C2282" s="4" t="s">
        <v>47</v>
      </c>
      <c r="D2282" s="4" t="s">
        <v>6483</v>
      </c>
    </row>
    <row r="2283" spans="1:4" ht="33.75" x14ac:dyDescent="0.2">
      <c r="A2283" s="4" t="s">
        <v>6484</v>
      </c>
      <c r="B2283" s="5" t="s">
        <v>6485</v>
      </c>
      <c r="C2283" s="4" t="s">
        <v>47</v>
      </c>
      <c r="D2283" s="4" t="s">
        <v>1013</v>
      </c>
    </row>
    <row r="2284" spans="1:4" ht="33.75" x14ac:dyDescent="0.2">
      <c r="A2284" s="4" t="s">
        <v>6486</v>
      </c>
      <c r="B2284" s="5" t="s">
        <v>6487</v>
      </c>
      <c r="C2284" s="4" t="s">
        <v>47</v>
      </c>
      <c r="D2284" s="4" t="s">
        <v>2859</v>
      </c>
    </row>
    <row r="2285" spans="1:4" ht="33.75" x14ac:dyDescent="0.2">
      <c r="A2285" s="4" t="s">
        <v>6488</v>
      </c>
      <c r="B2285" s="5" t="s">
        <v>6489</v>
      </c>
      <c r="C2285" s="4" t="s">
        <v>47</v>
      </c>
      <c r="D2285" s="4" t="s">
        <v>3007</v>
      </c>
    </row>
    <row r="2286" spans="1:4" ht="33.75" x14ac:dyDescent="0.2">
      <c r="A2286" s="4" t="s">
        <v>6490</v>
      </c>
      <c r="B2286" s="5" t="s">
        <v>6491</v>
      </c>
      <c r="C2286" s="4" t="s">
        <v>47</v>
      </c>
      <c r="D2286" s="4" t="s">
        <v>298</v>
      </c>
    </row>
    <row r="2287" spans="1:4" ht="33.75" x14ac:dyDescent="0.2">
      <c r="A2287" s="4" t="s">
        <v>6492</v>
      </c>
      <c r="B2287" s="5" t="s">
        <v>6493</v>
      </c>
      <c r="C2287" s="4" t="s">
        <v>47</v>
      </c>
      <c r="D2287" s="4" t="s">
        <v>1489</v>
      </c>
    </row>
    <row r="2288" spans="1:4" ht="33.75" x14ac:dyDescent="0.2">
      <c r="A2288" s="4" t="s">
        <v>6494</v>
      </c>
      <c r="B2288" s="5" t="s">
        <v>6495</v>
      </c>
      <c r="C2288" s="4" t="s">
        <v>47</v>
      </c>
      <c r="D2288" s="4" t="s">
        <v>6496</v>
      </c>
    </row>
    <row r="2289" spans="1:4" ht="33.75" x14ac:dyDescent="0.2">
      <c r="A2289" s="4" t="s">
        <v>6497</v>
      </c>
      <c r="B2289" s="5" t="s">
        <v>6498</v>
      </c>
      <c r="C2289" s="4" t="s">
        <v>47</v>
      </c>
      <c r="D2289" s="4" t="s">
        <v>6499</v>
      </c>
    </row>
    <row r="2290" spans="1:4" ht="33.75" x14ac:dyDescent="0.2">
      <c r="A2290" s="4" t="s">
        <v>6500</v>
      </c>
      <c r="B2290" s="5" t="s">
        <v>6501</v>
      </c>
      <c r="C2290" s="4" t="s">
        <v>47</v>
      </c>
      <c r="D2290" s="4" t="s">
        <v>6502</v>
      </c>
    </row>
    <row r="2291" spans="1:4" ht="33.75" x14ac:dyDescent="0.2">
      <c r="A2291" s="4" t="s">
        <v>6503</v>
      </c>
      <c r="B2291" s="5" t="s">
        <v>6504</v>
      </c>
      <c r="C2291" s="4" t="s">
        <v>47</v>
      </c>
      <c r="D2291" s="4" t="s">
        <v>6505</v>
      </c>
    </row>
    <row r="2292" spans="1:4" ht="56.25" x14ac:dyDescent="0.2">
      <c r="A2292" s="4" t="s">
        <v>6506</v>
      </c>
      <c r="B2292" s="5" t="s">
        <v>6507</v>
      </c>
      <c r="C2292" s="4" t="s">
        <v>47</v>
      </c>
      <c r="D2292" s="4" t="s">
        <v>6508</v>
      </c>
    </row>
    <row r="2293" spans="1:4" ht="56.25" x14ac:dyDescent="0.2">
      <c r="A2293" s="4" t="s">
        <v>6509</v>
      </c>
      <c r="B2293" s="5" t="s">
        <v>6510</v>
      </c>
      <c r="C2293" s="4" t="s">
        <v>47</v>
      </c>
      <c r="D2293" s="4" t="s">
        <v>209</v>
      </c>
    </row>
    <row r="2294" spans="1:4" ht="56.25" x14ac:dyDescent="0.2">
      <c r="A2294" s="4" t="s">
        <v>6511</v>
      </c>
      <c r="B2294" s="5" t="s">
        <v>6512</v>
      </c>
      <c r="C2294" s="4" t="s">
        <v>47</v>
      </c>
      <c r="D2294" s="4" t="s">
        <v>6513</v>
      </c>
    </row>
    <row r="2295" spans="1:4" ht="56.25" x14ac:dyDescent="0.2">
      <c r="A2295" s="4" t="s">
        <v>6514</v>
      </c>
      <c r="B2295" s="5" t="s">
        <v>6515</v>
      </c>
      <c r="C2295" s="4" t="s">
        <v>47</v>
      </c>
      <c r="D2295" s="4" t="s">
        <v>6516</v>
      </c>
    </row>
    <row r="2296" spans="1:4" ht="33.75" x14ac:dyDescent="0.2">
      <c r="A2296" s="4" t="s">
        <v>6517</v>
      </c>
      <c r="B2296" s="5" t="s">
        <v>6518</v>
      </c>
      <c r="C2296" s="4" t="s">
        <v>47</v>
      </c>
      <c r="D2296" s="4" t="s">
        <v>6519</v>
      </c>
    </row>
    <row r="2297" spans="1:4" ht="56.25" x14ac:dyDescent="0.2">
      <c r="A2297" s="4" t="s">
        <v>6520</v>
      </c>
      <c r="B2297" s="5" t="s">
        <v>6521</v>
      </c>
      <c r="C2297" s="4" t="s">
        <v>47</v>
      </c>
      <c r="D2297" s="4" t="s">
        <v>6522</v>
      </c>
    </row>
    <row r="2298" spans="1:4" ht="56.25" x14ac:dyDescent="0.2">
      <c r="A2298" s="4" t="s">
        <v>6523</v>
      </c>
      <c r="B2298" s="5" t="s">
        <v>6524</v>
      </c>
      <c r="C2298" s="4" t="s">
        <v>47</v>
      </c>
      <c r="D2298" s="4" t="s">
        <v>6525</v>
      </c>
    </row>
    <row r="2299" spans="1:4" ht="56.25" x14ac:dyDescent="0.2">
      <c r="A2299" s="4" t="s">
        <v>6526</v>
      </c>
      <c r="B2299" s="5" t="s">
        <v>6527</v>
      </c>
      <c r="C2299" s="4" t="s">
        <v>47</v>
      </c>
      <c r="D2299" s="4" t="s">
        <v>6528</v>
      </c>
    </row>
    <row r="2300" spans="1:4" ht="56.25" x14ac:dyDescent="0.2">
      <c r="A2300" s="4" t="s">
        <v>6529</v>
      </c>
      <c r="B2300" s="5" t="s">
        <v>6530</v>
      </c>
      <c r="C2300" s="4" t="s">
        <v>47</v>
      </c>
      <c r="D2300" s="4" t="s">
        <v>3398</v>
      </c>
    </row>
    <row r="2301" spans="1:4" ht="33.75" x14ac:dyDescent="0.2">
      <c r="A2301" s="4" t="s">
        <v>6531</v>
      </c>
      <c r="B2301" s="5" t="s">
        <v>6532</v>
      </c>
      <c r="C2301" s="4" t="s">
        <v>47</v>
      </c>
      <c r="D2301" s="4" t="s">
        <v>6533</v>
      </c>
    </row>
    <row r="2302" spans="1:4" ht="56.25" x14ac:dyDescent="0.2">
      <c r="A2302" s="4" t="s">
        <v>6534</v>
      </c>
      <c r="B2302" s="5" t="s">
        <v>6535</v>
      </c>
      <c r="C2302" s="4" t="s">
        <v>47</v>
      </c>
      <c r="D2302" s="4" t="s">
        <v>6536</v>
      </c>
    </row>
    <row r="2303" spans="1:4" ht="56.25" x14ac:dyDescent="0.2">
      <c r="A2303" s="4" t="s">
        <v>6537</v>
      </c>
      <c r="B2303" s="5" t="s">
        <v>6538</v>
      </c>
      <c r="C2303" s="4" t="s">
        <v>47</v>
      </c>
      <c r="D2303" s="4" t="s">
        <v>6539</v>
      </c>
    </row>
    <row r="2304" spans="1:4" ht="56.25" x14ac:dyDescent="0.2">
      <c r="A2304" s="4" t="s">
        <v>6540</v>
      </c>
      <c r="B2304" s="5" t="s">
        <v>6541</v>
      </c>
      <c r="C2304" s="4" t="s">
        <v>47</v>
      </c>
      <c r="D2304" s="4" t="s">
        <v>872</v>
      </c>
    </row>
    <row r="2305" spans="1:4" ht="56.25" x14ac:dyDescent="0.2">
      <c r="A2305" s="4" t="s">
        <v>6542</v>
      </c>
      <c r="B2305" s="5" t="s">
        <v>6543</v>
      </c>
      <c r="C2305" s="4" t="s">
        <v>47</v>
      </c>
      <c r="D2305" s="4" t="s">
        <v>6544</v>
      </c>
    </row>
    <row r="2306" spans="1:4" ht="33.75" x14ac:dyDescent="0.2">
      <c r="A2306" s="4" t="s">
        <v>6545</v>
      </c>
      <c r="B2306" s="5" t="s">
        <v>6546</v>
      </c>
      <c r="C2306" s="4" t="s">
        <v>47</v>
      </c>
      <c r="D2306" s="4" t="s">
        <v>6547</v>
      </c>
    </row>
    <row r="2307" spans="1:4" x14ac:dyDescent="0.2">
      <c r="A2307" s="4" t="s">
        <v>6548</v>
      </c>
      <c r="B2307" s="5" t="s">
        <v>6549</v>
      </c>
      <c r="C2307" s="4" t="s">
        <v>47</v>
      </c>
      <c r="D2307" s="4" t="s">
        <v>6550</v>
      </c>
    </row>
    <row r="2308" spans="1:4" ht="22.5" x14ac:dyDescent="0.2">
      <c r="A2308" s="4" t="s">
        <v>6551</v>
      </c>
      <c r="B2308" s="5" t="s">
        <v>6552</v>
      </c>
      <c r="C2308" s="4" t="s">
        <v>47</v>
      </c>
      <c r="D2308" s="4" t="s">
        <v>5967</v>
      </c>
    </row>
    <row r="2309" spans="1:4" x14ac:dyDescent="0.2">
      <c r="A2309" s="4" t="s">
        <v>6553</v>
      </c>
      <c r="B2309" s="5" t="s">
        <v>6554</v>
      </c>
      <c r="C2309" s="4" t="s">
        <v>47</v>
      </c>
      <c r="D2309" s="4" t="s">
        <v>231</v>
      </c>
    </row>
    <row r="2310" spans="1:4" ht="33.75" x14ac:dyDescent="0.2">
      <c r="A2310" s="4" t="s">
        <v>6555</v>
      </c>
      <c r="B2310" s="5" t="s">
        <v>6556</v>
      </c>
      <c r="C2310" s="4" t="s">
        <v>47</v>
      </c>
      <c r="D2310" s="4" t="s">
        <v>6557</v>
      </c>
    </row>
    <row r="2311" spans="1:4" ht="22.5" x14ac:dyDescent="0.2">
      <c r="A2311" s="4" t="s">
        <v>6558</v>
      </c>
      <c r="B2311" s="5" t="s">
        <v>6559</v>
      </c>
      <c r="C2311" s="4" t="s">
        <v>47</v>
      </c>
      <c r="D2311" s="4" t="s">
        <v>6560</v>
      </c>
    </row>
    <row r="2312" spans="1:4" ht="22.5" x14ac:dyDescent="0.2">
      <c r="A2312" s="4" t="s">
        <v>6561</v>
      </c>
      <c r="B2312" s="5" t="s">
        <v>6562</v>
      </c>
      <c r="C2312" s="4" t="s">
        <v>47</v>
      </c>
      <c r="D2312" s="4" t="s">
        <v>6563</v>
      </c>
    </row>
    <row r="2313" spans="1:4" ht="22.5" x14ac:dyDescent="0.2">
      <c r="A2313" s="4" t="s">
        <v>6564</v>
      </c>
      <c r="B2313" s="5" t="s">
        <v>6565</v>
      </c>
      <c r="C2313" s="4" t="s">
        <v>47</v>
      </c>
      <c r="D2313" s="4" t="s">
        <v>122</v>
      </c>
    </row>
    <row r="2314" spans="1:4" ht="33.75" x14ac:dyDescent="0.2">
      <c r="A2314" s="4" t="s">
        <v>6566</v>
      </c>
      <c r="B2314" s="5" t="s">
        <v>6567</v>
      </c>
      <c r="C2314" s="4" t="s">
        <v>47</v>
      </c>
      <c r="D2314" s="4" t="s">
        <v>260</v>
      </c>
    </row>
    <row r="2315" spans="1:4" ht="22.5" x14ac:dyDescent="0.2">
      <c r="A2315" s="4" t="s">
        <v>6568</v>
      </c>
      <c r="B2315" s="5" t="s">
        <v>6569</v>
      </c>
      <c r="C2315" s="4" t="s">
        <v>47</v>
      </c>
      <c r="D2315" s="4" t="s">
        <v>147</v>
      </c>
    </row>
    <row r="2316" spans="1:4" ht="22.5" x14ac:dyDescent="0.2">
      <c r="A2316" s="4" t="s">
        <v>6570</v>
      </c>
      <c r="B2316" s="5" t="s">
        <v>6571</v>
      </c>
      <c r="C2316" s="4" t="s">
        <v>47</v>
      </c>
      <c r="D2316" s="4" t="s">
        <v>6572</v>
      </c>
    </row>
    <row r="2317" spans="1:4" ht="33.75" x14ac:dyDescent="0.2">
      <c r="A2317" s="4" t="s">
        <v>6573</v>
      </c>
      <c r="B2317" s="5" t="s">
        <v>6574</v>
      </c>
      <c r="C2317" s="4" t="s">
        <v>47</v>
      </c>
      <c r="D2317" s="4" t="s">
        <v>4005</v>
      </c>
    </row>
    <row r="2318" spans="1:4" ht="33.75" x14ac:dyDescent="0.2">
      <c r="A2318" s="4" t="s">
        <v>6575</v>
      </c>
      <c r="B2318" s="5" t="s">
        <v>6576</v>
      </c>
      <c r="C2318" s="4" t="s">
        <v>47</v>
      </c>
      <c r="D2318" s="4" t="s">
        <v>6577</v>
      </c>
    </row>
    <row r="2319" spans="1:4" ht="33.75" x14ac:dyDescent="0.2">
      <c r="A2319" s="4" t="s">
        <v>6578</v>
      </c>
      <c r="B2319" s="5" t="s">
        <v>6579</v>
      </c>
      <c r="C2319" s="4" t="s">
        <v>47</v>
      </c>
      <c r="D2319" s="4" t="s">
        <v>6580</v>
      </c>
    </row>
    <row r="2320" spans="1:4" x14ac:dyDescent="0.2">
      <c r="A2320" s="4" t="s">
        <v>6581</v>
      </c>
      <c r="B2320" s="5" t="s">
        <v>6582</v>
      </c>
      <c r="C2320" s="4" t="s">
        <v>47</v>
      </c>
      <c r="D2320" s="4" t="s">
        <v>3765</v>
      </c>
    </row>
    <row r="2321" spans="1:4" x14ac:dyDescent="0.2">
      <c r="A2321" s="4" t="s">
        <v>6583</v>
      </c>
      <c r="B2321" s="5" t="s">
        <v>6584</v>
      </c>
      <c r="C2321" s="4" t="s">
        <v>47</v>
      </c>
      <c r="D2321" s="4" t="s">
        <v>6585</v>
      </c>
    </row>
    <row r="2322" spans="1:4" ht="22.5" x14ac:dyDescent="0.2">
      <c r="A2322" s="4" t="s">
        <v>6586</v>
      </c>
      <c r="B2322" s="5" t="s">
        <v>6587</v>
      </c>
      <c r="C2322" s="4" t="s">
        <v>47</v>
      </c>
      <c r="D2322" s="4" t="s">
        <v>6588</v>
      </c>
    </row>
    <row r="2323" spans="1:4" x14ac:dyDescent="0.2">
      <c r="A2323" s="4" t="s">
        <v>6589</v>
      </c>
      <c r="B2323" s="5" t="s">
        <v>6590</v>
      </c>
      <c r="C2323" s="4" t="s">
        <v>47</v>
      </c>
      <c r="D2323" s="4" t="s">
        <v>6591</v>
      </c>
    </row>
    <row r="2324" spans="1:4" ht="22.5" x14ac:dyDescent="0.2">
      <c r="A2324" s="4" t="s">
        <v>6592</v>
      </c>
      <c r="B2324" s="5" t="s">
        <v>6593</v>
      </c>
      <c r="C2324" s="4" t="s">
        <v>47</v>
      </c>
      <c r="D2324" s="4" t="s">
        <v>3584</v>
      </c>
    </row>
    <row r="2325" spans="1:4" ht="22.5" x14ac:dyDescent="0.2">
      <c r="A2325" s="4" t="s">
        <v>6594</v>
      </c>
      <c r="B2325" s="5" t="s">
        <v>6595</v>
      </c>
      <c r="C2325" s="4" t="s">
        <v>47</v>
      </c>
      <c r="D2325" s="4" t="s">
        <v>30</v>
      </c>
    </row>
    <row r="2326" spans="1:4" ht="22.5" x14ac:dyDescent="0.2">
      <c r="A2326" s="4" t="s">
        <v>6596</v>
      </c>
      <c r="B2326" s="5" t="s">
        <v>6597</v>
      </c>
      <c r="C2326" s="4" t="s">
        <v>47</v>
      </c>
      <c r="D2326" s="4" t="s">
        <v>6598</v>
      </c>
    </row>
    <row r="2327" spans="1:4" ht="22.5" x14ac:dyDescent="0.2">
      <c r="A2327" s="4" t="s">
        <v>6599</v>
      </c>
      <c r="B2327" s="5" t="s">
        <v>6600</v>
      </c>
      <c r="C2327" s="4" t="s">
        <v>47</v>
      </c>
      <c r="D2327" s="4" t="s">
        <v>3072</v>
      </c>
    </row>
    <row r="2328" spans="1:4" ht="33.75" x14ac:dyDescent="0.2">
      <c r="A2328" s="4" t="s">
        <v>6601</v>
      </c>
      <c r="B2328" s="5" t="s">
        <v>6602</v>
      </c>
      <c r="C2328" s="4" t="s">
        <v>47</v>
      </c>
      <c r="D2328" s="4" t="s">
        <v>6603</v>
      </c>
    </row>
    <row r="2329" spans="1:4" ht="22.5" x14ac:dyDescent="0.2">
      <c r="A2329" s="4" t="s">
        <v>6604</v>
      </c>
      <c r="B2329" s="5" t="s">
        <v>6605</v>
      </c>
      <c r="C2329" s="4" t="s">
        <v>47</v>
      </c>
      <c r="D2329" s="4" t="s">
        <v>146</v>
      </c>
    </row>
    <row r="2330" spans="1:4" ht="45" x14ac:dyDescent="0.2">
      <c r="A2330" s="4" t="s">
        <v>6606</v>
      </c>
      <c r="B2330" s="5" t="s">
        <v>6607</v>
      </c>
      <c r="C2330" s="4" t="s">
        <v>47</v>
      </c>
      <c r="D2330" s="4" t="s">
        <v>191</v>
      </c>
    </row>
    <row r="2331" spans="1:4" ht="45" x14ac:dyDescent="0.2">
      <c r="A2331" s="4" t="s">
        <v>6608</v>
      </c>
      <c r="B2331" s="5" t="s">
        <v>6609</v>
      </c>
      <c r="C2331" s="4" t="s">
        <v>47</v>
      </c>
      <c r="D2331" s="4" t="s">
        <v>3590</v>
      </c>
    </row>
    <row r="2332" spans="1:4" ht="33.75" x14ac:dyDescent="0.2">
      <c r="A2332" s="4" t="s">
        <v>6610</v>
      </c>
      <c r="B2332" s="5" t="s">
        <v>6611</v>
      </c>
      <c r="C2332" s="4" t="s">
        <v>47</v>
      </c>
      <c r="D2332" s="4" t="s">
        <v>291</v>
      </c>
    </row>
    <row r="2333" spans="1:4" ht="33.75" x14ac:dyDescent="0.2">
      <c r="A2333" s="4" t="s">
        <v>6612</v>
      </c>
      <c r="B2333" s="5" t="s">
        <v>6613</v>
      </c>
      <c r="C2333" s="4" t="s">
        <v>47</v>
      </c>
      <c r="D2333" s="4" t="s">
        <v>6614</v>
      </c>
    </row>
    <row r="2334" spans="1:4" ht="33.75" x14ac:dyDescent="0.2">
      <c r="A2334" s="4" t="s">
        <v>6615</v>
      </c>
      <c r="B2334" s="5" t="s">
        <v>6616</v>
      </c>
      <c r="C2334" s="4" t="s">
        <v>47</v>
      </c>
      <c r="D2334" s="4" t="s">
        <v>6617</v>
      </c>
    </row>
    <row r="2335" spans="1:4" ht="33.75" x14ac:dyDescent="0.2">
      <c r="A2335" s="4" t="s">
        <v>6618</v>
      </c>
      <c r="B2335" s="5" t="s">
        <v>6619</v>
      </c>
      <c r="C2335" s="4" t="s">
        <v>47</v>
      </c>
      <c r="D2335" s="4" t="s">
        <v>32</v>
      </c>
    </row>
    <row r="2336" spans="1:4" ht="33.75" x14ac:dyDescent="0.2">
      <c r="A2336" s="4" t="s">
        <v>6620</v>
      </c>
      <c r="B2336" s="5" t="s">
        <v>6621</v>
      </c>
      <c r="C2336" s="4" t="s">
        <v>47</v>
      </c>
      <c r="D2336" s="4" t="s">
        <v>1476</v>
      </c>
    </row>
    <row r="2337" spans="1:4" ht="56.25" x14ac:dyDescent="0.2">
      <c r="A2337" s="4" t="s">
        <v>6622</v>
      </c>
      <c r="B2337" s="5" t="s">
        <v>6623</v>
      </c>
      <c r="C2337" s="4" t="s">
        <v>47</v>
      </c>
      <c r="D2337" s="4" t="s">
        <v>5184</v>
      </c>
    </row>
    <row r="2338" spans="1:4" ht="45" x14ac:dyDescent="0.2">
      <c r="A2338" s="4" t="s">
        <v>6624</v>
      </c>
      <c r="B2338" s="5" t="s">
        <v>6625</v>
      </c>
      <c r="C2338" s="4" t="s">
        <v>47</v>
      </c>
      <c r="D2338" s="4" t="s">
        <v>6626</v>
      </c>
    </row>
    <row r="2339" spans="1:4" ht="56.25" x14ac:dyDescent="0.2">
      <c r="A2339" s="4" t="s">
        <v>6627</v>
      </c>
      <c r="B2339" s="5" t="s">
        <v>6628</v>
      </c>
      <c r="C2339" s="4" t="s">
        <v>13</v>
      </c>
      <c r="D2339" s="4" t="s">
        <v>6629</v>
      </c>
    </row>
    <row r="2340" spans="1:4" ht="33.75" x14ac:dyDescent="0.2">
      <c r="A2340" s="4" t="s">
        <v>6630</v>
      </c>
      <c r="B2340" s="5" t="s">
        <v>6631</v>
      </c>
      <c r="C2340" s="4" t="s">
        <v>47</v>
      </c>
      <c r="D2340" s="4" t="s">
        <v>3640</v>
      </c>
    </row>
    <row r="2341" spans="1:4" ht="45" x14ac:dyDescent="0.2">
      <c r="A2341" s="4" t="s">
        <v>6632</v>
      </c>
      <c r="B2341" s="5" t="s">
        <v>6633</v>
      </c>
      <c r="C2341" s="4" t="s">
        <v>47</v>
      </c>
      <c r="D2341" s="4" t="s">
        <v>1094</v>
      </c>
    </row>
    <row r="2342" spans="1:4" ht="33.75" x14ac:dyDescent="0.2">
      <c r="A2342" s="4" t="s">
        <v>6634</v>
      </c>
      <c r="B2342" s="5" t="s">
        <v>6635</v>
      </c>
      <c r="C2342" s="4" t="s">
        <v>47</v>
      </c>
      <c r="D2342" s="4" t="s">
        <v>5184</v>
      </c>
    </row>
    <row r="2343" spans="1:4" ht="33.75" x14ac:dyDescent="0.2">
      <c r="A2343" s="4" t="s">
        <v>6636</v>
      </c>
      <c r="B2343" s="5" t="s">
        <v>6637</v>
      </c>
      <c r="C2343" s="4" t="s">
        <v>47</v>
      </c>
      <c r="D2343" s="4" t="s">
        <v>6638</v>
      </c>
    </row>
    <row r="2344" spans="1:4" ht="45" x14ac:dyDescent="0.2">
      <c r="A2344" s="4" t="s">
        <v>6639</v>
      </c>
      <c r="B2344" s="5" t="s">
        <v>6640</v>
      </c>
      <c r="C2344" s="4" t="s">
        <v>47</v>
      </c>
      <c r="D2344" s="4" t="s">
        <v>1189</v>
      </c>
    </row>
    <row r="2345" spans="1:4" ht="33.75" x14ac:dyDescent="0.2">
      <c r="A2345" s="4" t="s">
        <v>6641</v>
      </c>
      <c r="B2345" s="5" t="s">
        <v>6642</v>
      </c>
      <c r="C2345" s="4" t="s">
        <v>1</v>
      </c>
      <c r="D2345" s="4" t="s">
        <v>6231</v>
      </c>
    </row>
    <row r="2346" spans="1:4" ht="33.75" x14ac:dyDescent="0.2">
      <c r="A2346" s="4" t="s">
        <v>6643</v>
      </c>
      <c r="B2346" s="5" t="s">
        <v>6644</v>
      </c>
      <c r="C2346" s="4" t="s">
        <v>47</v>
      </c>
      <c r="D2346" s="4" t="s">
        <v>6645</v>
      </c>
    </row>
    <row r="2347" spans="1:4" ht="22.5" x14ac:dyDescent="0.2">
      <c r="A2347" s="4" t="s">
        <v>6647</v>
      </c>
      <c r="B2347" s="5" t="s">
        <v>6646</v>
      </c>
      <c r="C2347" s="4" t="s">
        <v>47</v>
      </c>
      <c r="D2347" s="4" t="s">
        <v>5103</v>
      </c>
    </row>
    <row r="2348" spans="1:4" ht="45" x14ac:dyDescent="0.2">
      <c r="A2348" s="4">
        <v>79467</v>
      </c>
      <c r="B2348" s="5" t="s">
        <v>6648</v>
      </c>
      <c r="C2348" s="4" t="s">
        <v>6649</v>
      </c>
      <c r="D2348" s="4" t="s">
        <v>6436</v>
      </c>
    </row>
    <row r="2349" spans="1:4" ht="22.5" x14ac:dyDescent="0.2">
      <c r="A2349" s="4" t="s">
        <v>6650</v>
      </c>
      <c r="B2349" s="5" t="s">
        <v>6651</v>
      </c>
      <c r="C2349" s="4" t="s">
        <v>47</v>
      </c>
      <c r="D2349" s="4" t="s">
        <v>6652</v>
      </c>
    </row>
    <row r="2350" spans="1:4" ht="33.75" x14ac:dyDescent="0.2">
      <c r="A2350" s="4" t="s">
        <v>6653</v>
      </c>
      <c r="B2350" s="5" t="s">
        <v>6654</v>
      </c>
      <c r="C2350" s="4" t="s">
        <v>47</v>
      </c>
      <c r="D2350" s="4" t="s">
        <v>6</v>
      </c>
    </row>
    <row r="2351" spans="1:4" ht="33.75" x14ac:dyDescent="0.2">
      <c r="A2351" s="4" t="s">
        <v>6655</v>
      </c>
      <c r="B2351" s="5" t="s">
        <v>6656</v>
      </c>
      <c r="C2351" s="4" t="s">
        <v>47</v>
      </c>
      <c r="D2351" s="4" t="s">
        <v>6657</v>
      </c>
    </row>
    <row r="2352" spans="1:4" ht="22.5" x14ac:dyDescent="0.2">
      <c r="A2352" s="4" t="s">
        <v>6658</v>
      </c>
      <c r="B2352" s="5" t="s">
        <v>6659</v>
      </c>
      <c r="C2352" s="4" t="s">
        <v>47</v>
      </c>
      <c r="D2352" s="4" t="s">
        <v>6660</v>
      </c>
    </row>
    <row r="2353" spans="1:4" ht="23.25" thickBot="1" x14ac:dyDescent="0.25">
      <c r="A2353" s="8" t="s">
        <v>6661</v>
      </c>
      <c r="B2353" s="9" t="s">
        <v>6662</v>
      </c>
      <c r="C2353" s="8" t="s">
        <v>47</v>
      </c>
      <c r="D2353" s="8" t="s">
        <v>6232</v>
      </c>
    </row>
    <row r="2354" spans="1:4" ht="13.5" thickBot="1" x14ac:dyDescent="0.25">
      <c r="A2354" s="12"/>
      <c r="B2354" s="13" t="s">
        <v>6664</v>
      </c>
      <c r="C2354" s="14"/>
      <c r="D2354" s="15"/>
    </row>
    <row r="2355" spans="1:4" ht="56.25" x14ac:dyDescent="0.2">
      <c r="A2355" s="10" t="s">
        <v>6665</v>
      </c>
      <c r="B2355" s="11" t="s">
        <v>6666</v>
      </c>
      <c r="C2355" s="10" t="s">
        <v>47</v>
      </c>
      <c r="D2355" s="10" t="s">
        <v>6667</v>
      </c>
    </row>
    <row r="2356" spans="1:4" ht="56.25" x14ac:dyDescent="0.2">
      <c r="A2356" s="4" t="s">
        <v>6668</v>
      </c>
      <c r="B2356" s="5" t="s">
        <v>6669</v>
      </c>
      <c r="C2356" s="4" t="s">
        <v>47</v>
      </c>
      <c r="D2356" s="4" t="s">
        <v>6670</v>
      </c>
    </row>
    <row r="2357" spans="1:4" ht="45" x14ac:dyDescent="0.2">
      <c r="A2357" s="4" t="s">
        <v>6671</v>
      </c>
      <c r="B2357" s="5" t="s">
        <v>6672</v>
      </c>
      <c r="C2357" s="4" t="s">
        <v>47</v>
      </c>
      <c r="D2357" s="4" t="s">
        <v>6401</v>
      </c>
    </row>
    <row r="2358" spans="1:4" ht="45" x14ac:dyDescent="0.2">
      <c r="A2358" s="4" t="s">
        <v>6673</v>
      </c>
      <c r="B2358" s="5" t="s">
        <v>6674</v>
      </c>
      <c r="C2358" s="4" t="s">
        <v>47</v>
      </c>
      <c r="D2358" s="4" t="s">
        <v>6675</v>
      </c>
    </row>
    <row r="2359" spans="1:4" ht="45" x14ac:dyDescent="0.2">
      <c r="A2359" s="4" t="s">
        <v>6676</v>
      </c>
      <c r="B2359" s="5" t="s">
        <v>6677</v>
      </c>
      <c r="C2359" s="4" t="s">
        <v>47</v>
      </c>
      <c r="D2359" s="4" t="s">
        <v>6678</v>
      </c>
    </row>
    <row r="2360" spans="1:4" ht="45" x14ac:dyDescent="0.2">
      <c r="A2360" s="4" t="s">
        <v>6679</v>
      </c>
      <c r="B2360" s="5" t="s">
        <v>6680</v>
      </c>
      <c r="C2360" s="4" t="s">
        <v>47</v>
      </c>
      <c r="D2360" s="4" t="s">
        <v>6681</v>
      </c>
    </row>
    <row r="2361" spans="1:4" ht="45" x14ac:dyDescent="0.2">
      <c r="A2361" s="4" t="s">
        <v>6682</v>
      </c>
      <c r="B2361" s="5" t="s">
        <v>6683</v>
      </c>
      <c r="C2361" s="4" t="s">
        <v>47</v>
      </c>
      <c r="D2361" s="4" t="s">
        <v>6684</v>
      </c>
    </row>
    <row r="2362" spans="1:4" ht="45" x14ac:dyDescent="0.2">
      <c r="A2362" s="4" t="s">
        <v>6685</v>
      </c>
      <c r="B2362" s="5" t="s">
        <v>6686</v>
      </c>
      <c r="C2362" s="4" t="s">
        <v>47</v>
      </c>
      <c r="D2362" s="4" t="s">
        <v>6687</v>
      </c>
    </row>
    <row r="2363" spans="1:4" ht="45" x14ac:dyDescent="0.2">
      <c r="A2363" s="4" t="s">
        <v>6688</v>
      </c>
      <c r="B2363" s="5" t="s">
        <v>6689</v>
      </c>
      <c r="C2363" s="4" t="s">
        <v>47</v>
      </c>
      <c r="D2363" s="4" t="s">
        <v>6328</v>
      </c>
    </row>
    <row r="2364" spans="1:4" ht="45" x14ac:dyDescent="0.2">
      <c r="A2364" s="4" t="s">
        <v>6690</v>
      </c>
      <c r="B2364" s="5" t="s">
        <v>6691</v>
      </c>
      <c r="C2364" s="4" t="s">
        <v>47</v>
      </c>
      <c r="D2364" s="4" t="s">
        <v>6678</v>
      </c>
    </row>
    <row r="2365" spans="1:4" ht="45" x14ac:dyDescent="0.2">
      <c r="A2365" s="4" t="s">
        <v>6692</v>
      </c>
      <c r="B2365" s="5" t="s">
        <v>6693</v>
      </c>
      <c r="C2365" s="4" t="s">
        <v>47</v>
      </c>
      <c r="D2365" s="4" t="s">
        <v>6694</v>
      </c>
    </row>
    <row r="2366" spans="1:4" ht="56.25" x14ac:dyDescent="0.2">
      <c r="A2366" s="4" t="s">
        <v>6695</v>
      </c>
      <c r="B2366" s="5" t="s">
        <v>6696</v>
      </c>
      <c r="C2366" s="4" t="s">
        <v>47</v>
      </c>
      <c r="D2366" s="4" t="s">
        <v>2711</v>
      </c>
    </row>
    <row r="2367" spans="1:4" ht="45" x14ac:dyDescent="0.2">
      <c r="A2367" s="4" t="s">
        <v>6697</v>
      </c>
      <c r="B2367" s="5" t="s">
        <v>6698</v>
      </c>
      <c r="C2367" s="4" t="s">
        <v>47</v>
      </c>
      <c r="D2367" s="4" t="s">
        <v>6699</v>
      </c>
    </row>
    <row r="2368" spans="1:4" ht="56.25" x14ac:dyDescent="0.2">
      <c r="A2368" s="4" t="s">
        <v>6700</v>
      </c>
      <c r="B2368" s="5" t="s">
        <v>6701</v>
      </c>
      <c r="C2368" s="4" t="s">
        <v>47</v>
      </c>
      <c r="D2368" s="4" t="s">
        <v>6702</v>
      </c>
    </row>
    <row r="2369" spans="1:4" ht="56.25" x14ac:dyDescent="0.2">
      <c r="A2369" s="4" t="s">
        <v>6703</v>
      </c>
      <c r="B2369" s="5" t="s">
        <v>6704</v>
      </c>
      <c r="C2369" s="4" t="s">
        <v>47</v>
      </c>
      <c r="D2369" s="4" t="s">
        <v>6705</v>
      </c>
    </row>
    <row r="2370" spans="1:4" ht="56.25" x14ac:dyDescent="0.2">
      <c r="A2370" s="4" t="s">
        <v>6706</v>
      </c>
      <c r="B2370" s="5" t="s">
        <v>6707</v>
      </c>
      <c r="C2370" s="4" t="s">
        <v>47</v>
      </c>
      <c r="D2370" s="4" t="s">
        <v>6708</v>
      </c>
    </row>
    <row r="2371" spans="1:4" ht="45" x14ac:dyDescent="0.2">
      <c r="A2371" s="4" t="s">
        <v>6709</v>
      </c>
      <c r="B2371" s="5" t="s">
        <v>6710</v>
      </c>
      <c r="C2371" s="4" t="s">
        <v>47</v>
      </c>
      <c r="D2371" s="4" t="s">
        <v>6711</v>
      </c>
    </row>
    <row r="2372" spans="1:4" ht="45" x14ac:dyDescent="0.2">
      <c r="A2372" s="4" t="s">
        <v>6712</v>
      </c>
      <c r="B2372" s="5" t="s">
        <v>6713</v>
      </c>
      <c r="C2372" s="4" t="s">
        <v>47</v>
      </c>
      <c r="D2372" s="4" t="s">
        <v>1209</v>
      </c>
    </row>
    <row r="2373" spans="1:4" ht="45" x14ac:dyDescent="0.2">
      <c r="A2373" s="4" t="s">
        <v>6714</v>
      </c>
      <c r="B2373" s="5" t="s">
        <v>6715</v>
      </c>
      <c r="C2373" s="4" t="s">
        <v>47</v>
      </c>
      <c r="D2373" s="4" t="s">
        <v>6716</v>
      </c>
    </row>
    <row r="2374" spans="1:4" ht="45" x14ac:dyDescent="0.2">
      <c r="A2374" s="4" t="s">
        <v>6717</v>
      </c>
      <c r="B2374" s="5" t="s">
        <v>6718</v>
      </c>
      <c r="C2374" s="4" t="s">
        <v>47</v>
      </c>
      <c r="D2374" s="4" t="s">
        <v>1221</v>
      </c>
    </row>
    <row r="2375" spans="1:4" ht="56.25" x14ac:dyDescent="0.2">
      <c r="A2375" s="4" t="s">
        <v>6719</v>
      </c>
      <c r="B2375" s="5" t="s">
        <v>6720</v>
      </c>
      <c r="C2375" s="4" t="s">
        <v>47</v>
      </c>
      <c r="D2375" s="4" t="s">
        <v>6721</v>
      </c>
    </row>
    <row r="2376" spans="1:4" ht="56.25" x14ac:dyDescent="0.2">
      <c r="A2376" s="4" t="s">
        <v>6722</v>
      </c>
      <c r="B2376" s="5" t="s">
        <v>6723</v>
      </c>
      <c r="C2376" s="4" t="s">
        <v>47</v>
      </c>
      <c r="D2376" s="4" t="s">
        <v>6724</v>
      </c>
    </row>
    <row r="2377" spans="1:4" ht="68.25" thickBot="1" x14ac:dyDescent="0.25">
      <c r="A2377" s="8" t="s">
        <v>6725</v>
      </c>
      <c r="B2377" s="9" t="s">
        <v>6726</v>
      </c>
      <c r="C2377" s="8" t="s">
        <v>47</v>
      </c>
      <c r="D2377" s="8" t="s">
        <v>6233</v>
      </c>
    </row>
    <row r="2378" spans="1:4" ht="13.5" thickBot="1" x14ac:dyDescent="0.25">
      <c r="A2378" s="12"/>
      <c r="B2378" s="13" t="s">
        <v>6663</v>
      </c>
      <c r="C2378" s="14"/>
      <c r="D2378" s="15"/>
    </row>
    <row r="2379" spans="1:4" ht="45" x14ac:dyDescent="0.2">
      <c r="A2379" s="10" t="s">
        <v>6727</v>
      </c>
      <c r="B2379" s="11" t="s">
        <v>6728</v>
      </c>
      <c r="C2379" s="10" t="s">
        <v>47</v>
      </c>
      <c r="D2379" s="10" t="s">
        <v>6729</v>
      </c>
    </row>
    <row r="2380" spans="1:4" ht="45" x14ac:dyDescent="0.2">
      <c r="A2380" s="4" t="s">
        <v>6730</v>
      </c>
      <c r="B2380" s="5" t="s">
        <v>6731</v>
      </c>
      <c r="C2380" s="4" t="s">
        <v>47</v>
      </c>
      <c r="D2380" s="4" t="s">
        <v>6732</v>
      </c>
    </row>
    <row r="2381" spans="1:4" ht="45" x14ac:dyDescent="0.2">
      <c r="A2381" s="4" t="s">
        <v>6733</v>
      </c>
      <c r="B2381" s="5" t="s">
        <v>6734</v>
      </c>
      <c r="C2381" s="4" t="s">
        <v>47</v>
      </c>
      <c r="D2381" s="4" t="s">
        <v>6735</v>
      </c>
    </row>
    <row r="2382" spans="1:4" ht="56.25" x14ac:dyDescent="0.2">
      <c r="A2382" s="4" t="s">
        <v>6736</v>
      </c>
      <c r="B2382" s="5" t="s">
        <v>6737</v>
      </c>
      <c r="C2382" s="4" t="s">
        <v>47</v>
      </c>
      <c r="D2382" s="4" t="s">
        <v>6738</v>
      </c>
    </row>
    <row r="2383" spans="1:4" ht="33.75" x14ac:dyDescent="0.2">
      <c r="A2383" s="4" t="s">
        <v>6739</v>
      </c>
      <c r="B2383" s="5" t="s">
        <v>6740</v>
      </c>
      <c r="C2383" s="4" t="s">
        <v>47</v>
      </c>
      <c r="D2383" s="4" t="s">
        <v>6741</v>
      </c>
    </row>
    <row r="2384" spans="1:4" ht="22.5" x14ac:dyDescent="0.2">
      <c r="A2384" s="4" t="s">
        <v>6742</v>
      </c>
      <c r="B2384" s="5" t="s">
        <v>6743</v>
      </c>
      <c r="C2384" s="4" t="s">
        <v>47</v>
      </c>
      <c r="D2384" s="4" t="s">
        <v>6744</v>
      </c>
    </row>
    <row r="2385" spans="1:4" ht="56.25" x14ac:dyDescent="0.2">
      <c r="A2385" s="4" t="s">
        <v>6745</v>
      </c>
      <c r="B2385" s="5" t="s">
        <v>6746</v>
      </c>
      <c r="C2385" s="4" t="s">
        <v>47</v>
      </c>
      <c r="D2385" s="4" t="s">
        <v>6747</v>
      </c>
    </row>
    <row r="2386" spans="1:4" ht="56.25" x14ac:dyDescent="0.2">
      <c r="A2386" s="4" t="s">
        <v>6748</v>
      </c>
      <c r="B2386" s="5" t="s">
        <v>6749</v>
      </c>
      <c r="C2386" s="4" t="s">
        <v>47</v>
      </c>
      <c r="D2386" s="4" t="s">
        <v>6750</v>
      </c>
    </row>
    <row r="2387" spans="1:4" ht="56.25" x14ac:dyDescent="0.2">
      <c r="A2387" s="4" t="s">
        <v>6751</v>
      </c>
      <c r="B2387" s="5" t="s">
        <v>6752</v>
      </c>
      <c r="C2387" s="4" t="s">
        <v>47</v>
      </c>
      <c r="D2387" s="4" t="s">
        <v>3724</v>
      </c>
    </row>
    <row r="2388" spans="1:4" ht="56.25" x14ac:dyDescent="0.2">
      <c r="A2388" s="4" t="s">
        <v>6753</v>
      </c>
      <c r="B2388" s="5" t="s">
        <v>6754</v>
      </c>
      <c r="C2388" s="4" t="s">
        <v>47</v>
      </c>
      <c r="D2388" s="4" t="s">
        <v>6755</v>
      </c>
    </row>
    <row r="2389" spans="1:4" ht="56.25" x14ac:dyDescent="0.2">
      <c r="A2389" s="4" t="s">
        <v>6756</v>
      </c>
      <c r="B2389" s="5" t="s">
        <v>6757</v>
      </c>
      <c r="C2389" s="4" t="s">
        <v>47</v>
      </c>
      <c r="D2389" s="4" t="s">
        <v>930</v>
      </c>
    </row>
    <row r="2390" spans="1:4" ht="56.25" x14ac:dyDescent="0.2">
      <c r="A2390" s="4" t="s">
        <v>6758</v>
      </c>
      <c r="B2390" s="5" t="s">
        <v>6759</v>
      </c>
      <c r="C2390" s="4" t="s">
        <v>47</v>
      </c>
      <c r="D2390" s="4" t="s">
        <v>6760</v>
      </c>
    </row>
    <row r="2391" spans="1:4" ht="56.25" x14ac:dyDescent="0.2">
      <c r="A2391" s="4" t="s">
        <v>6761</v>
      </c>
      <c r="B2391" s="5" t="s">
        <v>6762</v>
      </c>
      <c r="C2391" s="4" t="s">
        <v>47</v>
      </c>
      <c r="D2391" s="4" t="s">
        <v>6763</v>
      </c>
    </row>
    <row r="2392" spans="1:4" ht="56.25" x14ac:dyDescent="0.2">
      <c r="A2392" s="4" t="s">
        <v>6764</v>
      </c>
      <c r="B2392" s="5" t="s">
        <v>6765</v>
      </c>
      <c r="C2392" s="4" t="s">
        <v>47</v>
      </c>
      <c r="D2392" s="4" t="s">
        <v>6766</v>
      </c>
    </row>
    <row r="2393" spans="1:4" ht="56.25" x14ac:dyDescent="0.2">
      <c r="A2393" s="4" t="s">
        <v>6767</v>
      </c>
      <c r="B2393" s="5" t="s">
        <v>6768</v>
      </c>
      <c r="C2393" s="4" t="s">
        <v>47</v>
      </c>
      <c r="D2393" s="4" t="s">
        <v>6769</v>
      </c>
    </row>
    <row r="2394" spans="1:4" ht="56.25" x14ac:dyDescent="0.2">
      <c r="A2394" s="4" t="s">
        <v>6770</v>
      </c>
      <c r="B2394" s="5" t="s">
        <v>6771</v>
      </c>
      <c r="C2394" s="4" t="s">
        <v>47</v>
      </c>
      <c r="D2394" s="4" t="s">
        <v>6313</v>
      </c>
    </row>
    <row r="2395" spans="1:4" ht="56.25" x14ac:dyDescent="0.2">
      <c r="A2395" s="4" t="s">
        <v>6772</v>
      </c>
      <c r="B2395" s="5" t="s">
        <v>6773</v>
      </c>
      <c r="C2395" s="4" t="s">
        <v>47</v>
      </c>
      <c r="D2395" s="4" t="s">
        <v>6774</v>
      </c>
    </row>
    <row r="2396" spans="1:4" ht="56.25" x14ac:dyDescent="0.2">
      <c r="A2396" s="4" t="s">
        <v>6775</v>
      </c>
      <c r="B2396" s="5" t="s">
        <v>6776</v>
      </c>
      <c r="C2396" s="4" t="s">
        <v>47</v>
      </c>
      <c r="D2396" s="4" t="s">
        <v>6777</v>
      </c>
    </row>
    <row r="2397" spans="1:4" ht="56.25" x14ac:dyDescent="0.2">
      <c r="A2397" s="4" t="s">
        <v>6778</v>
      </c>
      <c r="B2397" s="5" t="s">
        <v>6779</v>
      </c>
      <c r="C2397" s="4" t="s">
        <v>47</v>
      </c>
      <c r="D2397" s="4" t="s">
        <v>6780</v>
      </c>
    </row>
    <row r="2398" spans="1:4" ht="56.25" x14ac:dyDescent="0.2">
      <c r="A2398" s="4" t="s">
        <v>6781</v>
      </c>
      <c r="B2398" s="5" t="s">
        <v>6782</v>
      </c>
      <c r="C2398" s="4" t="s">
        <v>47</v>
      </c>
      <c r="D2398" s="4" t="s">
        <v>2746</v>
      </c>
    </row>
    <row r="2399" spans="1:4" ht="56.25" x14ac:dyDescent="0.2">
      <c r="A2399" s="4" t="s">
        <v>6783</v>
      </c>
      <c r="B2399" s="5" t="s">
        <v>6784</v>
      </c>
      <c r="C2399" s="4" t="s">
        <v>47</v>
      </c>
      <c r="D2399" s="4" t="s">
        <v>6785</v>
      </c>
    </row>
    <row r="2400" spans="1:4" ht="67.5" x14ac:dyDescent="0.2">
      <c r="A2400" s="4" t="s">
        <v>6786</v>
      </c>
      <c r="B2400" s="5" t="s">
        <v>6787</v>
      </c>
      <c r="C2400" s="4" t="s">
        <v>47</v>
      </c>
      <c r="D2400" s="4" t="s">
        <v>6788</v>
      </c>
    </row>
    <row r="2401" spans="1:4" ht="78.75" x14ac:dyDescent="0.2">
      <c r="A2401" s="4" t="s">
        <v>6789</v>
      </c>
      <c r="B2401" s="5" t="s">
        <v>6790</v>
      </c>
      <c r="C2401" s="4" t="s">
        <v>47</v>
      </c>
      <c r="D2401" s="4" t="s">
        <v>6791</v>
      </c>
    </row>
    <row r="2402" spans="1:4" ht="67.5" x14ac:dyDescent="0.2">
      <c r="A2402" s="4" t="s">
        <v>6792</v>
      </c>
      <c r="B2402" s="5" t="s">
        <v>6793</v>
      </c>
      <c r="C2402" s="4" t="s">
        <v>47</v>
      </c>
      <c r="D2402" s="4" t="s">
        <v>6794</v>
      </c>
    </row>
    <row r="2403" spans="1:4" ht="67.5" x14ac:dyDescent="0.2">
      <c r="A2403" s="4" t="s">
        <v>6795</v>
      </c>
      <c r="B2403" s="5" t="s">
        <v>6796</v>
      </c>
      <c r="C2403" s="4" t="s">
        <v>47</v>
      </c>
      <c r="D2403" s="4" t="s">
        <v>6797</v>
      </c>
    </row>
    <row r="2404" spans="1:4" ht="67.5" x14ac:dyDescent="0.2">
      <c r="A2404" s="4" t="s">
        <v>6798</v>
      </c>
      <c r="B2404" s="5" t="s">
        <v>6799</v>
      </c>
      <c r="C2404" s="4" t="s">
        <v>47</v>
      </c>
      <c r="D2404" s="4" t="s">
        <v>6800</v>
      </c>
    </row>
    <row r="2405" spans="1:4" ht="45" x14ac:dyDescent="0.2">
      <c r="A2405" s="4" t="s">
        <v>6801</v>
      </c>
      <c r="B2405" s="5" t="s">
        <v>6802</v>
      </c>
      <c r="C2405" s="4" t="s">
        <v>47</v>
      </c>
      <c r="D2405" s="4" t="s">
        <v>6803</v>
      </c>
    </row>
    <row r="2406" spans="1:4" ht="33.75" x14ac:dyDescent="0.2">
      <c r="A2406" s="4" t="s">
        <v>6804</v>
      </c>
      <c r="B2406" s="5" t="s">
        <v>6805</v>
      </c>
      <c r="C2406" s="4" t="s">
        <v>47</v>
      </c>
      <c r="D2406" s="4" t="s">
        <v>6806</v>
      </c>
    </row>
    <row r="2407" spans="1:4" ht="33.75" x14ac:dyDescent="0.2">
      <c r="A2407" s="4" t="s">
        <v>6807</v>
      </c>
      <c r="B2407" s="5" t="s">
        <v>6808</v>
      </c>
      <c r="C2407" s="4" t="s">
        <v>47</v>
      </c>
      <c r="D2407" s="4" t="s">
        <v>6809</v>
      </c>
    </row>
    <row r="2408" spans="1:4" ht="33.75" x14ac:dyDescent="0.2">
      <c r="A2408" s="4" t="s">
        <v>6810</v>
      </c>
      <c r="B2408" s="5" t="s">
        <v>6811</v>
      </c>
      <c r="C2408" s="4" t="s">
        <v>47</v>
      </c>
      <c r="D2408" s="4" t="s">
        <v>6812</v>
      </c>
    </row>
    <row r="2409" spans="1:4" ht="33.75" x14ac:dyDescent="0.2">
      <c r="A2409" s="4" t="s">
        <v>6813</v>
      </c>
      <c r="B2409" s="5" t="s">
        <v>6814</v>
      </c>
      <c r="C2409" s="4" t="s">
        <v>47</v>
      </c>
      <c r="D2409" s="4" t="s">
        <v>6815</v>
      </c>
    </row>
    <row r="2410" spans="1:4" ht="45" x14ac:dyDescent="0.2">
      <c r="A2410" s="4" t="s">
        <v>6816</v>
      </c>
      <c r="B2410" s="5" t="s">
        <v>6817</v>
      </c>
      <c r="C2410" s="4" t="s">
        <v>47</v>
      </c>
      <c r="D2410" s="4" t="s">
        <v>6818</v>
      </c>
    </row>
    <row r="2411" spans="1:4" ht="45" x14ac:dyDescent="0.2">
      <c r="A2411" s="4" t="s">
        <v>6819</v>
      </c>
      <c r="B2411" s="5" t="s">
        <v>6820</v>
      </c>
      <c r="C2411" s="4" t="s">
        <v>47</v>
      </c>
      <c r="D2411" s="4" t="s">
        <v>6818</v>
      </c>
    </row>
    <row r="2412" spans="1:4" ht="22.5" x14ac:dyDescent="0.2">
      <c r="A2412" s="4" t="s">
        <v>6821</v>
      </c>
      <c r="B2412" s="5" t="s">
        <v>6822</v>
      </c>
      <c r="C2412" s="4" t="s">
        <v>47</v>
      </c>
      <c r="D2412" s="4" t="s">
        <v>6823</v>
      </c>
    </row>
    <row r="2413" spans="1:4" ht="33.75" x14ac:dyDescent="0.2">
      <c r="A2413" s="4" t="s">
        <v>6824</v>
      </c>
      <c r="B2413" s="5" t="s">
        <v>6825</v>
      </c>
      <c r="C2413" s="4" t="s">
        <v>47</v>
      </c>
      <c r="D2413" s="4" t="s">
        <v>6826</v>
      </c>
    </row>
    <row r="2414" spans="1:4" ht="33.75" x14ac:dyDescent="0.2">
      <c r="A2414" s="4" t="s">
        <v>6827</v>
      </c>
      <c r="B2414" s="5" t="s">
        <v>6828</v>
      </c>
      <c r="C2414" s="4" t="s">
        <v>47</v>
      </c>
      <c r="D2414" s="4" t="s">
        <v>3192</v>
      </c>
    </row>
    <row r="2415" spans="1:4" ht="22.5" x14ac:dyDescent="0.2">
      <c r="A2415" s="4" t="s">
        <v>6829</v>
      </c>
      <c r="B2415" s="5" t="s">
        <v>6830</v>
      </c>
      <c r="C2415" s="4" t="s">
        <v>1</v>
      </c>
      <c r="D2415" s="4" t="s">
        <v>6831</v>
      </c>
    </row>
    <row r="2416" spans="1:4" ht="56.25" x14ac:dyDescent="0.2">
      <c r="A2416" s="4" t="s">
        <v>6832</v>
      </c>
      <c r="B2416" s="5" t="s">
        <v>6833</v>
      </c>
      <c r="C2416" s="4" t="s">
        <v>47</v>
      </c>
      <c r="D2416" s="4" t="s">
        <v>6834</v>
      </c>
    </row>
    <row r="2417" spans="1:4" ht="45" x14ac:dyDescent="0.2">
      <c r="A2417" s="4" t="s">
        <v>6835</v>
      </c>
      <c r="B2417" s="5" t="s">
        <v>6836</v>
      </c>
      <c r="C2417" s="4" t="s">
        <v>47</v>
      </c>
      <c r="D2417" s="4" t="s">
        <v>6837</v>
      </c>
    </row>
    <row r="2418" spans="1:4" ht="22.5" x14ac:dyDescent="0.2">
      <c r="A2418" s="4" t="s">
        <v>6838</v>
      </c>
      <c r="B2418" s="5" t="s">
        <v>6839</v>
      </c>
      <c r="C2418" s="4" t="s">
        <v>47</v>
      </c>
      <c r="D2418" s="4" t="s">
        <v>6840</v>
      </c>
    </row>
    <row r="2419" spans="1:4" ht="45" x14ac:dyDescent="0.2">
      <c r="A2419" s="4" t="s">
        <v>6841</v>
      </c>
      <c r="B2419" s="5" t="s">
        <v>6842</v>
      </c>
      <c r="C2419" s="4" t="s">
        <v>47</v>
      </c>
      <c r="D2419" s="4" t="s">
        <v>6843</v>
      </c>
    </row>
    <row r="2420" spans="1:4" ht="56.25" x14ac:dyDescent="0.2">
      <c r="A2420" s="4" t="s">
        <v>6844</v>
      </c>
      <c r="B2420" s="5" t="s">
        <v>6845</v>
      </c>
      <c r="C2420" s="4" t="s">
        <v>47</v>
      </c>
      <c r="D2420" s="4" t="s">
        <v>6846</v>
      </c>
    </row>
    <row r="2421" spans="1:4" ht="45" x14ac:dyDescent="0.2">
      <c r="A2421" s="4" t="s">
        <v>6847</v>
      </c>
      <c r="B2421" s="5" t="s">
        <v>6848</v>
      </c>
      <c r="C2421" s="4" t="s">
        <v>47</v>
      </c>
      <c r="D2421" s="4" t="s">
        <v>6849</v>
      </c>
    </row>
    <row r="2422" spans="1:4" ht="33.75" x14ac:dyDescent="0.2">
      <c r="A2422" s="4" t="s">
        <v>6850</v>
      </c>
      <c r="B2422" s="5" t="s">
        <v>6851</v>
      </c>
      <c r="C2422" s="4" t="s">
        <v>47</v>
      </c>
      <c r="D2422" s="4" t="s">
        <v>6852</v>
      </c>
    </row>
    <row r="2423" spans="1:4" x14ac:dyDescent="0.2">
      <c r="A2423" s="7"/>
      <c r="B2423" s="6" t="s">
        <v>8532</v>
      </c>
      <c r="C2423" s="7"/>
      <c r="D2423" s="7"/>
    </row>
    <row r="2424" spans="1:4" ht="45" x14ac:dyDescent="0.2">
      <c r="A2424" s="4" t="s">
        <v>6853</v>
      </c>
      <c r="B2424" s="5" t="s">
        <v>6854</v>
      </c>
      <c r="C2424" s="4" t="s">
        <v>1</v>
      </c>
      <c r="D2424" s="4" t="s">
        <v>6855</v>
      </c>
    </row>
    <row r="2425" spans="1:4" ht="45" x14ac:dyDescent="0.2">
      <c r="A2425" s="4" t="s">
        <v>6856</v>
      </c>
      <c r="B2425" s="5" t="s">
        <v>6857</v>
      </c>
      <c r="C2425" s="4" t="s">
        <v>1</v>
      </c>
      <c r="D2425" s="4" t="s">
        <v>6858</v>
      </c>
    </row>
    <row r="2426" spans="1:4" ht="22.5" x14ac:dyDescent="0.2">
      <c r="A2426" s="4" t="s">
        <v>6859</v>
      </c>
      <c r="B2426" s="5" t="s">
        <v>6860</v>
      </c>
      <c r="C2426" s="4" t="s">
        <v>1</v>
      </c>
      <c r="D2426" s="4" t="s">
        <v>4944</v>
      </c>
    </row>
    <row r="2427" spans="1:4" ht="22.5" x14ac:dyDescent="0.2">
      <c r="A2427" s="4" t="s">
        <v>6861</v>
      </c>
      <c r="B2427" s="5" t="s">
        <v>6862</v>
      </c>
      <c r="C2427" s="4" t="s">
        <v>1</v>
      </c>
      <c r="D2427" s="4" t="s">
        <v>6863</v>
      </c>
    </row>
    <row r="2428" spans="1:4" ht="45" x14ac:dyDescent="0.2">
      <c r="A2428" s="4" t="s">
        <v>6864</v>
      </c>
      <c r="B2428" s="5" t="s">
        <v>6865</v>
      </c>
      <c r="C2428" s="4" t="s">
        <v>1</v>
      </c>
      <c r="D2428" s="4" t="s">
        <v>3195</v>
      </c>
    </row>
    <row r="2429" spans="1:4" ht="45" x14ac:dyDescent="0.2">
      <c r="A2429" s="4" t="s">
        <v>6866</v>
      </c>
      <c r="B2429" s="5" t="s">
        <v>6867</v>
      </c>
      <c r="C2429" s="4" t="s">
        <v>1</v>
      </c>
      <c r="D2429" s="4" t="s">
        <v>6868</v>
      </c>
    </row>
    <row r="2430" spans="1:4" ht="45" x14ac:dyDescent="0.2">
      <c r="A2430" s="4" t="s">
        <v>6869</v>
      </c>
      <c r="B2430" s="5" t="s">
        <v>6870</v>
      </c>
      <c r="C2430" s="4" t="s">
        <v>1</v>
      </c>
      <c r="D2430" s="4" t="s">
        <v>4743</v>
      </c>
    </row>
    <row r="2431" spans="1:4" ht="56.25" x14ac:dyDescent="0.2">
      <c r="A2431" s="4" t="s">
        <v>6871</v>
      </c>
      <c r="B2431" s="5" t="s">
        <v>6872</v>
      </c>
      <c r="C2431" s="4" t="s">
        <v>1</v>
      </c>
      <c r="D2431" s="4" t="s">
        <v>3502</v>
      </c>
    </row>
    <row r="2432" spans="1:4" ht="22.5" x14ac:dyDescent="0.2">
      <c r="A2432" s="4" t="s">
        <v>6873</v>
      </c>
      <c r="B2432" s="5" t="s">
        <v>6874</v>
      </c>
      <c r="C2432" s="4" t="s">
        <v>1</v>
      </c>
      <c r="D2432" s="4" t="s">
        <v>3314</v>
      </c>
    </row>
    <row r="2433" spans="1:4" ht="45" x14ac:dyDescent="0.2">
      <c r="A2433" s="4" t="s">
        <v>6875</v>
      </c>
      <c r="B2433" s="5" t="s">
        <v>6876</v>
      </c>
      <c r="C2433" s="4" t="s">
        <v>1</v>
      </c>
      <c r="D2433" s="4" t="s">
        <v>6877</v>
      </c>
    </row>
    <row r="2434" spans="1:4" ht="34.5" thickBot="1" x14ac:dyDescent="0.25">
      <c r="A2434" s="8" t="s">
        <v>6878</v>
      </c>
      <c r="B2434" s="9" t="s">
        <v>6879</v>
      </c>
      <c r="C2434" s="8" t="s">
        <v>1</v>
      </c>
      <c r="D2434" s="8" t="s">
        <v>316</v>
      </c>
    </row>
    <row r="2435" spans="1:4" ht="13.5" thickBot="1" x14ac:dyDescent="0.25">
      <c r="A2435" s="12"/>
      <c r="B2435" s="13" t="s">
        <v>8531</v>
      </c>
      <c r="C2435" s="14"/>
      <c r="D2435" s="15"/>
    </row>
    <row r="2436" spans="1:4" ht="45" x14ac:dyDescent="0.2">
      <c r="A2436" s="10" t="s">
        <v>6880</v>
      </c>
      <c r="B2436" s="11" t="s">
        <v>6881</v>
      </c>
      <c r="C2436" s="10" t="s">
        <v>47</v>
      </c>
      <c r="D2436" s="10" t="s">
        <v>6882</v>
      </c>
    </row>
    <row r="2437" spans="1:4" ht="33.75" x14ac:dyDescent="0.2">
      <c r="A2437" s="4" t="s">
        <v>6883</v>
      </c>
      <c r="B2437" s="5" t="s">
        <v>6884</v>
      </c>
      <c r="C2437" s="4" t="s">
        <v>1</v>
      </c>
      <c r="D2437" s="4" t="s">
        <v>6885</v>
      </c>
    </row>
    <row r="2438" spans="1:4" ht="68.25" thickBot="1" x14ac:dyDescent="0.25">
      <c r="A2438" s="4" t="s">
        <v>6887</v>
      </c>
      <c r="B2438" s="5" t="s">
        <v>6888</v>
      </c>
      <c r="C2438" s="4" t="s">
        <v>294</v>
      </c>
      <c r="D2438" s="4" t="s">
        <v>6889</v>
      </c>
    </row>
    <row r="2439" spans="1:4" ht="13.5" thickBot="1" x14ac:dyDescent="0.25">
      <c r="A2439" s="12"/>
      <c r="B2439" s="13" t="s">
        <v>8530</v>
      </c>
      <c r="C2439" s="14"/>
      <c r="D2439" s="15"/>
    </row>
    <row r="2440" spans="1:4" ht="67.5" x14ac:dyDescent="0.2">
      <c r="A2440" s="10" t="s">
        <v>6891</v>
      </c>
      <c r="B2440" s="11" t="s">
        <v>6892</v>
      </c>
      <c r="C2440" s="10" t="s">
        <v>47</v>
      </c>
      <c r="D2440" s="10" t="s">
        <v>6893</v>
      </c>
    </row>
    <row r="2441" spans="1:4" ht="56.25" x14ac:dyDescent="0.2">
      <c r="A2441" s="4" t="s">
        <v>6894</v>
      </c>
      <c r="B2441" s="5" t="s">
        <v>6895</v>
      </c>
      <c r="C2441" s="4" t="s">
        <v>47</v>
      </c>
      <c r="D2441" s="4" t="s">
        <v>2443</v>
      </c>
    </row>
    <row r="2442" spans="1:4" ht="56.25" x14ac:dyDescent="0.2">
      <c r="A2442" s="4" t="s">
        <v>6896</v>
      </c>
      <c r="B2442" s="5" t="s">
        <v>6897</v>
      </c>
      <c r="C2442" s="4" t="s">
        <v>47</v>
      </c>
      <c r="D2442" s="4" t="s">
        <v>6898</v>
      </c>
    </row>
    <row r="2443" spans="1:4" ht="56.25" x14ac:dyDescent="0.2">
      <c r="A2443" s="4" t="s">
        <v>6899</v>
      </c>
      <c r="B2443" s="5" t="s">
        <v>6900</v>
      </c>
      <c r="C2443" s="4" t="s">
        <v>47</v>
      </c>
      <c r="D2443" s="4" t="s">
        <v>6901</v>
      </c>
    </row>
    <row r="2444" spans="1:4" ht="67.5" x14ac:dyDescent="0.2">
      <c r="A2444" s="4" t="s">
        <v>6902</v>
      </c>
      <c r="B2444" s="5" t="s">
        <v>6903</v>
      </c>
      <c r="C2444" s="4" t="s">
        <v>47</v>
      </c>
      <c r="D2444" s="4" t="s">
        <v>6904</v>
      </c>
    </row>
    <row r="2445" spans="1:4" ht="56.25" x14ac:dyDescent="0.2">
      <c r="A2445" s="4" t="s">
        <v>6905</v>
      </c>
      <c r="B2445" s="5" t="s">
        <v>6906</v>
      </c>
      <c r="C2445" s="4" t="s">
        <v>47</v>
      </c>
      <c r="D2445" s="4" t="s">
        <v>1233</v>
      </c>
    </row>
    <row r="2446" spans="1:4" ht="56.25" x14ac:dyDescent="0.2">
      <c r="A2446" s="4" t="s">
        <v>6907</v>
      </c>
      <c r="B2446" s="5" t="s">
        <v>6908</v>
      </c>
      <c r="C2446" s="4" t="s">
        <v>47</v>
      </c>
      <c r="D2446" s="4" t="s">
        <v>6909</v>
      </c>
    </row>
    <row r="2447" spans="1:4" ht="56.25" x14ac:dyDescent="0.2">
      <c r="A2447" s="4" t="s">
        <v>6910</v>
      </c>
      <c r="B2447" s="5" t="s">
        <v>6911</v>
      </c>
      <c r="C2447" s="4" t="s">
        <v>47</v>
      </c>
      <c r="D2447" s="4" t="s">
        <v>6912</v>
      </c>
    </row>
    <row r="2448" spans="1:4" ht="67.5" x14ac:dyDescent="0.2">
      <c r="A2448" s="4" t="s">
        <v>6913</v>
      </c>
      <c r="B2448" s="5" t="s">
        <v>6914</v>
      </c>
      <c r="C2448" s="4" t="s">
        <v>47</v>
      </c>
      <c r="D2448" s="4" t="s">
        <v>6915</v>
      </c>
    </row>
    <row r="2449" spans="1:4" ht="56.25" x14ac:dyDescent="0.2">
      <c r="A2449" s="4" t="s">
        <v>6916</v>
      </c>
      <c r="B2449" s="5" t="s">
        <v>6917</v>
      </c>
      <c r="C2449" s="4" t="s">
        <v>47</v>
      </c>
      <c r="D2449" s="4" t="s">
        <v>871</v>
      </c>
    </row>
    <row r="2450" spans="1:4" ht="56.25" x14ac:dyDescent="0.2">
      <c r="A2450" s="4" t="s">
        <v>6918</v>
      </c>
      <c r="B2450" s="5" t="s">
        <v>6919</v>
      </c>
      <c r="C2450" s="4" t="s">
        <v>47</v>
      </c>
      <c r="D2450" s="4" t="s">
        <v>6323</v>
      </c>
    </row>
    <row r="2451" spans="1:4" ht="56.25" x14ac:dyDescent="0.2">
      <c r="A2451" s="4" t="s">
        <v>6920</v>
      </c>
      <c r="B2451" s="5" t="s">
        <v>6921</v>
      </c>
      <c r="C2451" s="4" t="s">
        <v>47</v>
      </c>
      <c r="D2451" s="4" t="s">
        <v>6922</v>
      </c>
    </row>
    <row r="2452" spans="1:4" ht="67.5" x14ac:dyDescent="0.2">
      <c r="A2452" s="4" t="s">
        <v>6923</v>
      </c>
      <c r="B2452" s="5" t="s">
        <v>6924</v>
      </c>
      <c r="C2452" s="4" t="s">
        <v>47</v>
      </c>
      <c r="D2452" s="4" t="s">
        <v>112</v>
      </c>
    </row>
    <row r="2453" spans="1:4" ht="56.25" x14ac:dyDescent="0.2">
      <c r="A2453" s="4" t="s">
        <v>6925</v>
      </c>
      <c r="B2453" s="5" t="s">
        <v>6926</v>
      </c>
      <c r="C2453" s="4" t="s">
        <v>47</v>
      </c>
      <c r="D2453" s="4" t="s">
        <v>6927</v>
      </c>
    </row>
    <row r="2454" spans="1:4" ht="67.5" x14ac:dyDescent="0.2">
      <c r="A2454" s="4" t="s">
        <v>6928</v>
      </c>
      <c r="B2454" s="5" t="s">
        <v>6929</v>
      </c>
      <c r="C2454" s="4" t="s">
        <v>47</v>
      </c>
      <c r="D2454" s="4" t="s">
        <v>6930</v>
      </c>
    </row>
    <row r="2455" spans="1:4" ht="56.25" x14ac:dyDescent="0.2">
      <c r="A2455" s="4" t="s">
        <v>6931</v>
      </c>
      <c r="B2455" s="5" t="s">
        <v>6932</v>
      </c>
      <c r="C2455" s="4" t="s">
        <v>47</v>
      </c>
      <c r="D2455" s="4" t="s">
        <v>894</v>
      </c>
    </row>
    <row r="2456" spans="1:4" ht="67.5" x14ac:dyDescent="0.2">
      <c r="A2456" s="4" t="s">
        <v>6933</v>
      </c>
      <c r="B2456" s="5" t="s">
        <v>6934</v>
      </c>
      <c r="C2456" s="4" t="s">
        <v>47</v>
      </c>
      <c r="D2456" s="4" t="s">
        <v>6935</v>
      </c>
    </row>
    <row r="2457" spans="1:4" ht="56.25" x14ac:dyDescent="0.2">
      <c r="A2457" s="4" t="s">
        <v>6936</v>
      </c>
      <c r="B2457" s="5" t="s">
        <v>6937</v>
      </c>
      <c r="C2457" s="4" t="s">
        <v>47</v>
      </c>
      <c r="D2457" s="4" t="s">
        <v>6938</v>
      </c>
    </row>
    <row r="2458" spans="1:4" ht="67.5" x14ac:dyDescent="0.2">
      <c r="A2458" s="4" t="s">
        <v>6939</v>
      </c>
      <c r="B2458" s="5" t="s">
        <v>6940</v>
      </c>
      <c r="C2458" s="4" t="s">
        <v>47</v>
      </c>
      <c r="D2458" s="4" t="s">
        <v>6941</v>
      </c>
    </row>
    <row r="2459" spans="1:4" ht="56.25" x14ac:dyDescent="0.2">
      <c r="A2459" s="4" t="s">
        <v>6942</v>
      </c>
      <c r="B2459" s="5" t="s">
        <v>6943</v>
      </c>
      <c r="C2459" s="4" t="s">
        <v>47</v>
      </c>
      <c r="D2459" s="4" t="s">
        <v>6944</v>
      </c>
    </row>
    <row r="2460" spans="1:4" ht="67.5" x14ac:dyDescent="0.2">
      <c r="A2460" s="4" t="s">
        <v>6945</v>
      </c>
      <c r="B2460" s="5" t="s">
        <v>6946</v>
      </c>
      <c r="C2460" s="4" t="s">
        <v>47</v>
      </c>
      <c r="D2460" s="4" t="s">
        <v>6947</v>
      </c>
    </row>
    <row r="2461" spans="1:4" ht="56.25" x14ac:dyDescent="0.2">
      <c r="A2461" s="4" t="s">
        <v>6948</v>
      </c>
      <c r="B2461" s="5" t="s">
        <v>6949</v>
      </c>
      <c r="C2461" s="4" t="s">
        <v>47</v>
      </c>
      <c r="D2461" s="4" t="s">
        <v>6950</v>
      </c>
    </row>
    <row r="2462" spans="1:4" ht="67.5" x14ac:dyDescent="0.2">
      <c r="A2462" s="4" t="s">
        <v>6951</v>
      </c>
      <c r="B2462" s="5" t="s">
        <v>6952</v>
      </c>
      <c r="C2462" s="4" t="s">
        <v>47</v>
      </c>
      <c r="D2462" s="4" t="s">
        <v>6953</v>
      </c>
    </row>
    <row r="2463" spans="1:4" ht="56.25" x14ac:dyDescent="0.2">
      <c r="A2463" s="4" t="s">
        <v>6954</v>
      </c>
      <c r="B2463" s="5" t="s">
        <v>6955</v>
      </c>
      <c r="C2463" s="4" t="s">
        <v>47</v>
      </c>
      <c r="D2463" s="4" t="s">
        <v>6956</v>
      </c>
    </row>
    <row r="2464" spans="1:4" ht="67.5" x14ac:dyDescent="0.2">
      <c r="A2464" s="4" t="s">
        <v>6957</v>
      </c>
      <c r="B2464" s="5" t="s">
        <v>6958</v>
      </c>
      <c r="C2464" s="4" t="s">
        <v>47</v>
      </c>
      <c r="D2464" s="4" t="s">
        <v>6959</v>
      </c>
    </row>
    <row r="2465" spans="1:4" ht="56.25" x14ac:dyDescent="0.2">
      <c r="A2465" s="4" t="s">
        <v>6960</v>
      </c>
      <c r="B2465" s="5" t="s">
        <v>6961</v>
      </c>
      <c r="C2465" s="4" t="s">
        <v>47</v>
      </c>
      <c r="D2465" s="4" t="s">
        <v>6962</v>
      </c>
    </row>
    <row r="2466" spans="1:4" ht="67.5" x14ac:dyDescent="0.2">
      <c r="A2466" s="4" t="s">
        <v>6963</v>
      </c>
      <c r="B2466" s="5" t="s">
        <v>6964</v>
      </c>
      <c r="C2466" s="4" t="s">
        <v>47</v>
      </c>
      <c r="D2466" s="4" t="s">
        <v>6965</v>
      </c>
    </row>
    <row r="2467" spans="1:4" ht="56.25" x14ac:dyDescent="0.2">
      <c r="A2467" s="4" t="s">
        <v>6966</v>
      </c>
      <c r="B2467" s="5" t="s">
        <v>6967</v>
      </c>
      <c r="C2467" s="4" t="s">
        <v>47</v>
      </c>
      <c r="D2467" s="4" t="s">
        <v>890</v>
      </c>
    </row>
    <row r="2468" spans="1:4" ht="67.5" x14ac:dyDescent="0.2">
      <c r="A2468" s="4" t="s">
        <v>6968</v>
      </c>
      <c r="B2468" s="5" t="s">
        <v>6969</v>
      </c>
      <c r="C2468" s="4" t="s">
        <v>47</v>
      </c>
      <c r="D2468" s="4" t="s">
        <v>861</v>
      </c>
    </row>
    <row r="2469" spans="1:4" ht="56.25" x14ac:dyDescent="0.2">
      <c r="A2469" s="4" t="s">
        <v>6970</v>
      </c>
      <c r="B2469" s="5" t="s">
        <v>6971</v>
      </c>
      <c r="C2469" s="4" t="s">
        <v>47</v>
      </c>
      <c r="D2469" s="4" t="s">
        <v>5676</v>
      </c>
    </row>
    <row r="2470" spans="1:4" ht="67.5" x14ac:dyDescent="0.2">
      <c r="A2470" s="4" t="s">
        <v>6972</v>
      </c>
      <c r="B2470" s="5" t="s">
        <v>6973</v>
      </c>
      <c r="C2470" s="4" t="s">
        <v>47</v>
      </c>
      <c r="D2470" s="4" t="s">
        <v>6974</v>
      </c>
    </row>
    <row r="2471" spans="1:4" ht="56.25" x14ac:dyDescent="0.2">
      <c r="A2471" s="4" t="s">
        <v>6975</v>
      </c>
      <c r="B2471" s="5" t="s">
        <v>6976</v>
      </c>
      <c r="C2471" s="4" t="s">
        <v>47</v>
      </c>
      <c r="D2471" s="4" t="s">
        <v>6977</v>
      </c>
    </row>
    <row r="2472" spans="1:4" ht="67.5" x14ac:dyDescent="0.2">
      <c r="A2472" s="4" t="s">
        <v>6978</v>
      </c>
      <c r="B2472" s="5" t="s">
        <v>6979</v>
      </c>
      <c r="C2472" s="4" t="s">
        <v>47</v>
      </c>
      <c r="D2472" s="4" t="s">
        <v>6980</v>
      </c>
    </row>
    <row r="2473" spans="1:4" ht="67.5" x14ac:dyDescent="0.2">
      <c r="A2473" s="4" t="s">
        <v>6981</v>
      </c>
      <c r="B2473" s="5" t="s">
        <v>6982</v>
      </c>
      <c r="C2473" s="4" t="s">
        <v>47</v>
      </c>
      <c r="D2473" s="4" t="s">
        <v>6983</v>
      </c>
    </row>
    <row r="2474" spans="1:4" ht="67.5" x14ac:dyDescent="0.2">
      <c r="A2474" s="4" t="s">
        <v>6984</v>
      </c>
      <c r="B2474" s="5" t="s">
        <v>6985</v>
      </c>
      <c r="C2474" s="4" t="s">
        <v>47</v>
      </c>
      <c r="D2474" s="4" t="s">
        <v>6986</v>
      </c>
    </row>
    <row r="2475" spans="1:4" ht="56.25" x14ac:dyDescent="0.2">
      <c r="A2475" s="4" t="s">
        <v>6987</v>
      </c>
      <c r="B2475" s="5" t="s">
        <v>6988</v>
      </c>
      <c r="C2475" s="4" t="s">
        <v>47</v>
      </c>
      <c r="D2475" s="4" t="s">
        <v>6989</v>
      </c>
    </row>
    <row r="2476" spans="1:4" ht="67.5" x14ac:dyDescent="0.2">
      <c r="A2476" s="4" t="s">
        <v>6990</v>
      </c>
      <c r="B2476" s="5" t="s">
        <v>6991</v>
      </c>
      <c r="C2476" s="4" t="s">
        <v>47</v>
      </c>
      <c r="D2476" s="4" t="s">
        <v>6992</v>
      </c>
    </row>
    <row r="2477" spans="1:4" ht="67.5" x14ac:dyDescent="0.2">
      <c r="A2477" s="4" t="s">
        <v>6993</v>
      </c>
      <c r="B2477" s="5" t="s">
        <v>6994</v>
      </c>
      <c r="C2477" s="4" t="s">
        <v>47</v>
      </c>
      <c r="D2477" s="4" t="s">
        <v>133</v>
      </c>
    </row>
    <row r="2478" spans="1:4" ht="67.5" x14ac:dyDescent="0.2">
      <c r="A2478" s="4" t="s">
        <v>6995</v>
      </c>
      <c r="B2478" s="5" t="s">
        <v>6996</v>
      </c>
      <c r="C2478" s="4" t="s">
        <v>47</v>
      </c>
      <c r="D2478" s="4" t="s">
        <v>35</v>
      </c>
    </row>
    <row r="2479" spans="1:4" ht="56.25" x14ac:dyDescent="0.2">
      <c r="A2479" s="4" t="s">
        <v>6997</v>
      </c>
      <c r="B2479" s="5" t="s">
        <v>6998</v>
      </c>
      <c r="C2479" s="4" t="s">
        <v>47</v>
      </c>
      <c r="D2479" s="4" t="s">
        <v>6999</v>
      </c>
    </row>
    <row r="2480" spans="1:4" ht="45" x14ac:dyDescent="0.2">
      <c r="A2480" s="4" t="s">
        <v>7000</v>
      </c>
      <c r="B2480" s="5" t="s">
        <v>7001</v>
      </c>
      <c r="C2480" s="4" t="s">
        <v>47</v>
      </c>
      <c r="D2480" s="4" t="s">
        <v>33</v>
      </c>
    </row>
    <row r="2481" spans="1:4" ht="45" x14ac:dyDescent="0.2">
      <c r="A2481" s="4" t="s">
        <v>7002</v>
      </c>
      <c r="B2481" s="5" t="s">
        <v>7003</v>
      </c>
      <c r="C2481" s="4" t="s">
        <v>47</v>
      </c>
      <c r="D2481" s="4" t="s">
        <v>7004</v>
      </c>
    </row>
    <row r="2482" spans="1:4" ht="45" x14ac:dyDescent="0.2">
      <c r="A2482" s="4" t="s">
        <v>7005</v>
      </c>
      <c r="B2482" s="5" t="s">
        <v>7006</v>
      </c>
      <c r="C2482" s="4" t="s">
        <v>47</v>
      </c>
      <c r="D2482" s="4" t="s">
        <v>4575</v>
      </c>
    </row>
    <row r="2483" spans="1:4" ht="33.75" x14ac:dyDescent="0.2">
      <c r="A2483" s="4" t="s">
        <v>7007</v>
      </c>
      <c r="B2483" s="5" t="s">
        <v>7008</v>
      </c>
      <c r="C2483" s="4" t="s">
        <v>47</v>
      </c>
      <c r="D2483" s="4" t="s">
        <v>6886</v>
      </c>
    </row>
    <row r="2484" spans="1:4" ht="33.75" x14ac:dyDescent="0.2">
      <c r="A2484" s="4" t="s">
        <v>7009</v>
      </c>
      <c r="B2484" s="5" t="s">
        <v>7010</v>
      </c>
      <c r="C2484" s="4" t="s">
        <v>47</v>
      </c>
      <c r="D2484" s="4" t="s">
        <v>7011</v>
      </c>
    </row>
    <row r="2485" spans="1:4" ht="33.75" x14ac:dyDescent="0.2">
      <c r="A2485" s="4" t="s">
        <v>7012</v>
      </c>
      <c r="B2485" s="5" t="s">
        <v>7013</v>
      </c>
      <c r="C2485" s="4" t="s">
        <v>47</v>
      </c>
      <c r="D2485" s="4" t="s">
        <v>1569</v>
      </c>
    </row>
    <row r="2486" spans="1:4" ht="67.5" x14ac:dyDescent="0.2">
      <c r="A2486" s="4" t="s">
        <v>7014</v>
      </c>
      <c r="B2486" s="5" t="s">
        <v>7015</v>
      </c>
      <c r="C2486" s="4" t="s">
        <v>47</v>
      </c>
      <c r="D2486" s="4" t="s">
        <v>7016</v>
      </c>
    </row>
    <row r="2487" spans="1:4" ht="56.25" x14ac:dyDescent="0.2">
      <c r="A2487" s="4" t="s">
        <v>7017</v>
      </c>
      <c r="B2487" s="5" t="s">
        <v>7018</v>
      </c>
      <c r="C2487" s="4" t="s">
        <v>47</v>
      </c>
      <c r="D2487" s="4" t="s">
        <v>7019</v>
      </c>
    </row>
    <row r="2488" spans="1:4" ht="67.5" x14ac:dyDescent="0.2">
      <c r="A2488" s="4" t="s">
        <v>7020</v>
      </c>
      <c r="B2488" s="5" t="s">
        <v>7021</v>
      </c>
      <c r="C2488" s="4" t="s">
        <v>47</v>
      </c>
      <c r="D2488" s="4" t="s">
        <v>7022</v>
      </c>
    </row>
    <row r="2489" spans="1:4" ht="56.25" x14ac:dyDescent="0.2">
      <c r="A2489" s="4" t="s">
        <v>7023</v>
      </c>
      <c r="B2489" s="5" t="s">
        <v>7024</v>
      </c>
      <c r="C2489" s="4" t="s">
        <v>47</v>
      </c>
      <c r="D2489" s="4" t="s">
        <v>7025</v>
      </c>
    </row>
    <row r="2490" spans="1:4" ht="67.5" x14ac:dyDescent="0.2">
      <c r="A2490" s="4" t="s">
        <v>7026</v>
      </c>
      <c r="B2490" s="5" t="s">
        <v>7027</v>
      </c>
      <c r="C2490" s="4" t="s">
        <v>47</v>
      </c>
      <c r="D2490" s="4" t="s">
        <v>7028</v>
      </c>
    </row>
    <row r="2491" spans="1:4" ht="56.25" x14ac:dyDescent="0.2">
      <c r="A2491" s="4" t="s">
        <v>7029</v>
      </c>
      <c r="B2491" s="5" t="s">
        <v>7030</v>
      </c>
      <c r="C2491" s="4" t="s">
        <v>47</v>
      </c>
      <c r="D2491" s="4" t="s">
        <v>7031</v>
      </c>
    </row>
    <row r="2492" spans="1:4" ht="67.5" x14ac:dyDescent="0.2">
      <c r="A2492" s="4" t="s">
        <v>7032</v>
      </c>
      <c r="B2492" s="5" t="s">
        <v>7033</v>
      </c>
      <c r="C2492" s="4" t="s">
        <v>47</v>
      </c>
      <c r="D2492" s="4" t="s">
        <v>7034</v>
      </c>
    </row>
    <row r="2493" spans="1:4" ht="56.25" x14ac:dyDescent="0.2">
      <c r="A2493" s="4" t="s">
        <v>7035</v>
      </c>
      <c r="B2493" s="5" t="s">
        <v>7036</v>
      </c>
      <c r="C2493" s="4" t="s">
        <v>47</v>
      </c>
      <c r="D2493" s="4" t="s">
        <v>7037</v>
      </c>
    </row>
    <row r="2494" spans="1:4" ht="67.5" x14ac:dyDescent="0.2">
      <c r="A2494" s="4" t="s">
        <v>7038</v>
      </c>
      <c r="B2494" s="5" t="s">
        <v>7039</v>
      </c>
      <c r="C2494" s="4" t="s">
        <v>47</v>
      </c>
      <c r="D2494" s="4" t="s">
        <v>38</v>
      </c>
    </row>
    <row r="2495" spans="1:4" ht="56.25" x14ac:dyDescent="0.2">
      <c r="A2495" s="4" t="s">
        <v>7040</v>
      </c>
      <c r="B2495" s="5" t="s">
        <v>7041</v>
      </c>
      <c r="C2495" s="4" t="s">
        <v>47</v>
      </c>
      <c r="D2495" s="4" t="s">
        <v>100</v>
      </c>
    </row>
    <row r="2496" spans="1:4" ht="67.5" x14ac:dyDescent="0.2">
      <c r="A2496" s="4" t="s">
        <v>7042</v>
      </c>
      <c r="B2496" s="5" t="s">
        <v>7043</v>
      </c>
      <c r="C2496" s="4" t="s">
        <v>47</v>
      </c>
      <c r="D2496" s="4" t="s">
        <v>7044</v>
      </c>
    </row>
    <row r="2497" spans="1:4" ht="56.25" x14ac:dyDescent="0.2">
      <c r="A2497" s="4" t="s">
        <v>7045</v>
      </c>
      <c r="B2497" s="5" t="s">
        <v>7046</v>
      </c>
      <c r="C2497" s="4" t="s">
        <v>47</v>
      </c>
      <c r="D2497" s="4" t="s">
        <v>7047</v>
      </c>
    </row>
    <row r="2498" spans="1:4" ht="67.5" x14ac:dyDescent="0.2">
      <c r="A2498" s="4" t="s">
        <v>7048</v>
      </c>
      <c r="B2498" s="5" t="s">
        <v>7049</v>
      </c>
      <c r="C2498" s="4" t="s">
        <v>47</v>
      </c>
      <c r="D2498" s="4" t="s">
        <v>7050</v>
      </c>
    </row>
    <row r="2499" spans="1:4" ht="56.25" x14ac:dyDescent="0.2">
      <c r="A2499" s="4" t="s">
        <v>7051</v>
      </c>
      <c r="B2499" s="5" t="s">
        <v>7052</v>
      </c>
      <c r="C2499" s="4" t="s">
        <v>47</v>
      </c>
      <c r="D2499" s="4" t="s">
        <v>7053</v>
      </c>
    </row>
    <row r="2500" spans="1:4" ht="67.5" x14ac:dyDescent="0.2">
      <c r="A2500" s="4" t="s">
        <v>7054</v>
      </c>
      <c r="B2500" s="5" t="s">
        <v>7055</v>
      </c>
      <c r="C2500" s="4" t="s">
        <v>47</v>
      </c>
      <c r="D2500" s="4" t="s">
        <v>7056</v>
      </c>
    </row>
    <row r="2501" spans="1:4" ht="56.25" x14ac:dyDescent="0.2">
      <c r="A2501" s="4" t="s">
        <v>7057</v>
      </c>
      <c r="B2501" s="5" t="s">
        <v>7058</v>
      </c>
      <c r="C2501" s="4" t="s">
        <v>47</v>
      </c>
      <c r="D2501" s="4" t="s">
        <v>7059</v>
      </c>
    </row>
    <row r="2502" spans="1:4" ht="67.5" x14ac:dyDescent="0.2">
      <c r="A2502" s="4" t="s">
        <v>7060</v>
      </c>
      <c r="B2502" s="5" t="s">
        <v>7061</v>
      </c>
      <c r="C2502" s="4" t="s">
        <v>47</v>
      </c>
      <c r="D2502" s="4" t="s">
        <v>7062</v>
      </c>
    </row>
    <row r="2503" spans="1:4" ht="56.25" x14ac:dyDescent="0.2">
      <c r="A2503" s="4" t="s">
        <v>7063</v>
      </c>
      <c r="B2503" s="5" t="s">
        <v>7064</v>
      </c>
      <c r="C2503" s="4" t="s">
        <v>47</v>
      </c>
      <c r="D2503" s="4" t="s">
        <v>7065</v>
      </c>
    </row>
    <row r="2504" spans="1:4" ht="67.5" x14ac:dyDescent="0.2">
      <c r="A2504" s="4" t="s">
        <v>7066</v>
      </c>
      <c r="B2504" s="5" t="s">
        <v>7067</v>
      </c>
      <c r="C2504" s="4" t="s">
        <v>47</v>
      </c>
      <c r="D2504" s="4" t="s">
        <v>7068</v>
      </c>
    </row>
    <row r="2505" spans="1:4" ht="56.25" x14ac:dyDescent="0.2">
      <c r="A2505" s="4" t="s">
        <v>7069</v>
      </c>
      <c r="B2505" s="5" t="s">
        <v>7070</v>
      </c>
      <c r="C2505" s="4" t="s">
        <v>47</v>
      </c>
      <c r="D2505" s="4" t="s">
        <v>7071</v>
      </c>
    </row>
    <row r="2506" spans="1:4" ht="67.5" x14ac:dyDescent="0.2">
      <c r="A2506" s="4" t="s">
        <v>7072</v>
      </c>
      <c r="B2506" s="5" t="s">
        <v>7073</v>
      </c>
      <c r="C2506" s="4" t="s">
        <v>47</v>
      </c>
      <c r="D2506" s="4" t="s">
        <v>6329</v>
      </c>
    </row>
    <row r="2507" spans="1:4" ht="56.25" x14ac:dyDescent="0.2">
      <c r="A2507" s="4" t="s">
        <v>7074</v>
      </c>
      <c r="B2507" s="5" t="s">
        <v>7075</v>
      </c>
      <c r="C2507" s="4" t="s">
        <v>47</v>
      </c>
      <c r="D2507" s="4" t="s">
        <v>4273</v>
      </c>
    </row>
    <row r="2508" spans="1:4" ht="67.5" x14ac:dyDescent="0.2">
      <c r="A2508" s="4" t="s">
        <v>7076</v>
      </c>
      <c r="B2508" s="5" t="s">
        <v>7077</v>
      </c>
      <c r="C2508" s="4" t="s">
        <v>47</v>
      </c>
      <c r="D2508" s="4" t="s">
        <v>162</v>
      </c>
    </row>
    <row r="2509" spans="1:4" ht="56.25" x14ac:dyDescent="0.2">
      <c r="A2509" s="4" t="s">
        <v>7078</v>
      </c>
      <c r="B2509" s="5" t="s">
        <v>7079</v>
      </c>
      <c r="C2509" s="4" t="s">
        <v>47</v>
      </c>
      <c r="D2509" s="4" t="s">
        <v>7080</v>
      </c>
    </row>
    <row r="2510" spans="1:4" ht="101.25" x14ac:dyDescent="0.2">
      <c r="A2510" s="4" t="s">
        <v>7081</v>
      </c>
      <c r="B2510" s="5" t="s">
        <v>7082</v>
      </c>
      <c r="C2510" s="4" t="s">
        <v>47</v>
      </c>
      <c r="D2510" s="4" t="s">
        <v>7083</v>
      </c>
    </row>
    <row r="2511" spans="1:4" ht="123.75" x14ac:dyDescent="0.2">
      <c r="A2511" s="4" t="s">
        <v>7084</v>
      </c>
      <c r="B2511" s="5" t="s">
        <v>7085</v>
      </c>
      <c r="C2511" s="4" t="s">
        <v>47</v>
      </c>
      <c r="D2511" s="4" t="s">
        <v>2697</v>
      </c>
    </row>
    <row r="2512" spans="1:4" ht="90" x14ac:dyDescent="0.2">
      <c r="A2512" s="4" t="s">
        <v>7086</v>
      </c>
      <c r="B2512" s="5" t="s">
        <v>7087</v>
      </c>
      <c r="C2512" s="4" t="s">
        <v>47</v>
      </c>
      <c r="D2512" s="4" t="s">
        <v>7088</v>
      </c>
    </row>
    <row r="2513" spans="1:4" ht="113.25" thickBot="1" x14ac:dyDescent="0.25">
      <c r="A2513" s="8" t="s">
        <v>7089</v>
      </c>
      <c r="B2513" s="9" t="s">
        <v>7090</v>
      </c>
      <c r="C2513" s="8" t="s">
        <v>47</v>
      </c>
      <c r="D2513" s="8" t="s">
        <v>7091</v>
      </c>
    </row>
    <row r="2514" spans="1:4" ht="13.5" thickBot="1" x14ac:dyDescent="0.25">
      <c r="A2514" s="12"/>
      <c r="B2514" s="13" t="s">
        <v>8529</v>
      </c>
      <c r="C2514" s="14"/>
      <c r="D2514" s="15"/>
    </row>
    <row r="2515" spans="1:4" ht="22.5" x14ac:dyDescent="0.2">
      <c r="A2515" s="10" t="s">
        <v>7092</v>
      </c>
      <c r="B2515" s="11" t="s">
        <v>7093</v>
      </c>
      <c r="C2515" s="10" t="s">
        <v>1</v>
      </c>
      <c r="D2515" s="10" t="s">
        <v>189</v>
      </c>
    </row>
    <row r="2516" spans="1:4" ht="34.5" thickBot="1" x14ac:dyDescent="0.25">
      <c r="A2516" s="8" t="s">
        <v>7094</v>
      </c>
      <c r="B2516" s="9" t="s">
        <v>7095</v>
      </c>
      <c r="C2516" s="8" t="s">
        <v>1</v>
      </c>
      <c r="D2516" s="8" t="s">
        <v>7096</v>
      </c>
    </row>
    <row r="2517" spans="1:4" ht="13.5" thickBot="1" x14ac:dyDescent="0.25">
      <c r="A2517" s="12"/>
      <c r="B2517" s="13" t="s">
        <v>8528</v>
      </c>
      <c r="C2517" s="14"/>
      <c r="D2517" s="15"/>
    </row>
    <row r="2518" spans="1:4" ht="67.5" x14ac:dyDescent="0.2">
      <c r="A2518" s="10" t="s">
        <v>7097</v>
      </c>
      <c r="B2518" s="11" t="s">
        <v>7098</v>
      </c>
      <c r="C2518" s="10" t="s">
        <v>47</v>
      </c>
      <c r="D2518" s="10" t="s">
        <v>311</v>
      </c>
    </row>
    <row r="2519" spans="1:4" ht="78.75" x14ac:dyDescent="0.2">
      <c r="A2519" s="4" t="s">
        <v>7099</v>
      </c>
      <c r="B2519" s="5" t="s">
        <v>7100</v>
      </c>
      <c r="C2519" s="4" t="s">
        <v>47</v>
      </c>
      <c r="D2519" s="4" t="s">
        <v>7101</v>
      </c>
    </row>
    <row r="2520" spans="1:4" ht="67.5" x14ac:dyDescent="0.2">
      <c r="A2520" s="4" t="s">
        <v>7102</v>
      </c>
      <c r="B2520" s="5" t="s">
        <v>7103</v>
      </c>
      <c r="C2520" s="4" t="s">
        <v>47</v>
      </c>
      <c r="D2520" s="4" t="s">
        <v>116</v>
      </c>
    </row>
    <row r="2521" spans="1:4" ht="78.75" x14ac:dyDescent="0.2">
      <c r="A2521" s="4" t="s">
        <v>7104</v>
      </c>
      <c r="B2521" s="5" t="s">
        <v>7105</v>
      </c>
      <c r="C2521" s="4" t="s">
        <v>47</v>
      </c>
      <c r="D2521" s="4" t="s">
        <v>7106</v>
      </c>
    </row>
    <row r="2522" spans="1:4" ht="67.5" x14ac:dyDescent="0.2">
      <c r="A2522" s="4" t="s">
        <v>7107</v>
      </c>
      <c r="B2522" s="5" t="s">
        <v>7108</v>
      </c>
      <c r="C2522" s="4" t="s">
        <v>47</v>
      </c>
      <c r="D2522" s="4" t="s">
        <v>2094</v>
      </c>
    </row>
    <row r="2523" spans="1:4" ht="67.5" x14ac:dyDescent="0.2">
      <c r="A2523" s="4" t="s">
        <v>7109</v>
      </c>
      <c r="B2523" s="5" t="s">
        <v>7110</v>
      </c>
      <c r="C2523" s="4" t="s">
        <v>47</v>
      </c>
      <c r="D2523" s="4" t="s">
        <v>1379</v>
      </c>
    </row>
    <row r="2524" spans="1:4" ht="56.25" x14ac:dyDescent="0.2">
      <c r="A2524" s="4" t="s">
        <v>7111</v>
      </c>
      <c r="B2524" s="5" t="s">
        <v>7112</v>
      </c>
      <c r="C2524" s="4" t="s">
        <v>47</v>
      </c>
      <c r="D2524" s="4" t="s">
        <v>129</v>
      </c>
    </row>
    <row r="2525" spans="1:4" ht="67.5" x14ac:dyDescent="0.2">
      <c r="A2525" s="4" t="s">
        <v>7113</v>
      </c>
      <c r="B2525" s="5" t="s">
        <v>7114</v>
      </c>
      <c r="C2525" s="4" t="s">
        <v>47</v>
      </c>
      <c r="D2525" s="4" t="s">
        <v>203</v>
      </c>
    </row>
    <row r="2526" spans="1:4" ht="56.25" x14ac:dyDescent="0.2">
      <c r="A2526" s="4" t="s">
        <v>7115</v>
      </c>
      <c r="B2526" s="5" t="s">
        <v>7116</v>
      </c>
      <c r="C2526" s="4" t="s">
        <v>47</v>
      </c>
      <c r="D2526" s="4" t="s">
        <v>7117</v>
      </c>
    </row>
    <row r="2527" spans="1:4" ht="56.25" x14ac:dyDescent="0.2">
      <c r="A2527" s="4" t="s">
        <v>7118</v>
      </c>
      <c r="B2527" s="5" t="s">
        <v>7119</v>
      </c>
      <c r="C2527" s="4" t="s">
        <v>47</v>
      </c>
      <c r="D2527" s="4" t="s">
        <v>17</v>
      </c>
    </row>
    <row r="2528" spans="1:4" ht="45" x14ac:dyDescent="0.2">
      <c r="A2528" s="4" t="s">
        <v>7120</v>
      </c>
      <c r="B2528" s="5" t="s">
        <v>7121</v>
      </c>
      <c r="C2528" s="4" t="s">
        <v>47</v>
      </c>
      <c r="D2528" s="4" t="s">
        <v>7122</v>
      </c>
    </row>
    <row r="2529" spans="1:4" ht="56.25" x14ac:dyDescent="0.2">
      <c r="A2529" s="4" t="s">
        <v>7123</v>
      </c>
      <c r="B2529" s="5" t="s">
        <v>7124</v>
      </c>
      <c r="C2529" s="4" t="s">
        <v>47</v>
      </c>
      <c r="D2529" s="4" t="s">
        <v>1041</v>
      </c>
    </row>
    <row r="2530" spans="1:4" ht="45" x14ac:dyDescent="0.2">
      <c r="A2530" s="4" t="s">
        <v>7125</v>
      </c>
      <c r="B2530" s="5" t="s">
        <v>7126</v>
      </c>
      <c r="C2530" s="4" t="s">
        <v>47</v>
      </c>
      <c r="D2530" s="4" t="s">
        <v>7127</v>
      </c>
    </row>
    <row r="2531" spans="1:4" ht="56.25" x14ac:dyDescent="0.2">
      <c r="A2531" s="4" t="s">
        <v>7128</v>
      </c>
      <c r="B2531" s="5" t="s">
        <v>7129</v>
      </c>
      <c r="C2531" s="4" t="s">
        <v>47</v>
      </c>
      <c r="D2531" s="4" t="s">
        <v>1898</v>
      </c>
    </row>
    <row r="2532" spans="1:4" ht="78.75" x14ac:dyDescent="0.2">
      <c r="A2532" s="4" t="s">
        <v>7130</v>
      </c>
      <c r="B2532" s="5" t="s">
        <v>7131</v>
      </c>
      <c r="C2532" s="4" t="s">
        <v>47</v>
      </c>
      <c r="D2532" s="4" t="s">
        <v>293</v>
      </c>
    </row>
    <row r="2533" spans="1:4" ht="90" x14ac:dyDescent="0.2">
      <c r="A2533" s="4" t="s">
        <v>7132</v>
      </c>
      <c r="B2533" s="5" t="s">
        <v>7133</v>
      </c>
      <c r="C2533" s="4" t="s">
        <v>47</v>
      </c>
      <c r="D2533" s="4" t="s">
        <v>7134</v>
      </c>
    </row>
    <row r="2534" spans="1:4" ht="78.75" x14ac:dyDescent="0.2">
      <c r="A2534" s="4" t="s">
        <v>7135</v>
      </c>
      <c r="B2534" s="5" t="s">
        <v>7136</v>
      </c>
      <c r="C2534" s="4" t="s">
        <v>47</v>
      </c>
      <c r="D2534" s="4" t="s">
        <v>7137</v>
      </c>
    </row>
    <row r="2535" spans="1:4" ht="78.75" x14ac:dyDescent="0.2">
      <c r="A2535" s="4" t="s">
        <v>7138</v>
      </c>
      <c r="B2535" s="5" t="s">
        <v>7139</v>
      </c>
      <c r="C2535" s="4" t="s">
        <v>47</v>
      </c>
      <c r="D2535" s="4" t="s">
        <v>7140</v>
      </c>
    </row>
    <row r="2536" spans="1:4" ht="67.5" x14ac:dyDescent="0.2">
      <c r="A2536" s="4" t="s">
        <v>7141</v>
      </c>
      <c r="B2536" s="5" t="s">
        <v>7142</v>
      </c>
      <c r="C2536" s="4" t="s">
        <v>47</v>
      </c>
      <c r="D2536" s="4" t="s">
        <v>247</v>
      </c>
    </row>
    <row r="2537" spans="1:4" ht="78.75" x14ac:dyDescent="0.2">
      <c r="A2537" s="4" t="s">
        <v>7143</v>
      </c>
      <c r="B2537" s="5" t="s">
        <v>7144</v>
      </c>
      <c r="C2537" s="4" t="s">
        <v>47</v>
      </c>
      <c r="D2537" s="4" t="s">
        <v>1042</v>
      </c>
    </row>
    <row r="2538" spans="1:4" ht="67.5" x14ac:dyDescent="0.2">
      <c r="A2538" s="4" t="s">
        <v>7145</v>
      </c>
      <c r="B2538" s="5" t="s">
        <v>7146</v>
      </c>
      <c r="C2538" s="4" t="s">
        <v>47</v>
      </c>
      <c r="D2538" s="4" t="s">
        <v>134</v>
      </c>
    </row>
    <row r="2539" spans="1:4" ht="78.75" x14ac:dyDescent="0.2">
      <c r="A2539" s="4" t="s">
        <v>7147</v>
      </c>
      <c r="B2539" s="5" t="s">
        <v>7148</v>
      </c>
      <c r="C2539" s="4" t="s">
        <v>47</v>
      </c>
      <c r="D2539" s="4" t="s">
        <v>7149</v>
      </c>
    </row>
    <row r="2540" spans="1:4" ht="78.75" x14ac:dyDescent="0.2">
      <c r="A2540" s="4" t="s">
        <v>7150</v>
      </c>
      <c r="B2540" s="5" t="s">
        <v>7151</v>
      </c>
      <c r="C2540" s="4" t="s">
        <v>47</v>
      </c>
      <c r="D2540" s="4" t="s">
        <v>1364</v>
      </c>
    </row>
    <row r="2541" spans="1:4" ht="90" x14ac:dyDescent="0.2">
      <c r="A2541" s="4" t="s">
        <v>7152</v>
      </c>
      <c r="B2541" s="5" t="s">
        <v>7153</v>
      </c>
      <c r="C2541" s="4" t="s">
        <v>47</v>
      </c>
      <c r="D2541" s="4" t="s">
        <v>16</v>
      </c>
    </row>
    <row r="2542" spans="1:4" ht="78.75" x14ac:dyDescent="0.2">
      <c r="A2542" s="4" t="s">
        <v>7154</v>
      </c>
      <c r="B2542" s="5" t="s">
        <v>7155</v>
      </c>
      <c r="C2542" s="4" t="s">
        <v>47</v>
      </c>
      <c r="D2542" s="4" t="s">
        <v>23</v>
      </c>
    </row>
    <row r="2543" spans="1:4" ht="78.75" x14ac:dyDescent="0.2">
      <c r="A2543" s="4" t="s">
        <v>7156</v>
      </c>
      <c r="B2543" s="5" t="s">
        <v>7157</v>
      </c>
      <c r="C2543" s="4" t="s">
        <v>47</v>
      </c>
      <c r="D2543" s="4" t="s">
        <v>7158</v>
      </c>
    </row>
    <row r="2544" spans="1:4" ht="67.5" x14ac:dyDescent="0.2">
      <c r="A2544" s="4" t="s">
        <v>7159</v>
      </c>
      <c r="B2544" s="5" t="s">
        <v>7160</v>
      </c>
      <c r="C2544" s="4" t="s">
        <v>47</v>
      </c>
      <c r="D2544" s="4" t="s">
        <v>1033</v>
      </c>
    </row>
    <row r="2545" spans="1:4" ht="78.75" x14ac:dyDescent="0.2">
      <c r="A2545" s="4" t="s">
        <v>7161</v>
      </c>
      <c r="B2545" s="5" t="s">
        <v>7162</v>
      </c>
      <c r="C2545" s="4" t="s">
        <v>47</v>
      </c>
      <c r="D2545" s="4" t="s">
        <v>7163</v>
      </c>
    </row>
    <row r="2546" spans="1:4" ht="67.5" x14ac:dyDescent="0.2">
      <c r="A2546" s="4" t="s">
        <v>7164</v>
      </c>
      <c r="B2546" s="5" t="s">
        <v>7165</v>
      </c>
      <c r="C2546" s="4" t="s">
        <v>47</v>
      </c>
      <c r="D2546" s="4" t="s">
        <v>7166</v>
      </c>
    </row>
    <row r="2547" spans="1:4" ht="78.75" x14ac:dyDescent="0.2">
      <c r="A2547" s="4" t="s">
        <v>7167</v>
      </c>
      <c r="B2547" s="5" t="s">
        <v>7168</v>
      </c>
      <c r="C2547" s="4" t="s">
        <v>47</v>
      </c>
      <c r="D2547" s="4" t="s">
        <v>7169</v>
      </c>
    </row>
    <row r="2548" spans="1:4" ht="67.5" x14ac:dyDescent="0.2">
      <c r="A2548" s="4" t="s">
        <v>7170</v>
      </c>
      <c r="B2548" s="5" t="s">
        <v>7171</v>
      </c>
      <c r="C2548" s="4" t="s">
        <v>47</v>
      </c>
      <c r="D2548" s="4" t="s">
        <v>7172</v>
      </c>
    </row>
    <row r="2549" spans="1:4" ht="68.25" thickBot="1" x14ac:dyDescent="0.25">
      <c r="A2549" s="8" t="s">
        <v>7173</v>
      </c>
      <c r="B2549" s="9" t="s">
        <v>7174</v>
      </c>
      <c r="C2549" s="8" t="s">
        <v>47</v>
      </c>
      <c r="D2549" s="8" t="s">
        <v>7175</v>
      </c>
    </row>
    <row r="2550" spans="1:4" ht="13.5" thickBot="1" x14ac:dyDescent="0.25">
      <c r="A2550" s="12"/>
      <c r="B2550" s="13" t="s">
        <v>8527</v>
      </c>
      <c r="C2550" s="14"/>
      <c r="D2550" s="15"/>
    </row>
    <row r="2551" spans="1:4" ht="56.25" x14ac:dyDescent="0.2">
      <c r="A2551" s="10" t="s">
        <v>7176</v>
      </c>
      <c r="B2551" s="11" t="s">
        <v>7177</v>
      </c>
      <c r="C2551" s="10" t="s">
        <v>47</v>
      </c>
      <c r="D2551" s="10" t="s">
        <v>245</v>
      </c>
    </row>
    <row r="2552" spans="1:4" ht="56.25" x14ac:dyDescent="0.2">
      <c r="A2552" s="4">
        <v>87412</v>
      </c>
      <c r="B2552" s="5" t="s">
        <v>7178</v>
      </c>
      <c r="C2552" s="4" t="s">
        <v>47</v>
      </c>
      <c r="D2552" s="4" t="s">
        <v>5168</v>
      </c>
    </row>
    <row r="2553" spans="1:4" ht="56.25" x14ac:dyDescent="0.2">
      <c r="A2553" s="4" t="s">
        <v>7179</v>
      </c>
      <c r="B2553" s="5" t="s">
        <v>7180</v>
      </c>
      <c r="C2553" s="4" t="s">
        <v>47</v>
      </c>
      <c r="D2553" s="4" t="s">
        <v>7181</v>
      </c>
    </row>
    <row r="2554" spans="1:4" ht="56.25" x14ac:dyDescent="0.2">
      <c r="A2554" s="4" t="s">
        <v>7182</v>
      </c>
      <c r="B2554" s="5" t="s">
        <v>7183</v>
      </c>
      <c r="C2554" s="4" t="s">
        <v>47</v>
      </c>
      <c r="D2554" s="4" t="s">
        <v>7184</v>
      </c>
    </row>
    <row r="2555" spans="1:4" ht="56.25" x14ac:dyDescent="0.2">
      <c r="A2555" s="4" t="s">
        <v>7185</v>
      </c>
      <c r="B2555" s="5" t="s">
        <v>7186</v>
      </c>
      <c r="C2555" s="4" t="s">
        <v>47</v>
      </c>
      <c r="D2555" s="4" t="s">
        <v>7187</v>
      </c>
    </row>
    <row r="2556" spans="1:4" ht="56.25" x14ac:dyDescent="0.2">
      <c r="A2556" s="4" t="s">
        <v>7188</v>
      </c>
      <c r="B2556" s="5" t="s">
        <v>7189</v>
      </c>
      <c r="C2556" s="4" t="s">
        <v>47</v>
      </c>
      <c r="D2556" s="4" t="s">
        <v>4572</v>
      </c>
    </row>
    <row r="2557" spans="1:4" ht="56.25" x14ac:dyDescent="0.2">
      <c r="A2557" s="4" t="s">
        <v>7190</v>
      </c>
      <c r="B2557" s="5" t="s">
        <v>7191</v>
      </c>
      <c r="C2557" s="4" t="s">
        <v>47</v>
      </c>
      <c r="D2557" s="4" t="s">
        <v>7192</v>
      </c>
    </row>
    <row r="2558" spans="1:4" ht="56.25" x14ac:dyDescent="0.2">
      <c r="A2558" s="4" t="s">
        <v>7193</v>
      </c>
      <c r="B2558" s="5" t="s">
        <v>7194</v>
      </c>
      <c r="C2558" s="4" t="s">
        <v>47</v>
      </c>
      <c r="D2558" s="4" t="s">
        <v>1434</v>
      </c>
    </row>
    <row r="2559" spans="1:4" ht="56.25" x14ac:dyDescent="0.2">
      <c r="A2559" s="4" t="s">
        <v>7195</v>
      </c>
      <c r="B2559" s="5" t="s">
        <v>7196</v>
      </c>
      <c r="C2559" s="4" t="s">
        <v>47</v>
      </c>
      <c r="D2559" s="4" t="s">
        <v>3866</v>
      </c>
    </row>
    <row r="2560" spans="1:4" ht="56.25" x14ac:dyDescent="0.2">
      <c r="A2560" s="4" t="s">
        <v>7197</v>
      </c>
      <c r="B2560" s="5" t="s">
        <v>7198</v>
      </c>
      <c r="C2560" s="4" t="s">
        <v>47</v>
      </c>
      <c r="D2560" s="4" t="s">
        <v>7199</v>
      </c>
    </row>
    <row r="2561" spans="1:4" ht="56.25" x14ac:dyDescent="0.2">
      <c r="A2561" s="4" t="s">
        <v>7200</v>
      </c>
      <c r="B2561" s="5" t="s">
        <v>7201</v>
      </c>
      <c r="C2561" s="4" t="s">
        <v>47</v>
      </c>
      <c r="D2561" s="4" t="s">
        <v>3750</v>
      </c>
    </row>
    <row r="2562" spans="1:4" ht="56.25" x14ac:dyDescent="0.2">
      <c r="A2562" s="4" t="s">
        <v>7202</v>
      </c>
      <c r="B2562" s="5" t="s">
        <v>7203</v>
      </c>
      <c r="C2562" s="4" t="s">
        <v>47</v>
      </c>
      <c r="D2562" s="4" t="s">
        <v>7204</v>
      </c>
    </row>
    <row r="2563" spans="1:4" ht="56.25" x14ac:dyDescent="0.2">
      <c r="A2563" s="4" t="s">
        <v>7205</v>
      </c>
      <c r="B2563" s="5" t="s">
        <v>7206</v>
      </c>
      <c r="C2563" s="4" t="s">
        <v>47</v>
      </c>
      <c r="D2563" s="4" t="s">
        <v>7207</v>
      </c>
    </row>
    <row r="2564" spans="1:4" ht="56.25" x14ac:dyDescent="0.2">
      <c r="A2564" s="4" t="s">
        <v>7208</v>
      </c>
      <c r="B2564" s="5" t="s">
        <v>7209</v>
      </c>
      <c r="C2564" s="4" t="s">
        <v>47</v>
      </c>
      <c r="D2564" s="4" t="s">
        <v>4572</v>
      </c>
    </row>
    <row r="2565" spans="1:4" ht="56.25" x14ac:dyDescent="0.2">
      <c r="A2565" s="4" t="s">
        <v>7210</v>
      </c>
      <c r="B2565" s="5" t="s">
        <v>7211</v>
      </c>
      <c r="C2565" s="4" t="s">
        <v>47</v>
      </c>
      <c r="D2565" s="4" t="s">
        <v>3256</v>
      </c>
    </row>
    <row r="2566" spans="1:4" ht="56.25" x14ac:dyDescent="0.2">
      <c r="A2566" s="4" t="s">
        <v>7212</v>
      </c>
      <c r="B2566" s="5" t="s">
        <v>7213</v>
      </c>
      <c r="C2566" s="4" t="s">
        <v>47</v>
      </c>
      <c r="D2566" s="4" t="s">
        <v>7214</v>
      </c>
    </row>
    <row r="2567" spans="1:4" ht="56.25" x14ac:dyDescent="0.2">
      <c r="A2567" s="4" t="s">
        <v>7215</v>
      </c>
      <c r="B2567" s="5" t="s">
        <v>7216</v>
      </c>
      <c r="C2567" s="4" t="s">
        <v>47</v>
      </c>
      <c r="D2567" s="4" t="s">
        <v>7217</v>
      </c>
    </row>
    <row r="2568" spans="1:4" ht="56.25" x14ac:dyDescent="0.2">
      <c r="A2568" s="4" t="s">
        <v>7218</v>
      </c>
      <c r="B2568" s="5" t="s">
        <v>7219</v>
      </c>
      <c r="C2568" s="4" t="s">
        <v>47</v>
      </c>
      <c r="D2568" s="4" t="s">
        <v>7220</v>
      </c>
    </row>
    <row r="2569" spans="1:4" ht="67.5" x14ac:dyDescent="0.2">
      <c r="A2569" s="4" t="s">
        <v>7221</v>
      </c>
      <c r="B2569" s="5" t="s">
        <v>7222</v>
      </c>
      <c r="C2569" s="4" t="s">
        <v>47</v>
      </c>
      <c r="D2569" s="4" t="s">
        <v>7223</v>
      </c>
    </row>
    <row r="2570" spans="1:4" ht="67.5" x14ac:dyDescent="0.2">
      <c r="A2570" s="4" t="s">
        <v>7224</v>
      </c>
      <c r="B2570" s="5" t="s">
        <v>7225</v>
      </c>
      <c r="C2570" s="4" t="s">
        <v>47</v>
      </c>
      <c r="D2570" s="4" t="s">
        <v>875</v>
      </c>
    </row>
    <row r="2571" spans="1:4" ht="67.5" x14ac:dyDescent="0.2">
      <c r="A2571" s="4" t="s">
        <v>7226</v>
      </c>
      <c r="B2571" s="5" t="s">
        <v>7227</v>
      </c>
      <c r="C2571" s="4" t="s">
        <v>47</v>
      </c>
      <c r="D2571" s="4" t="s">
        <v>7228</v>
      </c>
    </row>
    <row r="2572" spans="1:4" ht="67.5" x14ac:dyDescent="0.2">
      <c r="A2572" s="4" t="s">
        <v>7229</v>
      </c>
      <c r="B2572" s="5" t="s">
        <v>7230</v>
      </c>
      <c r="C2572" s="4" t="s">
        <v>47</v>
      </c>
      <c r="D2572" s="4" t="s">
        <v>7231</v>
      </c>
    </row>
    <row r="2573" spans="1:4" ht="67.5" x14ac:dyDescent="0.2">
      <c r="A2573" s="4" t="s">
        <v>7232</v>
      </c>
      <c r="B2573" s="5" t="s">
        <v>7233</v>
      </c>
      <c r="C2573" s="4" t="s">
        <v>47</v>
      </c>
      <c r="D2573" s="4" t="s">
        <v>7234</v>
      </c>
    </row>
    <row r="2574" spans="1:4" ht="67.5" x14ac:dyDescent="0.2">
      <c r="A2574" s="4" t="s">
        <v>7235</v>
      </c>
      <c r="B2574" s="5" t="s">
        <v>7236</v>
      </c>
      <c r="C2574" s="4" t="s">
        <v>47</v>
      </c>
      <c r="D2574" s="4" t="s">
        <v>7237</v>
      </c>
    </row>
    <row r="2575" spans="1:4" ht="67.5" x14ac:dyDescent="0.2">
      <c r="A2575" s="4" t="s">
        <v>7238</v>
      </c>
      <c r="B2575" s="5" t="s">
        <v>7239</v>
      </c>
      <c r="C2575" s="4" t="s">
        <v>47</v>
      </c>
      <c r="D2575" s="4" t="s">
        <v>860</v>
      </c>
    </row>
    <row r="2576" spans="1:4" ht="67.5" x14ac:dyDescent="0.2">
      <c r="A2576" s="4" t="s">
        <v>7240</v>
      </c>
      <c r="B2576" s="5" t="s">
        <v>7241</v>
      </c>
      <c r="C2576" s="4" t="s">
        <v>47</v>
      </c>
      <c r="D2576" s="4" t="s">
        <v>289</v>
      </c>
    </row>
    <row r="2577" spans="1:4" ht="67.5" x14ac:dyDescent="0.2">
      <c r="A2577" s="4" t="s">
        <v>7242</v>
      </c>
      <c r="B2577" s="5" t="s">
        <v>7243</v>
      </c>
      <c r="C2577" s="4" t="s">
        <v>47</v>
      </c>
      <c r="D2577" s="4" t="s">
        <v>7244</v>
      </c>
    </row>
    <row r="2578" spans="1:4" ht="67.5" x14ac:dyDescent="0.2">
      <c r="A2578" s="4" t="s">
        <v>7245</v>
      </c>
      <c r="B2578" s="5" t="s">
        <v>7246</v>
      </c>
      <c r="C2578" s="4" t="s">
        <v>47</v>
      </c>
      <c r="D2578" s="4" t="s">
        <v>2631</v>
      </c>
    </row>
    <row r="2579" spans="1:4" ht="67.5" x14ac:dyDescent="0.2">
      <c r="A2579" s="4" t="s">
        <v>7247</v>
      </c>
      <c r="B2579" s="5" t="s">
        <v>7248</v>
      </c>
      <c r="C2579" s="4" t="s">
        <v>47</v>
      </c>
      <c r="D2579" s="4" t="s">
        <v>1481</v>
      </c>
    </row>
    <row r="2580" spans="1:4" ht="68.25" thickBot="1" x14ac:dyDescent="0.25">
      <c r="A2580" s="8" t="s">
        <v>7249</v>
      </c>
      <c r="B2580" s="9" t="s">
        <v>7250</v>
      </c>
      <c r="C2580" s="8" t="s">
        <v>47</v>
      </c>
      <c r="D2580" s="8" t="s">
        <v>7251</v>
      </c>
    </row>
    <row r="2581" spans="1:4" ht="13.5" thickBot="1" x14ac:dyDescent="0.25">
      <c r="A2581" s="12"/>
      <c r="B2581" s="13" t="s">
        <v>8525</v>
      </c>
      <c r="C2581" s="14"/>
      <c r="D2581" s="15"/>
    </row>
    <row r="2582" spans="1:4" ht="101.25" x14ac:dyDescent="0.2">
      <c r="A2582" s="10" t="s">
        <v>7252</v>
      </c>
      <c r="B2582" s="11" t="s">
        <v>7253</v>
      </c>
      <c r="C2582" s="10" t="s">
        <v>47</v>
      </c>
      <c r="D2582" s="10" t="s">
        <v>7254</v>
      </c>
    </row>
    <row r="2583" spans="1:4" ht="90" x14ac:dyDescent="0.2">
      <c r="A2583" s="4" t="s">
        <v>7255</v>
      </c>
      <c r="B2583" s="5" t="s">
        <v>7256</v>
      </c>
      <c r="C2583" s="4" t="s">
        <v>47</v>
      </c>
      <c r="D2583" s="4" t="s">
        <v>7257</v>
      </c>
    </row>
    <row r="2584" spans="1:4" ht="90" x14ac:dyDescent="0.2">
      <c r="A2584" s="4" t="s">
        <v>7258</v>
      </c>
      <c r="B2584" s="5" t="s">
        <v>7259</v>
      </c>
      <c r="C2584" s="4" t="s">
        <v>47</v>
      </c>
      <c r="D2584" s="4" t="s">
        <v>306</v>
      </c>
    </row>
    <row r="2585" spans="1:4" ht="78.75" x14ac:dyDescent="0.2">
      <c r="A2585" s="4" t="s">
        <v>7260</v>
      </c>
      <c r="B2585" s="5" t="s">
        <v>7261</v>
      </c>
      <c r="C2585" s="4" t="s">
        <v>47</v>
      </c>
      <c r="D2585" s="4" t="s">
        <v>2104</v>
      </c>
    </row>
    <row r="2586" spans="1:4" ht="101.25" x14ac:dyDescent="0.2">
      <c r="A2586" s="4" t="s">
        <v>7262</v>
      </c>
      <c r="B2586" s="5" t="s">
        <v>7263</v>
      </c>
      <c r="C2586" s="4" t="s">
        <v>47</v>
      </c>
      <c r="D2586" s="4" t="s">
        <v>7264</v>
      </c>
    </row>
    <row r="2587" spans="1:4" ht="90" x14ac:dyDescent="0.2">
      <c r="A2587" s="4" t="s">
        <v>7265</v>
      </c>
      <c r="B2587" s="5" t="s">
        <v>7266</v>
      </c>
      <c r="C2587" s="4" t="s">
        <v>47</v>
      </c>
      <c r="D2587" s="4" t="s">
        <v>252</v>
      </c>
    </row>
    <row r="2588" spans="1:4" ht="101.25" x14ac:dyDescent="0.2">
      <c r="A2588" s="4" t="s">
        <v>7267</v>
      </c>
      <c r="B2588" s="5" t="s">
        <v>7268</v>
      </c>
      <c r="C2588" s="4" t="s">
        <v>47</v>
      </c>
      <c r="D2588" s="4" t="s">
        <v>7269</v>
      </c>
    </row>
    <row r="2589" spans="1:4" ht="90" x14ac:dyDescent="0.2">
      <c r="A2589" s="4" t="s">
        <v>7270</v>
      </c>
      <c r="B2589" s="5" t="s">
        <v>7271</v>
      </c>
      <c r="C2589" s="4" t="s">
        <v>47</v>
      </c>
      <c r="D2589" s="4" t="s">
        <v>7272</v>
      </c>
    </row>
    <row r="2590" spans="1:4" ht="123.75" x14ac:dyDescent="0.2">
      <c r="A2590" s="4" t="s">
        <v>7273</v>
      </c>
      <c r="B2590" s="5" t="s">
        <v>7274</v>
      </c>
      <c r="C2590" s="4" t="s">
        <v>47</v>
      </c>
      <c r="D2590" s="4" t="s">
        <v>7275</v>
      </c>
    </row>
    <row r="2591" spans="1:4" ht="101.25" x14ac:dyDescent="0.2">
      <c r="A2591" s="4" t="s">
        <v>7276</v>
      </c>
      <c r="B2591" s="5" t="s">
        <v>7277</v>
      </c>
      <c r="C2591" s="4" t="s">
        <v>47</v>
      </c>
      <c r="D2591" s="4" t="s">
        <v>910</v>
      </c>
    </row>
    <row r="2592" spans="1:4" ht="123.75" x14ac:dyDescent="0.2">
      <c r="A2592" s="4" t="s">
        <v>7278</v>
      </c>
      <c r="B2592" s="5" t="s">
        <v>7279</v>
      </c>
      <c r="C2592" s="4" t="s">
        <v>47</v>
      </c>
      <c r="D2592" s="4" t="s">
        <v>7280</v>
      </c>
    </row>
    <row r="2593" spans="1:4" ht="123.75" x14ac:dyDescent="0.2">
      <c r="A2593" s="4" t="s">
        <v>7281</v>
      </c>
      <c r="B2593" s="5" t="s">
        <v>7282</v>
      </c>
      <c r="C2593" s="4" t="s">
        <v>47</v>
      </c>
      <c r="D2593" s="4" t="s">
        <v>847</v>
      </c>
    </row>
    <row r="2594" spans="1:4" ht="101.25" x14ac:dyDescent="0.2">
      <c r="A2594" s="4" t="s">
        <v>7283</v>
      </c>
      <c r="B2594" s="5" t="s">
        <v>7284</v>
      </c>
      <c r="C2594" s="4" t="s">
        <v>47</v>
      </c>
      <c r="D2594" s="4" t="s">
        <v>151</v>
      </c>
    </row>
    <row r="2595" spans="1:4" ht="101.25" x14ac:dyDescent="0.2">
      <c r="A2595" s="4" t="s">
        <v>7285</v>
      </c>
      <c r="B2595" s="5" t="s">
        <v>7286</v>
      </c>
      <c r="C2595" s="4" t="s">
        <v>47</v>
      </c>
      <c r="D2595" s="4" t="s">
        <v>7287</v>
      </c>
    </row>
    <row r="2596" spans="1:4" ht="90" x14ac:dyDescent="0.2">
      <c r="A2596" s="4" t="s">
        <v>7288</v>
      </c>
      <c r="B2596" s="5" t="s">
        <v>7289</v>
      </c>
      <c r="C2596" s="4" t="s">
        <v>47</v>
      </c>
      <c r="D2596" s="4" t="s">
        <v>873</v>
      </c>
    </row>
    <row r="2597" spans="1:4" ht="90" x14ac:dyDescent="0.2">
      <c r="A2597" s="4" t="s">
        <v>7290</v>
      </c>
      <c r="B2597" s="5" t="s">
        <v>7291</v>
      </c>
      <c r="C2597" s="4" t="s">
        <v>47</v>
      </c>
      <c r="D2597" s="4" t="s">
        <v>7292</v>
      </c>
    </row>
    <row r="2598" spans="1:4" ht="78.75" x14ac:dyDescent="0.2">
      <c r="A2598" s="4" t="s">
        <v>7293</v>
      </c>
      <c r="B2598" s="5" t="s">
        <v>7294</v>
      </c>
      <c r="C2598" s="4" t="s">
        <v>47</v>
      </c>
      <c r="D2598" s="4" t="s">
        <v>197</v>
      </c>
    </row>
    <row r="2599" spans="1:4" ht="101.25" x14ac:dyDescent="0.2">
      <c r="A2599" s="4" t="s">
        <v>7295</v>
      </c>
      <c r="B2599" s="5" t="s">
        <v>7296</v>
      </c>
      <c r="C2599" s="4" t="s">
        <v>47</v>
      </c>
      <c r="D2599" s="4" t="s">
        <v>25</v>
      </c>
    </row>
    <row r="2600" spans="1:4" ht="90" x14ac:dyDescent="0.2">
      <c r="A2600" s="4" t="s">
        <v>7297</v>
      </c>
      <c r="B2600" s="5" t="s">
        <v>7298</v>
      </c>
      <c r="C2600" s="4" t="s">
        <v>47</v>
      </c>
      <c r="D2600" s="4" t="s">
        <v>7299</v>
      </c>
    </row>
    <row r="2601" spans="1:4" ht="101.25" x14ac:dyDescent="0.2">
      <c r="A2601" s="4" t="s">
        <v>7300</v>
      </c>
      <c r="B2601" s="5" t="s">
        <v>7301</v>
      </c>
      <c r="C2601" s="4" t="s">
        <v>47</v>
      </c>
      <c r="D2601" s="4" t="s">
        <v>7302</v>
      </c>
    </row>
    <row r="2602" spans="1:4" ht="90" x14ac:dyDescent="0.2">
      <c r="A2602" s="4" t="s">
        <v>7303</v>
      </c>
      <c r="B2602" s="5" t="s">
        <v>7304</v>
      </c>
      <c r="C2602" s="4" t="s">
        <v>47</v>
      </c>
      <c r="D2602" s="4" t="s">
        <v>1386</v>
      </c>
    </row>
    <row r="2603" spans="1:4" ht="123.75" x14ac:dyDescent="0.2">
      <c r="A2603" s="4" t="s">
        <v>7305</v>
      </c>
      <c r="B2603" s="5" t="s">
        <v>7306</v>
      </c>
      <c r="C2603" s="4" t="s">
        <v>47</v>
      </c>
      <c r="D2603" s="4" t="s">
        <v>7307</v>
      </c>
    </row>
    <row r="2604" spans="1:4" ht="101.25" x14ac:dyDescent="0.2">
      <c r="A2604" s="4" t="s">
        <v>7308</v>
      </c>
      <c r="B2604" s="5" t="s">
        <v>7309</v>
      </c>
      <c r="C2604" s="4" t="s">
        <v>47</v>
      </c>
      <c r="D2604" s="4" t="s">
        <v>7310</v>
      </c>
    </row>
    <row r="2605" spans="1:4" ht="123.75" x14ac:dyDescent="0.2">
      <c r="A2605" s="4" t="s">
        <v>7311</v>
      </c>
      <c r="B2605" s="5" t="s">
        <v>7312</v>
      </c>
      <c r="C2605" s="4" t="s">
        <v>47</v>
      </c>
      <c r="D2605" s="4" t="s">
        <v>7313</v>
      </c>
    </row>
    <row r="2606" spans="1:4" ht="123.75" x14ac:dyDescent="0.2">
      <c r="A2606" s="4" t="s">
        <v>7314</v>
      </c>
      <c r="B2606" s="5" t="s">
        <v>7315</v>
      </c>
      <c r="C2606" s="4" t="s">
        <v>47</v>
      </c>
      <c r="D2606" s="4" t="s">
        <v>201</v>
      </c>
    </row>
    <row r="2607" spans="1:4" ht="101.25" x14ac:dyDescent="0.2">
      <c r="A2607" s="4" t="s">
        <v>7316</v>
      </c>
      <c r="B2607" s="5" t="s">
        <v>7317</v>
      </c>
      <c r="C2607" s="4" t="s">
        <v>47</v>
      </c>
      <c r="D2607" s="4" t="s">
        <v>2065</v>
      </c>
    </row>
    <row r="2608" spans="1:4" ht="78.75" x14ac:dyDescent="0.2">
      <c r="A2608" s="4" t="s">
        <v>7318</v>
      </c>
      <c r="B2608" s="5" t="s">
        <v>7319</v>
      </c>
      <c r="C2608" s="4" t="s">
        <v>47</v>
      </c>
      <c r="D2608" s="4" t="s">
        <v>6788</v>
      </c>
    </row>
    <row r="2609" spans="1:4" ht="67.5" x14ac:dyDescent="0.2">
      <c r="A2609" s="4" t="s">
        <v>7320</v>
      </c>
      <c r="B2609" s="5" t="s">
        <v>7321</v>
      </c>
      <c r="C2609" s="4" t="s">
        <v>47</v>
      </c>
      <c r="D2609" s="4" t="s">
        <v>7322</v>
      </c>
    </row>
    <row r="2610" spans="1:4" ht="90" x14ac:dyDescent="0.2">
      <c r="A2610" s="4" t="s">
        <v>7323</v>
      </c>
      <c r="B2610" s="5" t="s">
        <v>7324</v>
      </c>
      <c r="C2610" s="4" t="s">
        <v>47</v>
      </c>
      <c r="D2610" s="4" t="s">
        <v>7325</v>
      </c>
    </row>
    <row r="2611" spans="1:4" ht="78.75" x14ac:dyDescent="0.2">
      <c r="A2611" s="4" t="s">
        <v>7326</v>
      </c>
      <c r="B2611" s="5" t="s">
        <v>7327</v>
      </c>
      <c r="C2611" s="4" t="s">
        <v>47</v>
      </c>
      <c r="D2611" s="4" t="s">
        <v>7328</v>
      </c>
    </row>
    <row r="2612" spans="1:4" ht="67.5" x14ac:dyDescent="0.2">
      <c r="A2612" s="4" t="s">
        <v>7329</v>
      </c>
      <c r="B2612" s="5" t="s">
        <v>7330</v>
      </c>
      <c r="C2612" s="4" t="s">
        <v>47</v>
      </c>
      <c r="D2612" s="4" t="s">
        <v>7331</v>
      </c>
    </row>
    <row r="2613" spans="1:4" ht="90" x14ac:dyDescent="0.2">
      <c r="A2613" s="4" t="s">
        <v>7332</v>
      </c>
      <c r="B2613" s="5" t="s">
        <v>7333</v>
      </c>
      <c r="C2613" s="4" t="s">
        <v>47</v>
      </c>
      <c r="D2613" s="4" t="s">
        <v>7334</v>
      </c>
    </row>
    <row r="2614" spans="1:4" ht="78.75" x14ac:dyDescent="0.2">
      <c r="A2614" s="4" t="s">
        <v>7335</v>
      </c>
      <c r="B2614" s="5" t="s">
        <v>7336</v>
      </c>
      <c r="C2614" s="4" t="s">
        <v>47</v>
      </c>
      <c r="D2614" s="4" t="s">
        <v>7337</v>
      </c>
    </row>
    <row r="2615" spans="1:4" ht="67.5" x14ac:dyDescent="0.2">
      <c r="A2615" s="4" t="s">
        <v>7338</v>
      </c>
      <c r="B2615" s="5" t="s">
        <v>7339</v>
      </c>
      <c r="C2615" s="4" t="s">
        <v>47</v>
      </c>
      <c r="D2615" s="4" t="s">
        <v>7340</v>
      </c>
    </row>
    <row r="2616" spans="1:4" ht="90" x14ac:dyDescent="0.2">
      <c r="A2616" s="4" t="s">
        <v>7341</v>
      </c>
      <c r="B2616" s="5" t="s">
        <v>7342</v>
      </c>
      <c r="C2616" s="4" t="s">
        <v>47</v>
      </c>
      <c r="D2616" s="4" t="s">
        <v>4215</v>
      </c>
    </row>
    <row r="2617" spans="1:4" ht="78.75" x14ac:dyDescent="0.2">
      <c r="A2617" s="4" t="s">
        <v>7343</v>
      </c>
      <c r="B2617" s="5" t="s">
        <v>7344</v>
      </c>
      <c r="C2617" s="4" t="s">
        <v>47</v>
      </c>
      <c r="D2617" s="4" t="s">
        <v>239</v>
      </c>
    </row>
    <row r="2618" spans="1:4" ht="67.5" x14ac:dyDescent="0.2">
      <c r="A2618" s="4" t="s">
        <v>7345</v>
      </c>
      <c r="B2618" s="5" t="s">
        <v>7346</v>
      </c>
      <c r="C2618" s="4" t="s">
        <v>47</v>
      </c>
      <c r="D2618" s="4" t="s">
        <v>7347</v>
      </c>
    </row>
    <row r="2619" spans="1:4" ht="101.25" x14ac:dyDescent="0.2">
      <c r="A2619" s="4" t="s">
        <v>7348</v>
      </c>
      <c r="B2619" s="5" t="s">
        <v>7349</v>
      </c>
      <c r="C2619" s="4" t="s">
        <v>47</v>
      </c>
      <c r="D2619" s="4" t="s">
        <v>7350</v>
      </c>
    </row>
    <row r="2620" spans="1:4" ht="78.75" x14ac:dyDescent="0.2">
      <c r="A2620" s="4" t="s">
        <v>7351</v>
      </c>
      <c r="B2620" s="5" t="s">
        <v>7352</v>
      </c>
      <c r="C2620" s="4" t="s">
        <v>47</v>
      </c>
      <c r="D2620" s="4" t="s">
        <v>7353</v>
      </c>
    </row>
    <row r="2621" spans="1:4" ht="67.5" x14ac:dyDescent="0.2">
      <c r="A2621" s="4" t="s">
        <v>7354</v>
      </c>
      <c r="B2621" s="5" t="s">
        <v>7355</v>
      </c>
      <c r="C2621" s="4" t="s">
        <v>47</v>
      </c>
      <c r="D2621" s="4" t="s">
        <v>7356</v>
      </c>
    </row>
    <row r="2622" spans="1:4" ht="90" x14ac:dyDescent="0.2">
      <c r="A2622" s="4" t="s">
        <v>7357</v>
      </c>
      <c r="B2622" s="5" t="s">
        <v>7358</v>
      </c>
      <c r="C2622" s="4" t="s">
        <v>47</v>
      </c>
      <c r="D2622" s="4" t="s">
        <v>7359</v>
      </c>
    </row>
    <row r="2623" spans="1:4" ht="78.75" x14ac:dyDescent="0.2">
      <c r="A2623" s="4" t="s">
        <v>7360</v>
      </c>
      <c r="B2623" s="5" t="s">
        <v>7361</v>
      </c>
      <c r="C2623" s="4" t="s">
        <v>47</v>
      </c>
      <c r="D2623" s="4" t="s">
        <v>7362</v>
      </c>
    </row>
    <row r="2624" spans="1:4" ht="67.5" x14ac:dyDescent="0.2">
      <c r="A2624" s="4" t="s">
        <v>7363</v>
      </c>
      <c r="B2624" s="5" t="s">
        <v>7364</v>
      </c>
      <c r="C2624" s="4" t="s">
        <v>47</v>
      </c>
      <c r="D2624" s="4" t="s">
        <v>5982</v>
      </c>
    </row>
    <row r="2625" spans="1:4" ht="90" x14ac:dyDescent="0.2">
      <c r="A2625" s="4" t="s">
        <v>7365</v>
      </c>
      <c r="B2625" s="5" t="s">
        <v>7366</v>
      </c>
      <c r="C2625" s="4" t="s">
        <v>47</v>
      </c>
      <c r="D2625" s="4" t="s">
        <v>160</v>
      </c>
    </row>
    <row r="2626" spans="1:4" ht="78.75" x14ac:dyDescent="0.2">
      <c r="A2626" s="4" t="s">
        <v>7367</v>
      </c>
      <c r="B2626" s="5" t="s">
        <v>7368</v>
      </c>
      <c r="C2626" s="4" t="s">
        <v>47</v>
      </c>
      <c r="D2626" s="4" t="s">
        <v>7369</v>
      </c>
    </row>
    <row r="2627" spans="1:4" ht="67.5" x14ac:dyDescent="0.2">
      <c r="A2627" s="4" t="s">
        <v>7370</v>
      </c>
      <c r="B2627" s="5" t="s">
        <v>7371</v>
      </c>
      <c r="C2627" s="4" t="s">
        <v>47</v>
      </c>
      <c r="D2627" s="4" t="s">
        <v>7372</v>
      </c>
    </row>
    <row r="2628" spans="1:4" ht="90" x14ac:dyDescent="0.2">
      <c r="A2628" s="4" t="s">
        <v>7373</v>
      </c>
      <c r="B2628" s="5" t="s">
        <v>7374</v>
      </c>
      <c r="C2628" s="4" t="s">
        <v>47</v>
      </c>
      <c r="D2628" s="4" t="s">
        <v>7375</v>
      </c>
    </row>
    <row r="2629" spans="1:4" ht="78.75" x14ac:dyDescent="0.2">
      <c r="A2629" s="4" t="s">
        <v>7376</v>
      </c>
      <c r="B2629" s="5" t="s">
        <v>7377</v>
      </c>
      <c r="C2629" s="4" t="s">
        <v>47</v>
      </c>
      <c r="D2629" s="4" t="s">
        <v>7378</v>
      </c>
    </row>
    <row r="2630" spans="1:4" ht="67.5" x14ac:dyDescent="0.2">
      <c r="A2630" s="4" t="s">
        <v>7379</v>
      </c>
      <c r="B2630" s="5" t="s">
        <v>7380</v>
      </c>
      <c r="C2630" s="4" t="s">
        <v>47</v>
      </c>
      <c r="D2630" s="4" t="s">
        <v>7381</v>
      </c>
    </row>
    <row r="2631" spans="1:4" ht="101.25" x14ac:dyDescent="0.2">
      <c r="A2631" s="4" t="s">
        <v>7382</v>
      </c>
      <c r="B2631" s="5" t="s">
        <v>7383</v>
      </c>
      <c r="C2631" s="4" t="s">
        <v>47</v>
      </c>
      <c r="D2631" s="4" t="s">
        <v>7384</v>
      </c>
    </row>
    <row r="2632" spans="1:4" ht="90" x14ac:dyDescent="0.2">
      <c r="A2632" s="4" t="s">
        <v>7385</v>
      </c>
      <c r="B2632" s="5" t="s">
        <v>7386</v>
      </c>
      <c r="C2632" s="4" t="s">
        <v>47</v>
      </c>
      <c r="D2632" s="4" t="s">
        <v>7387</v>
      </c>
    </row>
    <row r="2633" spans="1:4" ht="78.75" x14ac:dyDescent="0.2">
      <c r="A2633" s="4" t="s">
        <v>7388</v>
      </c>
      <c r="B2633" s="5" t="s">
        <v>7389</v>
      </c>
      <c r="C2633" s="4" t="s">
        <v>47</v>
      </c>
      <c r="D2633" s="4" t="s">
        <v>7390</v>
      </c>
    </row>
    <row r="2634" spans="1:4" ht="90" x14ac:dyDescent="0.2">
      <c r="A2634" s="4" t="s">
        <v>7391</v>
      </c>
      <c r="B2634" s="5" t="s">
        <v>7392</v>
      </c>
      <c r="C2634" s="4" t="s">
        <v>47</v>
      </c>
      <c r="D2634" s="4" t="s">
        <v>7393</v>
      </c>
    </row>
    <row r="2635" spans="1:4" ht="90" x14ac:dyDescent="0.2">
      <c r="A2635" s="4" t="s">
        <v>7394</v>
      </c>
      <c r="B2635" s="5" t="s">
        <v>7395</v>
      </c>
      <c r="C2635" s="4" t="s">
        <v>47</v>
      </c>
      <c r="D2635" s="4" t="s">
        <v>6766</v>
      </c>
    </row>
    <row r="2636" spans="1:4" ht="78.75" x14ac:dyDescent="0.2">
      <c r="A2636" s="4" t="s">
        <v>7396</v>
      </c>
      <c r="B2636" s="5" t="s">
        <v>7397</v>
      </c>
      <c r="C2636" s="4" t="s">
        <v>47</v>
      </c>
      <c r="D2636" s="4" t="s">
        <v>1157</v>
      </c>
    </row>
    <row r="2637" spans="1:4" ht="90" x14ac:dyDescent="0.2">
      <c r="A2637" s="4" t="s">
        <v>7398</v>
      </c>
      <c r="B2637" s="5" t="s">
        <v>7399</v>
      </c>
      <c r="C2637" s="4" t="s">
        <v>47</v>
      </c>
      <c r="D2637" s="4" t="s">
        <v>7400</v>
      </c>
    </row>
    <row r="2638" spans="1:4" ht="90" x14ac:dyDescent="0.2">
      <c r="A2638" s="4" t="s">
        <v>7401</v>
      </c>
      <c r="B2638" s="5" t="s">
        <v>7402</v>
      </c>
      <c r="C2638" s="4" t="s">
        <v>47</v>
      </c>
      <c r="D2638" s="4" t="s">
        <v>7403</v>
      </c>
    </row>
    <row r="2639" spans="1:4" ht="78.75" x14ac:dyDescent="0.2">
      <c r="A2639" s="4" t="s">
        <v>7404</v>
      </c>
      <c r="B2639" s="5" t="s">
        <v>7405</v>
      </c>
      <c r="C2639" s="4" t="s">
        <v>47</v>
      </c>
      <c r="D2639" s="4" t="s">
        <v>7406</v>
      </c>
    </row>
    <row r="2640" spans="1:4" ht="90" x14ac:dyDescent="0.2">
      <c r="A2640" s="4" t="s">
        <v>7407</v>
      </c>
      <c r="B2640" s="5" t="s">
        <v>7408</v>
      </c>
      <c r="C2640" s="4" t="s">
        <v>47</v>
      </c>
      <c r="D2640" s="4" t="s">
        <v>7409</v>
      </c>
    </row>
    <row r="2641" spans="1:4" ht="101.25" x14ac:dyDescent="0.2">
      <c r="A2641" s="4" t="s">
        <v>7410</v>
      </c>
      <c r="B2641" s="5" t="s">
        <v>7411</v>
      </c>
      <c r="C2641" s="4" t="s">
        <v>47</v>
      </c>
      <c r="D2641" s="4" t="s">
        <v>7412</v>
      </c>
    </row>
    <row r="2642" spans="1:4" ht="90" x14ac:dyDescent="0.2">
      <c r="A2642" s="4" t="s">
        <v>7413</v>
      </c>
      <c r="B2642" s="5" t="s">
        <v>7414</v>
      </c>
      <c r="C2642" s="4" t="s">
        <v>47</v>
      </c>
      <c r="D2642" s="4" t="s">
        <v>7415</v>
      </c>
    </row>
    <row r="2643" spans="1:4" ht="101.25" x14ac:dyDescent="0.2">
      <c r="A2643" s="4" t="s">
        <v>7416</v>
      </c>
      <c r="B2643" s="5" t="s">
        <v>7417</v>
      </c>
      <c r="C2643" s="4" t="s">
        <v>47</v>
      </c>
      <c r="D2643" s="4" t="s">
        <v>7418</v>
      </c>
    </row>
    <row r="2644" spans="1:4" ht="90" x14ac:dyDescent="0.2">
      <c r="A2644" s="4" t="s">
        <v>7419</v>
      </c>
      <c r="B2644" s="5" t="s">
        <v>7420</v>
      </c>
      <c r="C2644" s="4" t="s">
        <v>47</v>
      </c>
      <c r="D2644" s="4" t="s">
        <v>7421</v>
      </c>
    </row>
    <row r="2645" spans="1:4" ht="78.75" x14ac:dyDescent="0.2">
      <c r="A2645" s="4" t="s">
        <v>7422</v>
      </c>
      <c r="B2645" s="5" t="s">
        <v>7423</v>
      </c>
      <c r="C2645" s="4" t="s">
        <v>47</v>
      </c>
      <c r="D2645" s="4" t="s">
        <v>7424</v>
      </c>
    </row>
    <row r="2646" spans="1:4" ht="90" x14ac:dyDescent="0.2">
      <c r="A2646" s="4" t="s">
        <v>7425</v>
      </c>
      <c r="B2646" s="5" t="s">
        <v>7426</v>
      </c>
      <c r="C2646" s="4" t="s">
        <v>47</v>
      </c>
      <c r="D2646" s="4" t="s">
        <v>7427</v>
      </c>
    </row>
    <row r="2647" spans="1:4" ht="90" x14ac:dyDescent="0.2">
      <c r="A2647" s="4" t="s">
        <v>7428</v>
      </c>
      <c r="B2647" s="5" t="s">
        <v>7429</v>
      </c>
      <c r="C2647" s="4" t="s">
        <v>47</v>
      </c>
      <c r="D2647" s="4" t="s">
        <v>7430</v>
      </c>
    </row>
    <row r="2648" spans="1:4" ht="78.75" x14ac:dyDescent="0.2">
      <c r="A2648" s="4" t="s">
        <v>7431</v>
      </c>
      <c r="B2648" s="5" t="s">
        <v>7432</v>
      </c>
      <c r="C2648" s="4" t="s">
        <v>47</v>
      </c>
      <c r="D2648" s="4" t="s">
        <v>7433</v>
      </c>
    </row>
    <row r="2649" spans="1:4" ht="102" thickBot="1" x14ac:dyDescent="0.25">
      <c r="A2649" s="8" t="s">
        <v>7434</v>
      </c>
      <c r="B2649" s="9" t="s">
        <v>7435</v>
      </c>
      <c r="C2649" s="8" t="s">
        <v>47</v>
      </c>
      <c r="D2649" s="8" t="s">
        <v>4476</v>
      </c>
    </row>
    <row r="2650" spans="1:4" ht="23.25" thickBot="1" x14ac:dyDescent="0.25">
      <c r="A2650" s="12"/>
      <c r="B2650" s="13" t="s">
        <v>8526</v>
      </c>
      <c r="C2650" s="14"/>
      <c r="D2650" s="15"/>
    </row>
    <row r="2651" spans="1:4" ht="67.5" x14ac:dyDescent="0.2">
      <c r="A2651" s="10" t="s">
        <v>7436</v>
      </c>
      <c r="B2651" s="11" t="s">
        <v>7437</v>
      </c>
      <c r="C2651" s="10" t="s">
        <v>47</v>
      </c>
      <c r="D2651" s="10" t="s">
        <v>7438</v>
      </c>
    </row>
    <row r="2652" spans="1:4" ht="67.5" x14ac:dyDescent="0.2">
      <c r="A2652" s="4" t="s">
        <v>7439</v>
      </c>
      <c r="B2652" s="5" t="s">
        <v>7440</v>
      </c>
      <c r="C2652" s="4" t="s">
        <v>47</v>
      </c>
      <c r="D2652" s="4" t="s">
        <v>7441</v>
      </c>
    </row>
    <row r="2653" spans="1:4" ht="78.75" x14ac:dyDescent="0.2">
      <c r="A2653" s="4" t="s">
        <v>7442</v>
      </c>
      <c r="B2653" s="5" t="s">
        <v>7443</v>
      </c>
      <c r="C2653" s="4" t="s">
        <v>47</v>
      </c>
      <c r="D2653" s="4" t="s">
        <v>7444</v>
      </c>
    </row>
    <row r="2654" spans="1:4" ht="78.75" x14ac:dyDescent="0.2">
      <c r="A2654" s="4" t="s">
        <v>7445</v>
      </c>
      <c r="B2654" s="5" t="s">
        <v>7446</v>
      </c>
      <c r="C2654" s="4" t="s">
        <v>47</v>
      </c>
      <c r="D2654" s="4" t="s">
        <v>3540</v>
      </c>
    </row>
    <row r="2655" spans="1:4" ht="78.75" x14ac:dyDescent="0.2">
      <c r="A2655" s="4" t="s">
        <v>7447</v>
      </c>
      <c r="B2655" s="5" t="s">
        <v>7448</v>
      </c>
      <c r="C2655" s="4" t="s">
        <v>47</v>
      </c>
      <c r="D2655" s="4" t="s">
        <v>185</v>
      </c>
    </row>
    <row r="2656" spans="1:4" ht="78.75" x14ac:dyDescent="0.2">
      <c r="A2656" s="4" t="s">
        <v>7449</v>
      </c>
      <c r="B2656" s="5" t="s">
        <v>7450</v>
      </c>
      <c r="C2656" s="4" t="s">
        <v>47</v>
      </c>
      <c r="D2656" s="4" t="s">
        <v>7451</v>
      </c>
    </row>
    <row r="2657" spans="1:4" ht="78.75" x14ac:dyDescent="0.2">
      <c r="A2657" s="4" t="s">
        <v>7452</v>
      </c>
      <c r="B2657" s="5" t="s">
        <v>7453</v>
      </c>
      <c r="C2657" s="4" t="s">
        <v>47</v>
      </c>
      <c r="D2657" s="4" t="s">
        <v>7454</v>
      </c>
    </row>
    <row r="2658" spans="1:4" ht="78.75" x14ac:dyDescent="0.2">
      <c r="A2658" s="4" t="s">
        <v>7455</v>
      </c>
      <c r="B2658" s="5" t="s">
        <v>7456</v>
      </c>
      <c r="C2658" s="4" t="s">
        <v>47</v>
      </c>
      <c r="D2658" s="4" t="s">
        <v>7457</v>
      </c>
    </row>
    <row r="2659" spans="1:4" ht="78.75" x14ac:dyDescent="0.2">
      <c r="A2659" s="4" t="s">
        <v>7458</v>
      </c>
      <c r="B2659" s="5" t="s">
        <v>7459</v>
      </c>
      <c r="C2659" s="4" t="s">
        <v>47</v>
      </c>
      <c r="D2659" s="4" t="s">
        <v>7460</v>
      </c>
    </row>
    <row r="2660" spans="1:4" ht="78.75" x14ac:dyDescent="0.2">
      <c r="A2660" s="4" t="s">
        <v>7461</v>
      </c>
      <c r="B2660" s="5" t="s">
        <v>7462</v>
      </c>
      <c r="C2660" s="4" t="s">
        <v>47</v>
      </c>
      <c r="D2660" s="4" t="s">
        <v>7463</v>
      </c>
    </row>
    <row r="2661" spans="1:4" ht="78.75" x14ac:dyDescent="0.2">
      <c r="A2661" s="4" t="s">
        <v>7464</v>
      </c>
      <c r="B2661" s="5" t="s">
        <v>7465</v>
      </c>
      <c r="C2661" s="4" t="s">
        <v>47</v>
      </c>
      <c r="D2661" s="4" t="s">
        <v>7466</v>
      </c>
    </row>
    <row r="2662" spans="1:4" ht="78.75" x14ac:dyDescent="0.2">
      <c r="A2662" s="4" t="s">
        <v>7467</v>
      </c>
      <c r="B2662" s="5" t="s">
        <v>7468</v>
      </c>
      <c r="C2662" s="4" t="s">
        <v>47</v>
      </c>
      <c r="D2662" s="4" t="s">
        <v>6890</v>
      </c>
    </row>
    <row r="2663" spans="1:4" ht="78.75" x14ac:dyDescent="0.2">
      <c r="A2663" s="4" t="s">
        <v>7469</v>
      </c>
      <c r="B2663" s="5" t="s">
        <v>7470</v>
      </c>
      <c r="C2663" s="4" t="s">
        <v>47</v>
      </c>
      <c r="D2663" s="4" t="s">
        <v>7471</v>
      </c>
    </row>
    <row r="2664" spans="1:4" ht="78.75" x14ac:dyDescent="0.2">
      <c r="A2664" s="4" t="s">
        <v>7472</v>
      </c>
      <c r="B2664" s="5" t="s">
        <v>7473</v>
      </c>
      <c r="C2664" s="4" t="s">
        <v>47</v>
      </c>
      <c r="D2664" s="4" t="s">
        <v>7474</v>
      </c>
    </row>
    <row r="2665" spans="1:4" ht="78.75" x14ac:dyDescent="0.2">
      <c r="A2665" s="4" t="s">
        <v>7475</v>
      </c>
      <c r="B2665" s="5" t="s">
        <v>7476</v>
      </c>
      <c r="C2665" s="4" t="s">
        <v>47</v>
      </c>
      <c r="D2665" s="4" t="s">
        <v>7477</v>
      </c>
    </row>
    <row r="2666" spans="1:4" ht="78.75" x14ac:dyDescent="0.2">
      <c r="A2666" s="4" t="s">
        <v>7478</v>
      </c>
      <c r="B2666" s="5" t="s">
        <v>7479</v>
      </c>
      <c r="C2666" s="4" t="s">
        <v>47</v>
      </c>
      <c r="D2666" s="4" t="s">
        <v>7480</v>
      </c>
    </row>
    <row r="2667" spans="1:4" ht="78.75" x14ac:dyDescent="0.2">
      <c r="A2667" s="4" t="s">
        <v>7481</v>
      </c>
      <c r="B2667" s="5" t="s">
        <v>7482</v>
      </c>
      <c r="C2667" s="4" t="s">
        <v>47</v>
      </c>
      <c r="D2667" s="4" t="s">
        <v>7483</v>
      </c>
    </row>
    <row r="2668" spans="1:4" ht="78.75" x14ac:dyDescent="0.2">
      <c r="A2668" s="4" t="s">
        <v>7484</v>
      </c>
      <c r="B2668" s="5" t="s">
        <v>7485</v>
      </c>
      <c r="C2668" s="4" t="s">
        <v>47</v>
      </c>
      <c r="D2668" s="4" t="s">
        <v>7486</v>
      </c>
    </row>
    <row r="2669" spans="1:4" ht="90" x14ac:dyDescent="0.2">
      <c r="A2669" s="4" t="s">
        <v>7487</v>
      </c>
      <c r="B2669" s="5" t="s">
        <v>7488</v>
      </c>
      <c r="C2669" s="4" t="s">
        <v>47</v>
      </c>
      <c r="D2669" s="4" t="s">
        <v>7489</v>
      </c>
    </row>
    <row r="2670" spans="1:4" ht="90" x14ac:dyDescent="0.2">
      <c r="A2670" s="4" t="s">
        <v>7490</v>
      </c>
      <c r="B2670" s="5" t="s">
        <v>7491</v>
      </c>
      <c r="C2670" s="4" t="s">
        <v>47</v>
      </c>
      <c r="D2670" s="4" t="s">
        <v>7492</v>
      </c>
    </row>
    <row r="2671" spans="1:4" ht="78.75" x14ac:dyDescent="0.2">
      <c r="A2671" s="4" t="s">
        <v>7493</v>
      </c>
      <c r="B2671" s="5" t="s">
        <v>7494</v>
      </c>
      <c r="C2671" s="4" t="s">
        <v>47</v>
      </c>
      <c r="D2671" s="4" t="s">
        <v>7495</v>
      </c>
    </row>
    <row r="2672" spans="1:4" ht="78.75" x14ac:dyDescent="0.2">
      <c r="A2672" s="4" t="s">
        <v>7496</v>
      </c>
      <c r="B2672" s="5" t="s">
        <v>7497</v>
      </c>
      <c r="C2672" s="4" t="s">
        <v>47</v>
      </c>
      <c r="D2672" s="4" t="s">
        <v>7498</v>
      </c>
    </row>
    <row r="2673" spans="1:4" ht="78.75" x14ac:dyDescent="0.2">
      <c r="A2673" s="4" t="s">
        <v>7499</v>
      </c>
      <c r="B2673" s="5" t="s">
        <v>7500</v>
      </c>
      <c r="C2673" s="4" t="s">
        <v>47</v>
      </c>
      <c r="D2673" s="4" t="s">
        <v>300</v>
      </c>
    </row>
    <row r="2674" spans="1:4" ht="78.75" x14ac:dyDescent="0.2">
      <c r="A2674" s="4" t="s">
        <v>7501</v>
      </c>
      <c r="B2674" s="5" t="s">
        <v>7502</v>
      </c>
      <c r="C2674" s="4" t="s">
        <v>47</v>
      </c>
      <c r="D2674" s="4" t="s">
        <v>7503</v>
      </c>
    </row>
    <row r="2675" spans="1:4" ht="56.25" x14ac:dyDescent="0.2">
      <c r="A2675" s="4" t="s">
        <v>7504</v>
      </c>
      <c r="B2675" s="5" t="s">
        <v>7505</v>
      </c>
      <c r="C2675" s="4" t="s">
        <v>47</v>
      </c>
      <c r="D2675" s="4" t="s">
        <v>7506</v>
      </c>
    </row>
    <row r="2676" spans="1:4" ht="68.25" thickBot="1" x14ac:dyDescent="0.25">
      <c r="A2676" s="8" t="s">
        <v>7507</v>
      </c>
      <c r="B2676" s="9" t="s">
        <v>7508</v>
      </c>
      <c r="C2676" s="8" t="s">
        <v>47</v>
      </c>
      <c r="D2676" s="8" t="s">
        <v>7509</v>
      </c>
    </row>
    <row r="2677" spans="1:4" ht="13.5" thickBot="1" x14ac:dyDescent="0.25">
      <c r="A2677" s="12"/>
      <c r="B2677" s="13" t="s">
        <v>8525</v>
      </c>
      <c r="C2677" s="14"/>
      <c r="D2677" s="15"/>
    </row>
    <row r="2678" spans="1:4" ht="90" x14ac:dyDescent="0.2">
      <c r="A2678" s="10" t="s">
        <v>7510</v>
      </c>
      <c r="B2678" s="11" t="s">
        <v>7511</v>
      </c>
      <c r="C2678" s="10" t="s">
        <v>47</v>
      </c>
      <c r="D2678" s="10" t="s">
        <v>7512</v>
      </c>
    </row>
    <row r="2679" spans="1:4" ht="67.5" x14ac:dyDescent="0.2">
      <c r="A2679" s="4" t="s">
        <v>7513</v>
      </c>
      <c r="B2679" s="5" t="s">
        <v>7514</v>
      </c>
      <c r="C2679" s="4" t="s">
        <v>47</v>
      </c>
      <c r="D2679" s="4" t="s">
        <v>7515</v>
      </c>
    </row>
    <row r="2680" spans="1:4" ht="101.25" x14ac:dyDescent="0.2">
      <c r="A2680" s="4" t="s">
        <v>7516</v>
      </c>
      <c r="B2680" s="5" t="s">
        <v>7517</v>
      </c>
      <c r="C2680" s="4" t="s">
        <v>47</v>
      </c>
      <c r="D2680" s="4" t="s">
        <v>5351</v>
      </c>
    </row>
    <row r="2681" spans="1:4" ht="78.75" x14ac:dyDescent="0.2">
      <c r="A2681" s="4" t="s">
        <v>7518</v>
      </c>
      <c r="B2681" s="5" t="s">
        <v>7519</v>
      </c>
      <c r="C2681" s="4" t="s">
        <v>47</v>
      </c>
      <c r="D2681" s="4" t="s">
        <v>7520</v>
      </c>
    </row>
    <row r="2682" spans="1:4" ht="67.5" x14ac:dyDescent="0.2">
      <c r="A2682" s="4" t="s">
        <v>7521</v>
      </c>
      <c r="B2682" s="5" t="s">
        <v>7522</v>
      </c>
      <c r="C2682" s="4" t="s">
        <v>47</v>
      </c>
      <c r="D2682" s="4" t="s">
        <v>4542</v>
      </c>
    </row>
    <row r="2683" spans="1:4" ht="78.75" x14ac:dyDescent="0.2">
      <c r="A2683" s="4" t="s">
        <v>7523</v>
      </c>
      <c r="B2683" s="5" t="s">
        <v>7524</v>
      </c>
      <c r="C2683" s="4" t="s">
        <v>47</v>
      </c>
      <c r="D2683" s="4" t="s">
        <v>7525</v>
      </c>
    </row>
    <row r="2684" spans="1:4" ht="67.5" x14ac:dyDescent="0.2">
      <c r="A2684" s="4" t="s">
        <v>7526</v>
      </c>
      <c r="B2684" s="5" t="s">
        <v>7527</v>
      </c>
      <c r="C2684" s="4" t="s">
        <v>47</v>
      </c>
      <c r="D2684" s="4" t="s">
        <v>7528</v>
      </c>
    </row>
    <row r="2685" spans="1:4" ht="22.5" x14ac:dyDescent="0.2">
      <c r="A2685" s="4" t="s">
        <v>7529</v>
      </c>
      <c r="B2685" s="5" t="s">
        <v>7530</v>
      </c>
      <c r="C2685" s="4" t="s">
        <v>47</v>
      </c>
      <c r="D2685" s="4" t="s">
        <v>127</v>
      </c>
    </row>
    <row r="2686" spans="1:4" ht="23.25" thickBot="1" x14ac:dyDescent="0.25">
      <c r="A2686" s="8" t="s">
        <v>7531</v>
      </c>
      <c r="B2686" s="9" t="s">
        <v>7532</v>
      </c>
      <c r="C2686" s="8" t="s">
        <v>47</v>
      </c>
      <c r="D2686" s="8" t="s">
        <v>267</v>
      </c>
    </row>
    <row r="2687" spans="1:4" ht="23.25" thickBot="1" x14ac:dyDescent="0.25">
      <c r="A2687" s="12"/>
      <c r="B2687" s="13" t="s">
        <v>8524</v>
      </c>
      <c r="C2687" s="14"/>
      <c r="D2687" s="15"/>
    </row>
    <row r="2688" spans="1:4" ht="67.5" x14ac:dyDescent="0.2">
      <c r="A2688" s="10" t="s">
        <v>7533</v>
      </c>
      <c r="B2688" s="11" t="s">
        <v>7534</v>
      </c>
      <c r="C2688" s="10" t="s">
        <v>47</v>
      </c>
      <c r="D2688" s="10" t="s">
        <v>7535</v>
      </c>
    </row>
    <row r="2689" spans="1:4" ht="67.5" x14ac:dyDescent="0.2">
      <c r="A2689" s="4" t="s">
        <v>7536</v>
      </c>
      <c r="B2689" s="5" t="s">
        <v>7537</v>
      </c>
      <c r="C2689" s="4" t="s">
        <v>47</v>
      </c>
      <c r="D2689" s="4" t="s">
        <v>7538</v>
      </c>
    </row>
    <row r="2690" spans="1:4" ht="67.5" x14ac:dyDescent="0.2">
      <c r="A2690" s="4" t="s">
        <v>7539</v>
      </c>
      <c r="B2690" s="5" t="s">
        <v>7540</v>
      </c>
      <c r="C2690" s="4" t="s">
        <v>47</v>
      </c>
      <c r="D2690" s="4" t="s">
        <v>7541</v>
      </c>
    </row>
    <row r="2691" spans="1:4" ht="67.5" x14ac:dyDescent="0.2">
      <c r="A2691" s="4" t="s">
        <v>7542</v>
      </c>
      <c r="B2691" s="5" t="s">
        <v>7543</v>
      </c>
      <c r="C2691" s="4" t="s">
        <v>47</v>
      </c>
      <c r="D2691" s="4" t="s">
        <v>7544</v>
      </c>
    </row>
    <row r="2692" spans="1:4" ht="78.75" x14ac:dyDescent="0.2">
      <c r="A2692" s="4" t="s">
        <v>7545</v>
      </c>
      <c r="B2692" s="5" t="s">
        <v>7546</v>
      </c>
      <c r="C2692" s="4" t="s">
        <v>47</v>
      </c>
      <c r="D2692" s="4" t="s">
        <v>5579</v>
      </c>
    </row>
    <row r="2693" spans="1:4" ht="78.75" x14ac:dyDescent="0.2">
      <c r="A2693" s="4" t="s">
        <v>7547</v>
      </c>
      <c r="B2693" s="5" t="s">
        <v>7548</v>
      </c>
      <c r="C2693" s="4" t="s">
        <v>47</v>
      </c>
      <c r="D2693" s="4" t="s">
        <v>7549</v>
      </c>
    </row>
    <row r="2694" spans="1:4" ht="78.75" x14ac:dyDescent="0.2">
      <c r="A2694" s="4" t="s">
        <v>7550</v>
      </c>
      <c r="B2694" s="5" t="s">
        <v>7551</v>
      </c>
      <c r="C2694" s="4" t="s">
        <v>47</v>
      </c>
      <c r="D2694" s="4" t="s">
        <v>7552</v>
      </c>
    </row>
    <row r="2695" spans="1:4" ht="78.75" x14ac:dyDescent="0.2">
      <c r="A2695" s="4" t="s">
        <v>7553</v>
      </c>
      <c r="B2695" s="5" t="s">
        <v>7554</v>
      </c>
      <c r="C2695" s="4" t="s">
        <v>47</v>
      </c>
      <c r="D2695" s="4" t="s">
        <v>7555</v>
      </c>
    </row>
    <row r="2696" spans="1:4" ht="78.75" x14ac:dyDescent="0.2">
      <c r="A2696" s="4" t="s">
        <v>7556</v>
      </c>
      <c r="B2696" s="5" t="s">
        <v>7557</v>
      </c>
      <c r="C2696" s="4" t="s">
        <v>47</v>
      </c>
      <c r="D2696" s="4" t="s">
        <v>7558</v>
      </c>
    </row>
    <row r="2697" spans="1:4" ht="78.75" x14ac:dyDescent="0.2">
      <c r="A2697" s="4" t="s">
        <v>7559</v>
      </c>
      <c r="B2697" s="5" t="s">
        <v>7560</v>
      </c>
      <c r="C2697" s="4" t="s">
        <v>47</v>
      </c>
      <c r="D2697" s="4" t="s">
        <v>7561</v>
      </c>
    </row>
    <row r="2698" spans="1:4" ht="78.75" x14ac:dyDescent="0.2">
      <c r="A2698" s="4" t="s">
        <v>7562</v>
      </c>
      <c r="B2698" s="5" t="s">
        <v>7563</v>
      </c>
      <c r="C2698" s="4" t="s">
        <v>47</v>
      </c>
      <c r="D2698" s="4" t="s">
        <v>7564</v>
      </c>
    </row>
    <row r="2699" spans="1:4" ht="78.75" x14ac:dyDescent="0.2">
      <c r="A2699" s="4" t="s">
        <v>7565</v>
      </c>
      <c r="B2699" s="5" t="s">
        <v>7566</v>
      </c>
      <c r="C2699" s="4" t="s">
        <v>47</v>
      </c>
      <c r="D2699" s="4" t="s">
        <v>7567</v>
      </c>
    </row>
    <row r="2700" spans="1:4" ht="78.75" x14ac:dyDescent="0.2">
      <c r="A2700" s="4" t="s">
        <v>7568</v>
      </c>
      <c r="B2700" s="5" t="s">
        <v>7569</v>
      </c>
      <c r="C2700" s="4" t="s">
        <v>47</v>
      </c>
      <c r="D2700" s="4" t="s">
        <v>4270</v>
      </c>
    </row>
    <row r="2701" spans="1:4" ht="78.75" x14ac:dyDescent="0.2">
      <c r="A2701" s="4" t="s">
        <v>7570</v>
      </c>
      <c r="B2701" s="5" t="s">
        <v>7571</v>
      </c>
      <c r="C2701" s="4" t="s">
        <v>47</v>
      </c>
      <c r="D2701" s="4" t="s">
        <v>7572</v>
      </c>
    </row>
    <row r="2702" spans="1:4" ht="78.75" x14ac:dyDescent="0.2">
      <c r="A2702" s="4" t="s">
        <v>7573</v>
      </c>
      <c r="B2702" s="5" t="s">
        <v>7574</v>
      </c>
      <c r="C2702" s="4" t="s">
        <v>47</v>
      </c>
      <c r="D2702" s="4" t="s">
        <v>1236</v>
      </c>
    </row>
    <row r="2703" spans="1:4" ht="78.75" x14ac:dyDescent="0.2">
      <c r="A2703" s="4" t="s">
        <v>7575</v>
      </c>
      <c r="B2703" s="5" t="s">
        <v>7576</v>
      </c>
      <c r="C2703" s="4" t="s">
        <v>47</v>
      </c>
      <c r="D2703" s="4" t="s">
        <v>7577</v>
      </c>
    </row>
    <row r="2704" spans="1:4" ht="67.5" x14ac:dyDescent="0.2">
      <c r="A2704" s="4" t="s">
        <v>7578</v>
      </c>
      <c r="B2704" s="5" t="s">
        <v>7579</v>
      </c>
      <c r="C2704" s="4" t="s">
        <v>47</v>
      </c>
      <c r="D2704" s="4" t="s">
        <v>7580</v>
      </c>
    </row>
    <row r="2705" spans="1:4" ht="67.5" x14ac:dyDescent="0.2">
      <c r="A2705" s="4" t="s">
        <v>7581</v>
      </c>
      <c r="B2705" s="5" t="s">
        <v>7582</v>
      </c>
      <c r="C2705" s="4" t="s">
        <v>47</v>
      </c>
      <c r="D2705" s="4" t="s">
        <v>7583</v>
      </c>
    </row>
    <row r="2706" spans="1:4" ht="67.5" x14ac:dyDescent="0.2">
      <c r="A2706" s="4" t="s">
        <v>7584</v>
      </c>
      <c r="B2706" s="5" t="s">
        <v>7585</v>
      </c>
      <c r="C2706" s="4" t="s">
        <v>47</v>
      </c>
      <c r="D2706" s="4" t="s">
        <v>7586</v>
      </c>
    </row>
    <row r="2707" spans="1:4" ht="67.5" x14ac:dyDescent="0.2">
      <c r="A2707" s="4" t="s">
        <v>7587</v>
      </c>
      <c r="B2707" s="5" t="s">
        <v>7588</v>
      </c>
      <c r="C2707" s="4" t="s">
        <v>47</v>
      </c>
      <c r="D2707" s="4" t="s">
        <v>7589</v>
      </c>
    </row>
    <row r="2708" spans="1:4" ht="101.25" x14ac:dyDescent="0.2">
      <c r="A2708" s="4" t="s">
        <v>7590</v>
      </c>
      <c r="B2708" s="5" t="s">
        <v>7591</v>
      </c>
      <c r="C2708" s="4" t="s">
        <v>47</v>
      </c>
      <c r="D2708" s="4" t="s">
        <v>4490</v>
      </c>
    </row>
    <row r="2709" spans="1:4" ht="101.25" x14ac:dyDescent="0.2">
      <c r="A2709" s="4" t="s">
        <v>7592</v>
      </c>
      <c r="B2709" s="5" t="s">
        <v>7593</v>
      </c>
      <c r="C2709" s="4" t="s">
        <v>47</v>
      </c>
      <c r="D2709" s="4" t="s">
        <v>6324</v>
      </c>
    </row>
    <row r="2710" spans="1:4" ht="78.75" x14ac:dyDescent="0.2">
      <c r="A2710" s="4" t="s">
        <v>7594</v>
      </c>
      <c r="B2710" s="5" t="s">
        <v>7595</v>
      </c>
      <c r="C2710" s="4" t="s">
        <v>47</v>
      </c>
      <c r="D2710" s="4" t="s">
        <v>7596</v>
      </c>
    </row>
    <row r="2711" spans="1:4" ht="78.75" x14ac:dyDescent="0.2">
      <c r="A2711" s="4" t="s">
        <v>7597</v>
      </c>
      <c r="B2711" s="5" t="s">
        <v>7598</v>
      </c>
      <c r="C2711" s="4" t="s">
        <v>47</v>
      </c>
      <c r="D2711" s="4" t="s">
        <v>7599</v>
      </c>
    </row>
    <row r="2712" spans="1:4" ht="78.75" x14ac:dyDescent="0.2">
      <c r="A2712" s="4" t="s">
        <v>7600</v>
      </c>
      <c r="B2712" s="5" t="s">
        <v>7601</v>
      </c>
      <c r="C2712" s="4" t="s">
        <v>47</v>
      </c>
      <c r="D2712" s="4" t="s">
        <v>7602</v>
      </c>
    </row>
    <row r="2713" spans="1:4" ht="78.75" x14ac:dyDescent="0.2">
      <c r="A2713" s="4" t="s">
        <v>7603</v>
      </c>
      <c r="B2713" s="5" t="s">
        <v>7604</v>
      </c>
      <c r="C2713" s="4" t="s">
        <v>47</v>
      </c>
      <c r="D2713" s="4" t="s">
        <v>7605</v>
      </c>
    </row>
    <row r="2714" spans="1:4" ht="56.25" x14ac:dyDescent="0.2">
      <c r="A2714" s="4" t="s">
        <v>7606</v>
      </c>
      <c r="B2714" s="5" t="s">
        <v>7607</v>
      </c>
      <c r="C2714" s="4" t="s">
        <v>1</v>
      </c>
      <c r="D2714" s="4" t="s">
        <v>7608</v>
      </c>
    </row>
    <row r="2715" spans="1:4" ht="56.25" x14ac:dyDescent="0.2">
      <c r="A2715" s="4" t="s">
        <v>7609</v>
      </c>
      <c r="B2715" s="5" t="s">
        <v>7610</v>
      </c>
      <c r="C2715" s="4" t="s">
        <v>1</v>
      </c>
      <c r="D2715" s="4" t="s">
        <v>7611</v>
      </c>
    </row>
    <row r="2716" spans="1:4" ht="22.5" x14ac:dyDescent="0.2">
      <c r="A2716" s="4" t="s">
        <v>7612</v>
      </c>
      <c r="B2716" s="5" t="s">
        <v>7613</v>
      </c>
      <c r="C2716" s="4" t="s">
        <v>1</v>
      </c>
      <c r="D2716" s="4" t="s">
        <v>3807</v>
      </c>
    </row>
    <row r="2717" spans="1:4" x14ac:dyDescent="0.2">
      <c r="A2717" s="7"/>
      <c r="B2717" s="6" t="s">
        <v>7614</v>
      </c>
      <c r="C2717" s="7"/>
      <c r="D2717" s="7"/>
    </row>
    <row r="2718" spans="1:4" ht="33.75" x14ac:dyDescent="0.2">
      <c r="A2718" s="4" t="s">
        <v>7615</v>
      </c>
      <c r="B2718" s="5" t="s">
        <v>7616</v>
      </c>
      <c r="C2718" s="4" t="s">
        <v>1</v>
      </c>
      <c r="D2718" s="4" t="s">
        <v>7512</v>
      </c>
    </row>
    <row r="2719" spans="1:4" ht="33.75" x14ac:dyDescent="0.2">
      <c r="A2719" s="4" t="s">
        <v>7617</v>
      </c>
      <c r="B2719" s="5" t="s">
        <v>7618</v>
      </c>
      <c r="C2719" s="4" t="s">
        <v>47</v>
      </c>
      <c r="D2719" s="4" t="s">
        <v>7619</v>
      </c>
    </row>
    <row r="2720" spans="1:4" ht="33.75" x14ac:dyDescent="0.2">
      <c r="A2720" s="4" t="s">
        <v>7620</v>
      </c>
      <c r="B2720" s="5" t="s">
        <v>7621</v>
      </c>
      <c r="C2720" s="4" t="s">
        <v>47</v>
      </c>
      <c r="D2720" s="4" t="s">
        <v>7622</v>
      </c>
    </row>
    <row r="2721" spans="1:4" ht="34.5" thickBot="1" x14ac:dyDescent="0.25">
      <c r="A2721" s="8" t="s">
        <v>7623</v>
      </c>
      <c r="B2721" s="9" t="s">
        <v>7624</v>
      </c>
      <c r="C2721" s="8" t="s">
        <v>1</v>
      </c>
      <c r="D2721" s="8" t="s">
        <v>1495</v>
      </c>
    </row>
    <row r="2722" spans="1:4" ht="13.5" thickBot="1" x14ac:dyDescent="0.25">
      <c r="A2722" s="12"/>
      <c r="B2722" s="13" t="s">
        <v>8523</v>
      </c>
      <c r="C2722" s="14"/>
      <c r="D2722" s="15"/>
    </row>
    <row r="2723" spans="1:4" ht="33.75" x14ac:dyDescent="0.2">
      <c r="A2723" s="10" t="s">
        <v>7625</v>
      </c>
      <c r="B2723" s="11" t="s">
        <v>7626</v>
      </c>
      <c r="C2723" s="10" t="s">
        <v>47</v>
      </c>
      <c r="D2723" s="10" t="s">
        <v>7627</v>
      </c>
    </row>
    <row r="2724" spans="1:4" ht="45" x14ac:dyDescent="0.2">
      <c r="A2724" s="4" t="s">
        <v>7628</v>
      </c>
      <c r="B2724" s="5" t="s">
        <v>7629</v>
      </c>
      <c r="C2724" s="4" t="s">
        <v>47</v>
      </c>
      <c r="D2724" s="4" t="s">
        <v>7630</v>
      </c>
    </row>
    <row r="2725" spans="1:4" ht="33.75" x14ac:dyDescent="0.2">
      <c r="A2725" s="4" t="s">
        <v>7631</v>
      </c>
      <c r="B2725" s="5" t="s">
        <v>7632</v>
      </c>
      <c r="C2725" s="4" t="s">
        <v>47</v>
      </c>
      <c r="D2725" s="4" t="s">
        <v>7633</v>
      </c>
    </row>
    <row r="2726" spans="1:4" ht="45" x14ac:dyDescent="0.2">
      <c r="A2726" s="4" t="s">
        <v>7634</v>
      </c>
      <c r="B2726" s="5" t="s">
        <v>7635</v>
      </c>
      <c r="C2726" s="4" t="s">
        <v>47</v>
      </c>
      <c r="D2726" s="4" t="s">
        <v>7636</v>
      </c>
    </row>
    <row r="2727" spans="1:4" ht="22.5" x14ac:dyDescent="0.2">
      <c r="A2727" s="4" t="s">
        <v>7637</v>
      </c>
      <c r="B2727" s="5" t="s">
        <v>7638</v>
      </c>
      <c r="C2727" s="4" t="s">
        <v>1</v>
      </c>
      <c r="D2727" s="4" t="s">
        <v>7639</v>
      </c>
    </row>
    <row r="2728" spans="1:4" ht="33.75" x14ac:dyDescent="0.2">
      <c r="A2728" s="4" t="s">
        <v>7640</v>
      </c>
      <c r="B2728" s="5" t="s">
        <v>7641</v>
      </c>
      <c r="C2728" s="4" t="s">
        <v>1</v>
      </c>
      <c r="D2728" s="4" t="s">
        <v>7642</v>
      </c>
    </row>
    <row r="2729" spans="1:4" ht="33.75" x14ac:dyDescent="0.2">
      <c r="A2729" s="4" t="s">
        <v>7643</v>
      </c>
      <c r="B2729" s="5" t="s">
        <v>7644</v>
      </c>
      <c r="C2729" s="4" t="s">
        <v>1</v>
      </c>
      <c r="D2729" s="4" t="s">
        <v>7645</v>
      </c>
    </row>
    <row r="2730" spans="1:4" ht="45" x14ac:dyDescent="0.2">
      <c r="A2730" s="4" t="s">
        <v>7646</v>
      </c>
      <c r="B2730" s="5" t="s">
        <v>7647</v>
      </c>
      <c r="C2730" s="4" t="s">
        <v>47</v>
      </c>
      <c r="D2730" s="4" t="s">
        <v>7648</v>
      </c>
    </row>
    <row r="2731" spans="1:4" ht="45" x14ac:dyDescent="0.2">
      <c r="A2731" s="4" t="s">
        <v>7649</v>
      </c>
      <c r="B2731" s="5" t="s">
        <v>7650</v>
      </c>
      <c r="C2731" s="4" t="s">
        <v>47</v>
      </c>
      <c r="D2731" s="4" t="s">
        <v>7651</v>
      </c>
    </row>
    <row r="2732" spans="1:4" ht="23.25" thickBot="1" x14ac:dyDescent="0.25">
      <c r="A2732" s="8" t="s">
        <v>7652</v>
      </c>
      <c r="B2732" s="9" t="s">
        <v>7653</v>
      </c>
      <c r="C2732" s="8" t="s">
        <v>1</v>
      </c>
      <c r="D2732" s="8" t="s">
        <v>7654</v>
      </c>
    </row>
    <row r="2733" spans="1:4" ht="13.5" thickBot="1" x14ac:dyDescent="0.25">
      <c r="A2733" s="12"/>
      <c r="B2733" s="13" t="s">
        <v>8520</v>
      </c>
      <c r="C2733" s="14"/>
      <c r="D2733" s="15"/>
    </row>
    <row r="2734" spans="1:4" ht="33.75" x14ac:dyDescent="0.2">
      <c r="A2734" s="10" t="s">
        <v>7655</v>
      </c>
      <c r="B2734" s="11" t="s">
        <v>7656</v>
      </c>
      <c r="C2734" s="10" t="s">
        <v>47</v>
      </c>
      <c r="D2734" s="10" t="s">
        <v>6563</v>
      </c>
    </row>
    <row r="2735" spans="1:4" ht="45" x14ac:dyDescent="0.2">
      <c r="A2735" s="4" t="s">
        <v>7657</v>
      </c>
      <c r="B2735" s="5" t="s">
        <v>7658</v>
      </c>
      <c r="C2735" s="4" t="s">
        <v>47</v>
      </c>
      <c r="D2735" s="4" t="s">
        <v>7659</v>
      </c>
    </row>
    <row r="2736" spans="1:4" ht="45" x14ac:dyDescent="0.2">
      <c r="A2736" s="4" t="s">
        <v>7660</v>
      </c>
      <c r="B2736" s="5" t="s">
        <v>7661</v>
      </c>
      <c r="C2736" s="4" t="s">
        <v>47</v>
      </c>
      <c r="D2736" s="4" t="s">
        <v>7662</v>
      </c>
    </row>
    <row r="2737" spans="1:4" ht="33.75" x14ac:dyDescent="0.2">
      <c r="A2737" s="4" t="s">
        <v>7663</v>
      </c>
      <c r="B2737" s="5" t="s">
        <v>7664</v>
      </c>
      <c r="C2737" s="4" t="s">
        <v>1</v>
      </c>
      <c r="D2737" s="4" t="s">
        <v>218</v>
      </c>
    </row>
    <row r="2738" spans="1:4" ht="45" x14ac:dyDescent="0.2">
      <c r="A2738" s="4" t="s">
        <v>7665</v>
      </c>
      <c r="B2738" s="5" t="s">
        <v>7666</v>
      </c>
      <c r="C2738" s="4" t="s">
        <v>47</v>
      </c>
      <c r="D2738" s="4" t="s">
        <v>7667</v>
      </c>
    </row>
    <row r="2739" spans="1:4" ht="45.75" thickBot="1" x14ac:dyDescent="0.25">
      <c r="A2739" s="8" t="s">
        <v>7668</v>
      </c>
      <c r="B2739" s="9" t="s">
        <v>7669</v>
      </c>
      <c r="C2739" s="8" t="s">
        <v>47</v>
      </c>
      <c r="D2739" s="8" t="s">
        <v>268</v>
      </c>
    </row>
    <row r="2740" spans="1:4" ht="13.5" thickBot="1" x14ac:dyDescent="0.25">
      <c r="A2740" s="12"/>
      <c r="B2740" s="13" t="s">
        <v>8521</v>
      </c>
      <c r="C2740" s="14"/>
      <c r="D2740" s="15"/>
    </row>
    <row r="2741" spans="1:4" ht="67.5" x14ac:dyDescent="0.2">
      <c r="A2741" s="10" t="s">
        <v>7670</v>
      </c>
      <c r="B2741" s="11" t="s">
        <v>7671</v>
      </c>
      <c r="C2741" s="10" t="s">
        <v>47</v>
      </c>
      <c r="D2741" s="10" t="s">
        <v>7672</v>
      </c>
    </row>
    <row r="2742" spans="1:4" ht="23.25" thickBot="1" x14ac:dyDescent="0.25">
      <c r="A2742" s="8" t="s">
        <v>7673</v>
      </c>
      <c r="B2742" s="9" t="s">
        <v>7674</v>
      </c>
      <c r="C2742" s="8" t="s">
        <v>47</v>
      </c>
      <c r="D2742" s="8" t="s">
        <v>7675</v>
      </c>
    </row>
    <row r="2743" spans="1:4" ht="13.5" thickBot="1" x14ac:dyDescent="0.25">
      <c r="A2743" s="12"/>
      <c r="B2743" s="13" t="s">
        <v>8522</v>
      </c>
      <c r="C2743" s="14"/>
      <c r="D2743" s="15"/>
    </row>
    <row r="2744" spans="1:4" ht="45" x14ac:dyDescent="0.2">
      <c r="A2744" s="10" t="s">
        <v>7676</v>
      </c>
      <c r="B2744" s="11" t="s">
        <v>7677</v>
      </c>
      <c r="C2744" s="10" t="s">
        <v>47</v>
      </c>
      <c r="D2744" s="10" t="s">
        <v>2572</v>
      </c>
    </row>
    <row r="2745" spans="1:4" ht="45" x14ac:dyDescent="0.2">
      <c r="A2745" s="4" t="s">
        <v>7678</v>
      </c>
      <c r="B2745" s="5" t="s">
        <v>7679</v>
      </c>
      <c r="C2745" s="4" t="s">
        <v>47</v>
      </c>
      <c r="D2745" s="4" t="s">
        <v>7680</v>
      </c>
    </row>
    <row r="2746" spans="1:4" ht="56.25" x14ac:dyDescent="0.2">
      <c r="A2746" s="4" t="s">
        <v>7681</v>
      </c>
      <c r="B2746" s="5" t="s">
        <v>7682</v>
      </c>
      <c r="C2746" s="4" t="s">
        <v>47</v>
      </c>
      <c r="D2746" s="4" t="s">
        <v>6234</v>
      </c>
    </row>
    <row r="2747" spans="1:4" ht="56.25" x14ac:dyDescent="0.2">
      <c r="A2747" s="4" t="s">
        <v>7683</v>
      </c>
      <c r="B2747" s="5" t="s">
        <v>7684</v>
      </c>
      <c r="C2747" s="4" t="s">
        <v>47</v>
      </c>
      <c r="D2747" s="4" t="s">
        <v>3007</v>
      </c>
    </row>
    <row r="2748" spans="1:4" ht="56.25" x14ac:dyDescent="0.2">
      <c r="A2748" s="4" t="s">
        <v>7685</v>
      </c>
      <c r="B2748" s="5" t="s">
        <v>7686</v>
      </c>
      <c r="C2748" s="4" t="s">
        <v>47</v>
      </c>
      <c r="D2748" s="4" t="s">
        <v>7687</v>
      </c>
    </row>
    <row r="2749" spans="1:4" ht="56.25" x14ac:dyDescent="0.2">
      <c r="A2749" s="4" t="s">
        <v>7688</v>
      </c>
      <c r="B2749" s="5" t="s">
        <v>7689</v>
      </c>
      <c r="C2749" s="4" t="s">
        <v>47</v>
      </c>
      <c r="D2749" s="4" t="s">
        <v>3734</v>
      </c>
    </row>
    <row r="2750" spans="1:4" ht="56.25" x14ac:dyDescent="0.2">
      <c r="A2750" s="4" t="s">
        <v>7690</v>
      </c>
      <c r="B2750" s="5" t="s">
        <v>7691</v>
      </c>
      <c r="C2750" s="4" t="s">
        <v>47</v>
      </c>
      <c r="D2750" s="4" t="s">
        <v>7692</v>
      </c>
    </row>
    <row r="2751" spans="1:4" ht="45" x14ac:dyDescent="0.2">
      <c r="A2751" s="4" t="s">
        <v>7693</v>
      </c>
      <c r="B2751" s="5" t="s">
        <v>7694</v>
      </c>
      <c r="C2751" s="4" t="s">
        <v>47</v>
      </c>
      <c r="D2751" s="4" t="s">
        <v>28</v>
      </c>
    </row>
    <row r="2752" spans="1:4" ht="45" x14ac:dyDescent="0.2">
      <c r="A2752" s="4" t="s">
        <v>7695</v>
      </c>
      <c r="B2752" s="5" t="s">
        <v>7696</v>
      </c>
      <c r="C2752" s="4" t="s">
        <v>47</v>
      </c>
      <c r="D2752" s="4" t="s">
        <v>98</v>
      </c>
    </row>
    <row r="2753" spans="1:4" ht="45.75" thickBot="1" x14ac:dyDescent="0.25">
      <c r="A2753" s="4" t="s">
        <v>7697</v>
      </c>
      <c r="B2753" s="5" t="s">
        <v>7698</v>
      </c>
      <c r="C2753" s="4" t="s">
        <v>47</v>
      </c>
      <c r="D2753" s="4" t="s">
        <v>7699</v>
      </c>
    </row>
    <row r="2754" spans="1:4" ht="13.5" thickBot="1" x14ac:dyDescent="0.25">
      <c r="A2754" s="12"/>
      <c r="B2754" s="13" t="s">
        <v>8519</v>
      </c>
      <c r="C2754" s="14"/>
      <c r="D2754" s="15"/>
    </row>
    <row r="2755" spans="1:4" ht="22.5" x14ac:dyDescent="0.2">
      <c r="A2755" s="8" t="s">
        <v>7700</v>
      </c>
      <c r="B2755" s="9" t="s">
        <v>7701</v>
      </c>
      <c r="C2755" s="8" t="s">
        <v>1</v>
      </c>
      <c r="D2755" s="8" t="s">
        <v>7702</v>
      </c>
    </row>
    <row r="2756" spans="1:4" ht="33.75" x14ac:dyDescent="0.2">
      <c r="A2756" s="10" t="s">
        <v>7703</v>
      </c>
      <c r="B2756" s="11" t="s">
        <v>7704</v>
      </c>
      <c r="C2756" s="10" t="s">
        <v>47</v>
      </c>
      <c r="D2756" s="10" t="s">
        <v>7705</v>
      </c>
    </row>
    <row r="2757" spans="1:4" ht="22.5" x14ac:dyDescent="0.2">
      <c r="A2757" s="4" t="s">
        <v>7706</v>
      </c>
      <c r="B2757" s="5" t="s">
        <v>7707</v>
      </c>
      <c r="C2757" s="4" t="s">
        <v>47</v>
      </c>
      <c r="D2757" s="4" t="s">
        <v>7244</v>
      </c>
    </row>
    <row r="2758" spans="1:4" ht="45" x14ac:dyDescent="0.2">
      <c r="A2758" s="4" t="s">
        <v>7708</v>
      </c>
      <c r="B2758" s="5" t="s">
        <v>7709</v>
      </c>
      <c r="C2758" s="4" t="s">
        <v>47</v>
      </c>
      <c r="D2758" s="4" t="s">
        <v>7710</v>
      </c>
    </row>
    <row r="2759" spans="1:4" ht="33.75" x14ac:dyDescent="0.2">
      <c r="A2759" s="4" t="s">
        <v>7711</v>
      </c>
      <c r="B2759" s="5" t="s">
        <v>7712</v>
      </c>
      <c r="C2759" s="4" t="s">
        <v>47</v>
      </c>
      <c r="D2759" s="4" t="s">
        <v>137</v>
      </c>
    </row>
    <row r="2760" spans="1:4" ht="45" x14ac:dyDescent="0.2">
      <c r="A2760" s="4" t="s">
        <v>7713</v>
      </c>
      <c r="B2760" s="5" t="s">
        <v>7714</v>
      </c>
      <c r="C2760" s="4" t="s">
        <v>47</v>
      </c>
      <c r="D2760" s="4" t="s">
        <v>1396</v>
      </c>
    </row>
    <row r="2761" spans="1:4" ht="23.25" thickBot="1" x14ac:dyDescent="0.25">
      <c r="A2761" s="8" t="s">
        <v>7715</v>
      </c>
      <c r="B2761" s="9" t="s">
        <v>7716</v>
      </c>
      <c r="C2761" s="8" t="s">
        <v>7717</v>
      </c>
      <c r="D2761" s="8" t="s">
        <v>7718</v>
      </c>
    </row>
    <row r="2762" spans="1:4" ht="13.5" thickBot="1" x14ac:dyDescent="0.25">
      <c r="A2762" s="12"/>
      <c r="B2762" s="13" t="s">
        <v>8518</v>
      </c>
      <c r="C2762" s="14"/>
      <c r="D2762" s="15"/>
    </row>
    <row r="2763" spans="1:4" ht="33.75" x14ac:dyDescent="0.2">
      <c r="A2763" s="10" t="s">
        <v>7719</v>
      </c>
      <c r="B2763" s="11" t="s">
        <v>7720</v>
      </c>
      <c r="C2763" s="10" t="s">
        <v>294</v>
      </c>
      <c r="D2763" s="10" t="s">
        <v>7721</v>
      </c>
    </row>
    <row r="2764" spans="1:4" ht="33.75" x14ac:dyDescent="0.2">
      <c r="A2764" s="4" t="s">
        <v>7722</v>
      </c>
      <c r="B2764" s="5" t="s">
        <v>7723</v>
      </c>
      <c r="C2764" s="4" t="s">
        <v>294</v>
      </c>
      <c r="D2764" s="4" t="s">
        <v>7724</v>
      </c>
    </row>
    <row r="2765" spans="1:4" ht="90" x14ac:dyDescent="0.2">
      <c r="A2765" s="4" t="s">
        <v>7725</v>
      </c>
      <c r="B2765" s="5" t="s">
        <v>7726</v>
      </c>
      <c r="C2765" s="4" t="s">
        <v>294</v>
      </c>
      <c r="D2765" s="4" t="s">
        <v>7727</v>
      </c>
    </row>
    <row r="2766" spans="1:4" ht="90" x14ac:dyDescent="0.2">
      <c r="A2766" s="4" t="s">
        <v>7728</v>
      </c>
      <c r="B2766" s="5" t="s">
        <v>7729</v>
      </c>
      <c r="C2766" s="4" t="s">
        <v>294</v>
      </c>
      <c r="D2766" s="4" t="s">
        <v>7730</v>
      </c>
    </row>
    <row r="2767" spans="1:4" ht="90" x14ac:dyDescent="0.2">
      <c r="A2767" s="4" t="s">
        <v>7731</v>
      </c>
      <c r="B2767" s="5" t="s">
        <v>7732</v>
      </c>
      <c r="C2767" s="4" t="s">
        <v>294</v>
      </c>
      <c r="D2767" s="4" t="s">
        <v>5817</v>
      </c>
    </row>
    <row r="2768" spans="1:4" ht="90" x14ac:dyDescent="0.2">
      <c r="A2768" s="4" t="s">
        <v>7733</v>
      </c>
      <c r="B2768" s="5" t="s">
        <v>7734</v>
      </c>
      <c r="C2768" s="4" t="s">
        <v>294</v>
      </c>
      <c r="D2768" s="4" t="s">
        <v>7735</v>
      </c>
    </row>
    <row r="2769" spans="1:4" ht="78.75" x14ac:dyDescent="0.2">
      <c r="A2769" s="4" t="s">
        <v>7736</v>
      </c>
      <c r="B2769" s="5" t="s">
        <v>7737</v>
      </c>
      <c r="C2769" s="4" t="s">
        <v>294</v>
      </c>
      <c r="D2769" s="4" t="s">
        <v>7738</v>
      </c>
    </row>
    <row r="2770" spans="1:4" ht="78.75" x14ac:dyDescent="0.2">
      <c r="A2770" s="4" t="s">
        <v>7739</v>
      </c>
      <c r="B2770" s="5" t="s">
        <v>7740</v>
      </c>
      <c r="C2770" s="4" t="s">
        <v>294</v>
      </c>
      <c r="D2770" s="4" t="s">
        <v>7741</v>
      </c>
    </row>
    <row r="2771" spans="1:4" ht="78.75" x14ac:dyDescent="0.2">
      <c r="A2771" s="4" t="s">
        <v>7742</v>
      </c>
      <c r="B2771" s="5" t="s">
        <v>7743</v>
      </c>
      <c r="C2771" s="4" t="s">
        <v>294</v>
      </c>
      <c r="D2771" s="4" t="s">
        <v>7744</v>
      </c>
    </row>
    <row r="2772" spans="1:4" ht="78.75" x14ac:dyDescent="0.2">
      <c r="A2772" s="4" t="s">
        <v>7745</v>
      </c>
      <c r="B2772" s="5" t="s">
        <v>7746</v>
      </c>
      <c r="C2772" s="4" t="s">
        <v>294</v>
      </c>
      <c r="D2772" s="4" t="s">
        <v>7747</v>
      </c>
    </row>
    <row r="2773" spans="1:4" ht="78.75" x14ac:dyDescent="0.2">
      <c r="A2773" s="4" t="s">
        <v>7748</v>
      </c>
      <c r="B2773" s="5" t="s">
        <v>7749</v>
      </c>
      <c r="C2773" s="4" t="s">
        <v>294</v>
      </c>
      <c r="D2773" s="4" t="s">
        <v>7750</v>
      </c>
    </row>
    <row r="2774" spans="1:4" ht="78.75" x14ac:dyDescent="0.2">
      <c r="A2774" s="4" t="s">
        <v>7751</v>
      </c>
      <c r="B2774" s="5" t="s">
        <v>7752</v>
      </c>
      <c r="C2774" s="4" t="s">
        <v>294</v>
      </c>
      <c r="D2774" s="4" t="s">
        <v>7753</v>
      </c>
    </row>
    <row r="2775" spans="1:4" ht="78.75" x14ac:dyDescent="0.2">
      <c r="A2775" s="4" t="s">
        <v>7754</v>
      </c>
      <c r="B2775" s="5" t="s">
        <v>7755</v>
      </c>
      <c r="C2775" s="4" t="s">
        <v>294</v>
      </c>
      <c r="D2775" s="4" t="s">
        <v>7756</v>
      </c>
    </row>
    <row r="2776" spans="1:4" ht="78.75" x14ac:dyDescent="0.2">
      <c r="A2776" s="4" t="s">
        <v>7757</v>
      </c>
      <c r="B2776" s="5" t="s">
        <v>7758</v>
      </c>
      <c r="C2776" s="4" t="s">
        <v>294</v>
      </c>
      <c r="D2776" s="4" t="s">
        <v>7759</v>
      </c>
    </row>
    <row r="2777" spans="1:4" ht="45" x14ac:dyDescent="0.2">
      <c r="A2777" s="4" t="s">
        <v>7760</v>
      </c>
      <c r="B2777" s="5" t="s">
        <v>7761</v>
      </c>
      <c r="C2777" s="4" t="s">
        <v>294</v>
      </c>
      <c r="D2777" s="4" t="s">
        <v>7762</v>
      </c>
    </row>
    <row r="2778" spans="1:4" ht="45" x14ac:dyDescent="0.2">
      <c r="A2778" s="4" t="s">
        <v>7763</v>
      </c>
      <c r="B2778" s="5" t="s">
        <v>7764</v>
      </c>
      <c r="C2778" s="4" t="s">
        <v>294</v>
      </c>
      <c r="D2778" s="4" t="s">
        <v>7765</v>
      </c>
    </row>
    <row r="2779" spans="1:4" ht="45" x14ac:dyDescent="0.2">
      <c r="A2779" s="4" t="s">
        <v>7766</v>
      </c>
      <c r="B2779" s="5" t="s">
        <v>7767</v>
      </c>
      <c r="C2779" s="4" t="s">
        <v>294</v>
      </c>
      <c r="D2779" s="4" t="s">
        <v>7768</v>
      </c>
    </row>
    <row r="2780" spans="1:4" ht="45" x14ac:dyDescent="0.2">
      <c r="A2780" s="4" t="s">
        <v>7769</v>
      </c>
      <c r="B2780" s="5" t="s">
        <v>7770</v>
      </c>
      <c r="C2780" s="4" t="s">
        <v>294</v>
      </c>
      <c r="D2780" s="4" t="s">
        <v>7771</v>
      </c>
    </row>
    <row r="2781" spans="1:4" ht="45" x14ac:dyDescent="0.2">
      <c r="A2781" s="4" t="s">
        <v>7772</v>
      </c>
      <c r="B2781" s="5" t="s">
        <v>7773</v>
      </c>
      <c r="C2781" s="4" t="s">
        <v>294</v>
      </c>
      <c r="D2781" s="4" t="s">
        <v>7774</v>
      </c>
    </row>
    <row r="2782" spans="1:4" ht="45" x14ac:dyDescent="0.2">
      <c r="A2782" s="4" t="s">
        <v>7775</v>
      </c>
      <c r="B2782" s="5" t="s">
        <v>7776</v>
      </c>
      <c r="C2782" s="4" t="s">
        <v>294</v>
      </c>
      <c r="D2782" s="4" t="s">
        <v>7777</v>
      </c>
    </row>
    <row r="2783" spans="1:4" ht="45" x14ac:dyDescent="0.2">
      <c r="A2783" s="4" t="s">
        <v>7778</v>
      </c>
      <c r="B2783" s="5" t="s">
        <v>7779</v>
      </c>
      <c r="C2783" s="4" t="s">
        <v>294</v>
      </c>
      <c r="D2783" s="4" t="s">
        <v>7780</v>
      </c>
    </row>
    <row r="2784" spans="1:4" ht="45" x14ac:dyDescent="0.2">
      <c r="A2784" s="4" t="s">
        <v>7781</v>
      </c>
      <c r="B2784" s="5" t="s">
        <v>7782</v>
      </c>
      <c r="C2784" s="4" t="s">
        <v>294</v>
      </c>
      <c r="D2784" s="4" t="s">
        <v>6122</v>
      </c>
    </row>
    <row r="2785" spans="1:4" ht="45" x14ac:dyDescent="0.2">
      <c r="A2785" s="4" t="s">
        <v>7783</v>
      </c>
      <c r="B2785" s="5" t="s">
        <v>7784</v>
      </c>
      <c r="C2785" s="4" t="s">
        <v>294</v>
      </c>
      <c r="D2785" s="4" t="s">
        <v>7785</v>
      </c>
    </row>
    <row r="2786" spans="1:4" ht="45" x14ac:dyDescent="0.2">
      <c r="A2786" s="4" t="s">
        <v>7786</v>
      </c>
      <c r="B2786" s="5" t="s">
        <v>7787</v>
      </c>
      <c r="C2786" s="4" t="s">
        <v>294</v>
      </c>
      <c r="D2786" s="4" t="s">
        <v>7788</v>
      </c>
    </row>
    <row r="2787" spans="1:4" ht="45" x14ac:dyDescent="0.2">
      <c r="A2787" s="4" t="s">
        <v>7789</v>
      </c>
      <c r="B2787" s="5" t="s">
        <v>7790</v>
      </c>
      <c r="C2787" s="4" t="s">
        <v>294</v>
      </c>
      <c r="D2787" s="4" t="s">
        <v>7791</v>
      </c>
    </row>
    <row r="2788" spans="1:4" ht="45" x14ac:dyDescent="0.2">
      <c r="A2788" s="4" t="s">
        <v>7792</v>
      </c>
      <c r="B2788" s="5" t="s">
        <v>7793</v>
      </c>
      <c r="C2788" s="4" t="s">
        <v>294</v>
      </c>
      <c r="D2788" s="4" t="s">
        <v>7794</v>
      </c>
    </row>
    <row r="2789" spans="1:4" ht="45" x14ac:dyDescent="0.2">
      <c r="A2789" s="4" t="s">
        <v>7795</v>
      </c>
      <c r="B2789" s="5" t="s">
        <v>7796</v>
      </c>
      <c r="C2789" s="4" t="s">
        <v>294</v>
      </c>
      <c r="D2789" s="4" t="s">
        <v>7797</v>
      </c>
    </row>
    <row r="2790" spans="1:4" ht="45" x14ac:dyDescent="0.2">
      <c r="A2790" s="4" t="s">
        <v>7798</v>
      </c>
      <c r="B2790" s="5" t="s">
        <v>7799</v>
      </c>
      <c r="C2790" s="4" t="s">
        <v>294</v>
      </c>
      <c r="D2790" s="4" t="s">
        <v>7800</v>
      </c>
    </row>
    <row r="2791" spans="1:4" ht="67.5" x14ac:dyDescent="0.2">
      <c r="A2791" s="4" t="s">
        <v>7801</v>
      </c>
      <c r="B2791" s="5" t="s">
        <v>7802</v>
      </c>
      <c r="C2791" s="4" t="s">
        <v>294</v>
      </c>
      <c r="D2791" s="4" t="s">
        <v>7803</v>
      </c>
    </row>
    <row r="2792" spans="1:4" ht="67.5" x14ac:dyDescent="0.2">
      <c r="A2792" s="4" t="s">
        <v>7804</v>
      </c>
      <c r="B2792" s="5" t="s">
        <v>7805</v>
      </c>
      <c r="C2792" s="4" t="s">
        <v>294</v>
      </c>
      <c r="D2792" s="4" t="s">
        <v>7806</v>
      </c>
    </row>
    <row r="2793" spans="1:4" ht="67.5" x14ac:dyDescent="0.2">
      <c r="A2793" s="4" t="s">
        <v>7807</v>
      </c>
      <c r="B2793" s="5" t="s">
        <v>7808</v>
      </c>
      <c r="C2793" s="4" t="s">
        <v>294</v>
      </c>
      <c r="D2793" s="4" t="s">
        <v>7809</v>
      </c>
    </row>
    <row r="2794" spans="1:4" ht="67.5" x14ac:dyDescent="0.2">
      <c r="A2794" s="4" t="s">
        <v>7810</v>
      </c>
      <c r="B2794" s="5" t="s">
        <v>7811</v>
      </c>
      <c r="C2794" s="4" t="s">
        <v>294</v>
      </c>
      <c r="D2794" s="4" t="s">
        <v>7812</v>
      </c>
    </row>
    <row r="2795" spans="1:4" ht="67.5" x14ac:dyDescent="0.2">
      <c r="A2795" s="4" t="s">
        <v>7813</v>
      </c>
      <c r="B2795" s="5" t="s">
        <v>7814</v>
      </c>
      <c r="C2795" s="4" t="s">
        <v>294</v>
      </c>
      <c r="D2795" s="4" t="s">
        <v>7815</v>
      </c>
    </row>
    <row r="2796" spans="1:4" ht="67.5" x14ac:dyDescent="0.2">
      <c r="A2796" s="4" t="s">
        <v>7816</v>
      </c>
      <c r="B2796" s="5" t="s">
        <v>7817</v>
      </c>
      <c r="C2796" s="4" t="s">
        <v>294</v>
      </c>
      <c r="D2796" s="4" t="s">
        <v>7818</v>
      </c>
    </row>
    <row r="2797" spans="1:4" ht="90" x14ac:dyDescent="0.2">
      <c r="A2797" s="4" t="s">
        <v>7819</v>
      </c>
      <c r="B2797" s="5" t="s">
        <v>7820</v>
      </c>
      <c r="C2797" s="4" t="s">
        <v>294</v>
      </c>
      <c r="D2797" s="4" t="s">
        <v>7821</v>
      </c>
    </row>
    <row r="2798" spans="1:4" ht="90" x14ac:dyDescent="0.2">
      <c r="A2798" s="4" t="s">
        <v>7822</v>
      </c>
      <c r="B2798" s="5" t="s">
        <v>7823</v>
      </c>
      <c r="C2798" s="4" t="s">
        <v>294</v>
      </c>
      <c r="D2798" s="4" t="s">
        <v>7824</v>
      </c>
    </row>
    <row r="2799" spans="1:4" ht="90" x14ac:dyDescent="0.2">
      <c r="A2799" s="4" t="s">
        <v>7825</v>
      </c>
      <c r="B2799" s="5" t="s">
        <v>7826</v>
      </c>
      <c r="C2799" s="4" t="s">
        <v>294</v>
      </c>
      <c r="D2799" s="4" t="s">
        <v>7827</v>
      </c>
    </row>
    <row r="2800" spans="1:4" ht="90" x14ac:dyDescent="0.2">
      <c r="A2800" s="4" t="s">
        <v>7828</v>
      </c>
      <c r="B2800" s="5" t="s">
        <v>7829</v>
      </c>
      <c r="C2800" s="4" t="s">
        <v>294</v>
      </c>
      <c r="D2800" s="4" t="s">
        <v>7830</v>
      </c>
    </row>
    <row r="2801" spans="1:4" ht="78.75" x14ac:dyDescent="0.2">
      <c r="A2801" s="4" t="s">
        <v>7831</v>
      </c>
      <c r="B2801" s="5" t="s">
        <v>7832</v>
      </c>
      <c r="C2801" s="4" t="s">
        <v>294</v>
      </c>
      <c r="D2801" s="4" t="s">
        <v>7833</v>
      </c>
    </row>
    <row r="2802" spans="1:4" ht="78.75" x14ac:dyDescent="0.2">
      <c r="A2802" s="4" t="s">
        <v>7834</v>
      </c>
      <c r="B2802" s="5" t="s">
        <v>7835</v>
      </c>
      <c r="C2802" s="4" t="s">
        <v>294</v>
      </c>
      <c r="D2802" s="4" t="s">
        <v>7836</v>
      </c>
    </row>
    <row r="2803" spans="1:4" ht="78.75" x14ac:dyDescent="0.2">
      <c r="A2803" s="4" t="s">
        <v>7837</v>
      </c>
      <c r="B2803" s="5" t="s">
        <v>7838</v>
      </c>
      <c r="C2803" s="4" t="s">
        <v>294</v>
      </c>
      <c r="D2803" s="4" t="s">
        <v>7839</v>
      </c>
    </row>
    <row r="2804" spans="1:4" ht="78.75" x14ac:dyDescent="0.2">
      <c r="A2804" s="4" t="s">
        <v>7840</v>
      </c>
      <c r="B2804" s="5" t="s">
        <v>7841</v>
      </c>
      <c r="C2804" s="4" t="s">
        <v>294</v>
      </c>
      <c r="D2804" s="4" t="s">
        <v>7842</v>
      </c>
    </row>
    <row r="2805" spans="1:4" ht="78.75" x14ac:dyDescent="0.2">
      <c r="A2805" s="4" t="s">
        <v>7843</v>
      </c>
      <c r="B2805" s="5" t="s">
        <v>7844</v>
      </c>
      <c r="C2805" s="4" t="s">
        <v>294</v>
      </c>
      <c r="D2805" s="4" t="s">
        <v>7845</v>
      </c>
    </row>
    <row r="2806" spans="1:4" ht="78.75" x14ac:dyDescent="0.2">
      <c r="A2806" s="4" t="s">
        <v>7846</v>
      </c>
      <c r="B2806" s="5" t="s">
        <v>7847</v>
      </c>
      <c r="C2806" s="4" t="s">
        <v>294</v>
      </c>
      <c r="D2806" s="4" t="s">
        <v>7848</v>
      </c>
    </row>
    <row r="2807" spans="1:4" ht="78.75" x14ac:dyDescent="0.2">
      <c r="A2807" s="4" t="s">
        <v>7849</v>
      </c>
      <c r="B2807" s="5" t="s">
        <v>7850</v>
      </c>
      <c r="C2807" s="4" t="s">
        <v>294</v>
      </c>
      <c r="D2807" s="4" t="s">
        <v>7851</v>
      </c>
    </row>
    <row r="2808" spans="1:4" ht="78.75" x14ac:dyDescent="0.2">
      <c r="A2808" s="4" t="s">
        <v>7852</v>
      </c>
      <c r="B2808" s="5" t="s">
        <v>7853</v>
      </c>
      <c r="C2808" s="4" t="s">
        <v>294</v>
      </c>
      <c r="D2808" s="4" t="s">
        <v>7854</v>
      </c>
    </row>
    <row r="2809" spans="1:4" ht="56.25" x14ac:dyDescent="0.2">
      <c r="A2809" s="4" t="s">
        <v>7855</v>
      </c>
      <c r="B2809" s="5" t="s">
        <v>7856</v>
      </c>
      <c r="C2809" s="4" t="s">
        <v>294</v>
      </c>
      <c r="D2809" s="4" t="s">
        <v>7857</v>
      </c>
    </row>
    <row r="2810" spans="1:4" ht="56.25" x14ac:dyDescent="0.2">
      <c r="A2810" s="4" t="s">
        <v>7858</v>
      </c>
      <c r="B2810" s="5" t="s">
        <v>7859</v>
      </c>
      <c r="C2810" s="4" t="s">
        <v>294</v>
      </c>
      <c r="D2810" s="4" t="s">
        <v>7860</v>
      </c>
    </row>
    <row r="2811" spans="1:4" ht="56.25" x14ac:dyDescent="0.2">
      <c r="A2811" s="4" t="s">
        <v>7861</v>
      </c>
      <c r="B2811" s="5" t="s">
        <v>7862</v>
      </c>
      <c r="C2811" s="4" t="s">
        <v>294</v>
      </c>
      <c r="D2811" s="4" t="s">
        <v>7863</v>
      </c>
    </row>
    <row r="2812" spans="1:4" ht="56.25" x14ac:dyDescent="0.2">
      <c r="A2812" s="4" t="s">
        <v>7864</v>
      </c>
      <c r="B2812" s="5" t="s">
        <v>7865</v>
      </c>
      <c r="C2812" s="4" t="s">
        <v>294</v>
      </c>
      <c r="D2812" s="4" t="s">
        <v>7866</v>
      </c>
    </row>
    <row r="2813" spans="1:4" ht="56.25" x14ac:dyDescent="0.2">
      <c r="A2813" s="4" t="s">
        <v>7867</v>
      </c>
      <c r="B2813" s="5" t="s">
        <v>7868</v>
      </c>
      <c r="C2813" s="4" t="s">
        <v>294</v>
      </c>
      <c r="D2813" s="4" t="s">
        <v>7869</v>
      </c>
    </row>
    <row r="2814" spans="1:4" ht="56.25" x14ac:dyDescent="0.2">
      <c r="A2814" s="4" t="s">
        <v>7870</v>
      </c>
      <c r="B2814" s="5" t="s">
        <v>7871</v>
      </c>
      <c r="C2814" s="4" t="s">
        <v>294</v>
      </c>
      <c r="D2814" s="4" t="s">
        <v>7872</v>
      </c>
    </row>
    <row r="2815" spans="1:4" ht="56.25" x14ac:dyDescent="0.2">
      <c r="A2815" s="4" t="s">
        <v>7873</v>
      </c>
      <c r="B2815" s="5" t="s">
        <v>7874</v>
      </c>
      <c r="C2815" s="4" t="s">
        <v>294</v>
      </c>
      <c r="D2815" s="4" t="s">
        <v>7875</v>
      </c>
    </row>
    <row r="2816" spans="1:4" ht="56.25" x14ac:dyDescent="0.2">
      <c r="A2816" s="4" t="s">
        <v>7876</v>
      </c>
      <c r="B2816" s="5" t="s">
        <v>7877</v>
      </c>
      <c r="C2816" s="4" t="s">
        <v>294</v>
      </c>
      <c r="D2816" s="4" t="s">
        <v>7878</v>
      </c>
    </row>
    <row r="2817" spans="1:4" ht="56.25" x14ac:dyDescent="0.2">
      <c r="A2817" s="4" t="s">
        <v>7879</v>
      </c>
      <c r="B2817" s="5" t="s">
        <v>7880</v>
      </c>
      <c r="C2817" s="4" t="s">
        <v>294</v>
      </c>
      <c r="D2817" s="4" t="s">
        <v>7881</v>
      </c>
    </row>
    <row r="2818" spans="1:4" ht="56.25" x14ac:dyDescent="0.2">
      <c r="A2818" s="4" t="s">
        <v>7882</v>
      </c>
      <c r="B2818" s="5" t="s">
        <v>7883</v>
      </c>
      <c r="C2818" s="4" t="s">
        <v>294</v>
      </c>
      <c r="D2818" s="4" t="s">
        <v>7884</v>
      </c>
    </row>
    <row r="2819" spans="1:4" ht="56.25" x14ac:dyDescent="0.2">
      <c r="A2819" s="4" t="s">
        <v>7885</v>
      </c>
      <c r="B2819" s="5" t="s">
        <v>7886</v>
      </c>
      <c r="C2819" s="4" t="s">
        <v>294</v>
      </c>
      <c r="D2819" s="4" t="s">
        <v>7887</v>
      </c>
    </row>
    <row r="2820" spans="1:4" ht="56.25" x14ac:dyDescent="0.2">
      <c r="A2820" s="4" t="s">
        <v>7888</v>
      </c>
      <c r="B2820" s="5" t="s">
        <v>7889</v>
      </c>
      <c r="C2820" s="4" t="s">
        <v>294</v>
      </c>
      <c r="D2820" s="4" t="s">
        <v>7890</v>
      </c>
    </row>
    <row r="2821" spans="1:4" ht="56.25" x14ac:dyDescent="0.2">
      <c r="A2821" s="4" t="s">
        <v>7891</v>
      </c>
      <c r="B2821" s="5" t="s">
        <v>7892</v>
      </c>
      <c r="C2821" s="4" t="s">
        <v>294</v>
      </c>
      <c r="D2821" s="4" t="s">
        <v>7893</v>
      </c>
    </row>
    <row r="2822" spans="1:4" ht="56.25" x14ac:dyDescent="0.2">
      <c r="A2822" s="4" t="s">
        <v>7894</v>
      </c>
      <c r="B2822" s="5" t="s">
        <v>7895</v>
      </c>
      <c r="C2822" s="4" t="s">
        <v>294</v>
      </c>
      <c r="D2822" s="4" t="s">
        <v>7896</v>
      </c>
    </row>
    <row r="2823" spans="1:4" ht="56.25" x14ac:dyDescent="0.2">
      <c r="A2823" s="4" t="s">
        <v>7897</v>
      </c>
      <c r="B2823" s="5" t="s">
        <v>7898</v>
      </c>
      <c r="C2823" s="4" t="s">
        <v>294</v>
      </c>
      <c r="D2823" s="4" t="s">
        <v>7899</v>
      </c>
    </row>
    <row r="2824" spans="1:4" ht="56.25" x14ac:dyDescent="0.2">
      <c r="A2824" s="4" t="s">
        <v>7900</v>
      </c>
      <c r="B2824" s="5" t="s">
        <v>7901</v>
      </c>
      <c r="C2824" s="4" t="s">
        <v>294</v>
      </c>
      <c r="D2824" s="4" t="s">
        <v>7902</v>
      </c>
    </row>
    <row r="2825" spans="1:4" ht="56.25" x14ac:dyDescent="0.2">
      <c r="A2825" s="4" t="s">
        <v>7903</v>
      </c>
      <c r="B2825" s="5" t="s">
        <v>7904</v>
      </c>
      <c r="C2825" s="4" t="s">
        <v>294</v>
      </c>
      <c r="D2825" s="4" t="s">
        <v>7905</v>
      </c>
    </row>
    <row r="2826" spans="1:4" ht="56.25" x14ac:dyDescent="0.2">
      <c r="A2826" s="4" t="s">
        <v>7906</v>
      </c>
      <c r="B2826" s="5" t="s">
        <v>7907</v>
      </c>
      <c r="C2826" s="4" t="s">
        <v>294</v>
      </c>
      <c r="D2826" s="4" t="s">
        <v>7908</v>
      </c>
    </row>
    <row r="2827" spans="1:4" ht="56.25" x14ac:dyDescent="0.2">
      <c r="A2827" s="4" t="s">
        <v>7909</v>
      </c>
      <c r="B2827" s="5" t="s">
        <v>7910</v>
      </c>
      <c r="C2827" s="4" t="s">
        <v>294</v>
      </c>
      <c r="D2827" s="4" t="s">
        <v>7911</v>
      </c>
    </row>
    <row r="2828" spans="1:4" ht="67.5" x14ac:dyDescent="0.2">
      <c r="A2828" s="4" t="s">
        <v>7912</v>
      </c>
      <c r="B2828" s="5" t="s">
        <v>7913</v>
      </c>
      <c r="C2828" s="4" t="s">
        <v>294</v>
      </c>
      <c r="D2828" s="4" t="s">
        <v>7914</v>
      </c>
    </row>
    <row r="2829" spans="1:4" ht="67.5" x14ac:dyDescent="0.2">
      <c r="A2829" s="4" t="s">
        <v>7915</v>
      </c>
      <c r="B2829" s="5" t="s">
        <v>7916</v>
      </c>
      <c r="C2829" s="4" t="s">
        <v>294</v>
      </c>
      <c r="D2829" s="4" t="s">
        <v>7917</v>
      </c>
    </row>
    <row r="2830" spans="1:4" ht="67.5" x14ac:dyDescent="0.2">
      <c r="A2830" s="4" t="s">
        <v>7918</v>
      </c>
      <c r="B2830" s="5" t="s">
        <v>7919</v>
      </c>
      <c r="C2830" s="4" t="s">
        <v>294</v>
      </c>
      <c r="D2830" s="4" t="s">
        <v>7920</v>
      </c>
    </row>
    <row r="2831" spans="1:4" ht="67.5" x14ac:dyDescent="0.2">
      <c r="A2831" s="4" t="s">
        <v>7921</v>
      </c>
      <c r="B2831" s="5" t="s">
        <v>7922</v>
      </c>
      <c r="C2831" s="4" t="s">
        <v>294</v>
      </c>
      <c r="D2831" s="4" t="s">
        <v>7923</v>
      </c>
    </row>
    <row r="2832" spans="1:4" ht="67.5" x14ac:dyDescent="0.2">
      <c r="A2832" s="4" t="s">
        <v>7924</v>
      </c>
      <c r="B2832" s="5" t="s">
        <v>7925</v>
      </c>
      <c r="C2832" s="4" t="s">
        <v>294</v>
      </c>
      <c r="D2832" s="4" t="s">
        <v>7926</v>
      </c>
    </row>
    <row r="2833" spans="1:4" ht="67.5" x14ac:dyDescent="0.2">
      <c r="A2833" s="4" t="s">
        <v>7927</v>
      </c>
      <c r="B2833" s="5" t="s">
        <v>7928</v>
      </c>
      <c r="C2833" s="4" t="s">
        <v>294</v>
      </c>
      <c r="D2833" s="4" t="s">
        <v>7929</v>
      </c>
    </row>
    <row r="2834" spans="1:4" ht="67.5" x14ac:dyDescent="0.2">
      <c r="A2834" s="4" t="s">
        <v>7930</v>
      </c>
      <c r="B2834" s="5" t="s">
        <v>7931</v>
      </c>
      <c r="C2834" s="4" t="s">
        <v>294</v>
      </c>
      <c r="D2834" s="4" t="s">
        <v>7932</v>
      </c>
    </row>
    <row r="2835" spans="1:4" ht="78.75" x14ac:dyDescent="0.2">
      <c r="A2835" s="4" t="s">
        <v>7933</v>
      </c>
      <c r="B2835" s="5" t="s">
        <v>7934</v>
      </c>
      <c r="C2835" s="4" t="s">
        <v>294</v>
      </c>
      <c r="D2835" s="4" t="s">
        <v>7935</v>
      </c>
    </row>
    <row r="2836" spans="1:4" ht="78.75" x14ac:dyDescent="0.2">
      <c r="A2836" s="4" t="s">
        <v>7936</v>
      </c>
      <c r="B2836" s="5" t="s">
        <v>7937</v>
      </c>
      <c r="C2836" s="4" t="s">
        <v>294</v>
      </c>
      <c r="D2836" s="4" t="s">
        <v>7938</v>
      </c>
    </row>
    <row r="2837" spans="1:4" ht="67.5" x14ac:dyDescent="0.2">
      <c r="A2837" s="4" t="s">
        <v>7939</v>
      </c>
      <c r="B2837" s="5" t="s">
        <v>7940</v>
      </c>
      <c r="C2837" s="4" t="s">
        <v>294</v>
      </c>
      <c r="D2837" s="4" t="s">
        <v>7941</v>
      </c>
    </row>
    <row r="2838" spans="1:4" ht="67.5" x14ac:dyDescent="0.2">
      <c r="A2838" s="4" t="s">
        <v>7942</v>
      </c>
      <c r="B2838" s="5" t="s">
        <v>7943</v>
      </c>
      <c r="C2838" s="4" t="s">
        <v>294</v>
      </c>
      <c r="D2838" s="4" t="s">
        <v>7944</v>
      </c>
    </row>
    <row r="2839" spans="1:4" ht="67.5" x14ac:dyDescent="0.2">
      <c r="A2839" s="4" t="s">
        <v>7945</v>
      </c>
      <c r="B2839" s="5" t="s">
        <v>7946</v>
      </c>
      <c r="C2839" s="4" t="s">
        <v>294</v>
      </c>
      <c r="D2839" s="4" t="s">
        <v>7947</v>
      </c>
    </row>
    <row r="2840" spans="1:4" ht="67.5" x14ac:dyDescent="0.2">
      <c r="A2840" s="4" t="s">
        <v>7948</v>
      </c>
      <c r="B2840" s="5" t="s">
        <v>7949</v>
      </c>
      <c r="C2840" s="4" t="s">
        <v>294</v>
      </c>
      <c r="D2840" s="4" t="s">
        <v>7950</v>
      </c>
    </row>
    <row r="2841" spans="1:4" ht="67.5" x14ac:dyDescent="0.2">
      <c r="A2841" s="4" t="s">
        <v>7951</v>
      </c>
      <c r="B2841" s="5" t="s">
        <v>7952</v>
      </c>
      <c r="C2841" s="4" t="s">
        <v>294</v>
      </c>
      <c r="D2841" s="4" t="s">
        <v>7953</v>
      </c>
    </row>
    <row r="2842" spans="1:4" ht="33.75" x14ac:dyDescent="0.2">
      <c r="A2842" s="4" t="s">
        <v>7954</v>
      </c>
      <c r="B2842" s="5" t="s">
        <v>7955</v>
      </c>
      <c r="C2842" s="4" t="s">
        <v>294</v>
      </c>
      <c r="D2842" s="4" t="s">
        <v>7956</v>
      </c>
    </row>
    <row r="2843" spans="1:4" ht="33.75" x14ac:dyDescent="0.2">
      <c r="A2843" s="4" t="s">
        <v>7957</v>
      </c>
      <c r="B2843" s="5" t="s">
        <v>7958</v>
      </c>
      <c r="C2843" s="4" t="s">
        <v>294</v>
      </c>
      <c r="D2843" s="4" t="s">
        <v>7959</v>
      </c>
    </row>
    <row r="2844" spans="1:4" ht="33.75" x14ac:dyDescent="0.2">
      <c r="A2844" s="4" t="s">
        <v>7960</v>
      </c>
      <c r="B2844" s="5" t="s">
        <v>7961</v>
      </c>
      <c r="C2844" s="4" t="s">
        <v>294</v>
      </c>
      <c r="D2844" s="4" t="s">
        <v>7962</v>
      </c>
    </row>
    <row r="2845" spans="1:4" ht="33.75" x14ac:dyDescent="0.2">
      <c r="A2845" s="4" t="s">
        <v>7963</v>
      </c>
      <c r="B2845" s="5" t="s">
        <v>7964</v>
      </c>
      <c r="C2845" s="4" t="s">
        <v>294</v>
      </c>
      <c r="D2845" s="4" t="s">
        <v>7965</v>
      </c>
    </row>
    <row r="2846" spans="1:4" ht="45" x14ac:dyDescent="0.2">
      <c r="A2846" s="4" t="s">
        <v>7966</v>
      </c>
      <c r="B2846" s="5" t="s">
        <v>7967</v>
      </c>
      <c r="C2846" s="4" t="s">
        <v>294</v>
      </c>
      <c r="D2846" s="4" t="s">
        <v>7968</v>
      </c>
    </row>
    <row r="2847" spans="1:4" ht="45" x14ac:dyDescent="0.2">
      <c r="A2847" s="4" t="s">
        <v>7969</v>
      </c>
      <c r="B2847" s="5" t="s">
        <v>7970</v>
      </c>
      <c r="C2847" s="4" t="s">
        <v>294</v>
      </c>
      <c r="D2847" s="4" t="s">
        <v>7971</v>
      </c>
    </row>
    <row r="2848" spans="1:4" ht="45" x14ac:dyDescent="0.2">
      <c r="A2848" s="4" t="s">
        <v>7972</v>
      </c>
      <c r="B2848" s="5" t="s">
        <v>7973</v>
      </c>
      <c r="C2848" s="4" t="s">
        <v>294</v>
      </c>
      <c r="D2848" s="4" t="s">
        <v>7974</v>
      </c>
    </row>
    <row r="2849" spans="1:4" ht="56.25" x14ac:dyDescent="0.2">
      <c r="A2849" s="4" t="s">
        <v>7975</v>
      </c>
      <c r="B2849" s="5" t="s">
        <v>7976</v>
      </c>
      <c r="C2849" s="4" t="s">
        <v>294</v>
      </c>
      <c r="D2849" s="4" t="s">
        <v>7977</v>
      </c>
    </row>
    <row r="2850" spans="1:4" ht="56.25" x14ac:dyDescent="0.2">
      <c r="A2850" s="4" t="s">
        <v>7978</v>
      </c>
      <c r="B2850" s="5" t="s">
        <v>7979</v>
      </c>
      <c r="C2850" s="4" t="s">
        <v>294</v>
      </c>
      <c r="D2850" s="4" t="s">
        <v>7980</v>
      </c>
    </row>
    <row r="2851" spans="1:4" ht="56.25" x14ac:dyDescent="0.2">
      <c r="A2851" s="4" t="s">
        <v>7981</v>
      </c>
      <c r="B2851" s="5" t="s">
        <v>7982</v>
      </c>
      <c r="C2851" s="4" t="s">
        <v>294</v>
      </c>
      <c r="D2851" s="4" t="s">
        <v>7983</v>
      </c>
    </row>
    <row r="2852" spans="1:4" ht="56.25" x14ac:dyDescent="0.2">
      <c r="A2852" s="4" t="s">
        <v>7984</v>
      </c>
      <c r="B2852" s="5" t="s">
        <v>7985</v>
      </c>
      <c r="C2852" s="4" t="s">
        <v>294</v>
      </c>
      <c r="D2852" s="4" t="s">
        <v>7986</v>
      </c>
    </row>
    <row r="2853" spans="1:4" ht="56.25" x14ac:dyDescent="0.2">
      <c r="A2853" s="4" t="s">
        <v>7987</v>
      </c>
      <c r="B2853" s="5" t="s">
        <v>7988</v>
      </c>
      <c r="C2853" s="4" t="s">
        <v>294</v>
      </c>
      <c r="D2853" s="4" t="s">
        <v>7989</v>
      </c>
    </row>
    <row r="2854" spans="1:4" ht="56.25" x14ac:dyDescent="0.2">
      <c r="A2854" s="4" t="s">
        <v>7990</v>
      </c>
      <c r="B2854" s="5" t="s">
        <v>7991</v>
      </c>
      <c r="C2854" s="4" t="s">
        <v>294</v>
      </c>
      <c r="D2854" s="4" t="s">
        <v>7992</v>
      </c>
    </row>
    <row r="2855" spans="1:4" ht="45" x14ac:dyDescent="0.2">
      <c r="A2855" s="4" t="s">
        <v>7993</v>
      </c>
      <c r="B2855" s="5" t="s">
        <v>7994</v>
      </c>
      <c r="C2855" s="4" t="s">
        <v>294</v>
      </c>
      <c r="D2855" s="4" t="s">
        <v>7995</v>
      </c>
    </row>
    <row r="2856" spans="1:4" ht="45" x14ac:dyDescent="0.2">
      <c r="A2856" s="4" t="s">
        <v>7996</v>
      </c>
      <c r="B2856" s="5" t="s">
        <v>7997</v>
      </c>
      <c r="C2856" s="4" t="s">
        <v>294</v>
      </c>
      <c r="D2856" s="4" t="s">
        <v>7998</v>
      </c>
    </row>
    <row r="2857" spans="1:4" ht="45" x14ac:dyDescent="0.2">
      <c r="A2857" s="4" t="s">
        <v>7999</v>
      </c>
      <c r="B2857" s="5" t="s">
        <v>8000</v>
      </c>
      <c r="C2857" s="4" t="s">
        <v>294</v>
      </c>
      <c r="D2857" s="4" t="s">
        <v>8001</v>
      </c>
    </row>
    <row r="2858" spans="1:4" ht="56.25" x14ac:dyDescent="0.2">
      <c r="A2858" s="4" t="s">
        <v>8002</v>
      </c>
      <c r="B2858" s="5" t="s">
        <v>8003</v>
      </c>
      <c r="C2858" s="4" t="s">
        <v>294</v>
      </c>
      <c r="D2858" s="4" t="s">
        <v>8004</v>
      </c>
    </row>
    <row r="2859" spans="1:4" ht="56.25" x14ac:dyDescent="0.2">
      <c r="A2859" s="4" t="s">
        <v>8005</v>
      </c>
      <c r="B2859" s="5" t="s">
        <v>8006</v>
      </c>
      <c r="C2859" s="4" t="s">
        <v>294</v>
      </c>
      <c r="D2859" s="4" t="s">
        <v>8007</v>
      </c>
    </row>
    <row r="2860" spans="1:4" ht="56.25" x14ac:dyDescent="0.2">
      <c r="A2860" s="4" t="s">
        <v>8008</v>
      </c>
      <c r="B2860" s="5" t="s">
        <v>8009</v>
      </c>
      <c r="C2860" s="4" t="s">
        <v>294</v>
      </c>
      <c r="D2860" s="4" t="s">
        <v>8010</v>
      </c>
    </row>
    <row r="2861" spans="1:4" ht="45" x14ac:dyDescent="0.2">
      <c r="A2861" s="4" t="s">
        <v>8011</v>
      </c>
      <c r="B2861" s="5" t="s">
        <v>8012</v>
      </c>
      <c r="C2861" s="4" t="s">
        <v>294</v>
      </c>
      <c r="D2861" s="4" t="s">
        <v>8013</v>
      </c>
    </row>
    <row r="2862" spans="1:4" ht="45" x14ac:dyDescent="0.2">
      <c r="A2862" s="4" t="s">
        <v>8014</v>
      </c>
      <c r="B2862" s="5" t="s">
        <v>8015</v>
      </c>
      <c r="C2862" s="4" t="s">
        <v>294</v>
      </c>
      <c r="D2862" s="4" t="s">
        <v>8016</v>
      </c>
    </row>
    <row r="2863" spans="1:4" ht="45" x14ac:dyDescent="0.2">
      <c r="A2863" s="4" t="s">
        <v>8017</v>
      </c>
      <c r="B2863" s="5" t="s">
        <v>8018</v>
      </c>
      <c r="C2863" s="4" t="s">
        <v>294</v>
      </c>
      <c r="D2863" s="4" t="s">
        <v>8019</v>
      </c>
    </row>
    <row r="2864" spans="1:4" ht="45" x14ac:dyDescent="0.2">
      <c r="A2864" s="4" t="s">
        <v>8020</v>
      </c>
      <c r="B2864" s="5" t="s">
        <v>8021</v>
      </c>
      <c r="C2864" s="4" t="s">
        <v>294</v>
      </c>
      <c r="D2864" s="4" t="s">
        <v>8022</v>
      </c>
    </row>
    <row r="2865" spans="1:4" ht="45" x14ac:dyDescent="0.2">
      <c r="A2865" s="4" t="s">
        <v>8023</v>
      </c>
      <c r="B2865" s="5" t="s">
        <v>8024</v>
      </c>
      <c r="C2865" s="4" t="s">
        <v>294</v>
      </c>
      <c r="D2865" s="4" t="s">
        <v>8025</v>
      </c>
    </row>
    <row r="2866" spans="1:4" ht="45" x14ac:dyDescent="0.2">
      <c r="A2866" s="4" t="s">
        <v>8026</v>
      </c>
      <c r="B2866" s="5" t="s">
        <v>8027</v>
      </c>
      <c r="C2866" s="4" t="s">
        <v>294</v>
      </c>
      <c r="D2866" s="4" t="s">
        <v>8028</v>
      </c>
    </row>
    <row r="2867" spans="1:4" ht="45" x14ac:dyDescent="0.2">
      <c r="A2867" s="4" t="s">
        <v>8029</v>
      </c>
      <c r="B2867" s="5" t="s">
        <v>8030</v>
      </c>
      <c r="C2867" s="4" t="s">
        <v>294</v>
      </c>
      <c r="D2867" s="4" t="s">
        <v>8031</v>
      </c>
    </row>
    <row r="2868" spans="1:4" ht="33.75" x14ac:dyDescent="0.2">
      <c r="A2868" s="4" t="s">
        <v>8032</v>
      </c>
      <c r="B2868" s="5" t="s">
        <v>8033</v>
      </c>
      <c r="C2868" s="4" t="s">
        <v>294</v>
      </c>
      <c r="D2868" s="4" t="s">
        <v>8034</v>
      </c>
    </row>
    <row r="2869" spans="1:4" ht="33.75" x14ac:dyDescent="0.2">
      <c r="A2869" s="4" t="s">
        <v>8035</v>
      </c>
      <c r="B2869" s="5" t="s">
        <v>8036</v>
      </c>
      <c r="C2869" s="4" t="s">
        <v>294</v>
      </c>
      <c r="D2869" s="4" t="s">
        <v>8037</v>
      </c>
    </row>
    <row r="2870" spans="1:4" ht="33.75" x14ac:dyDescent="0.2">
      <c r="A2870" s="4" t="s">
        <v>8038</v>
      </c>
      <c r="B2870" s="5" t="s">
        <v>8039</v>
      </c>
      <c r="C2870" s="4" t="s">
        <v>294</v>
      </c>
      <c r="D2870" s="4" t="s">
        <v>8040</v>
      </c>
    </row>
    <row r="2871" spans="1:4" ht="56.25" x14ac:dyDescent="0.2">
      <c r="A2871" s="4" t="s">
        <v>8041</v>
      </c>
      <c r="B2871" s="5" t="s">
        <v>8042</v>
      </c>
      <c r="C2871" s="4" t="s">
        <v>294</v>
      </c>
      <c r="D2871" s="4" t="s">
        <v>8043</v>
      </c>
    </row>
    <row r="2872" spans="1:4" ht="56.25" x14ac:dyDescent="0.2">
      <c r="A2872" s="4" t="s">
        <v>8044</v>
      </c>
      <c r="B2872" s="5" t="s">
        <v>8045</v>
      </c>
      <c r="C2872" s="4" t="s">
        <v>294</v>
      </c>
      <c r="D2872" s="4" t="s">
        <v>8046</v>
      </c>
    </row>
    <row r="2873" spans="1:4" ht="45" x14ac:dyDescent="0.2">
      <c r="A2873" s="4" t="s">
        <v>8047</v>
      </c>
      <c r="B2873" s="5" t="s">
        <v>8048</v>
      </c>
      <c r="C2873" s="4" t="s">
        <v>294</v>
      </c>
      <c r="D2873" s="4" t="s">
        <v>8049</v>
      </c>
    </row>
    <row r="2874" spans="1:4" ht="45" x14ac:dyDescent="0.2">
      <c r="A2874" s="4" t="s">
        <v>8050</v>
      </c>
      <c r="B2874" s="5" t="s">
        <v>8051</v>
      </c>
      <c r="C2874" s="4" t="s">
        <v>294</v>
      </c>
      <c r="D2874" s="4" t="s">
        <v>8052</v>
      </c>
    </row>
    <row r="2875" spans="1:4" ht="33.75" x14ac:dyDescent="0.2">
      <c r="A2875" s="4" t="s">
        <v>8053</v>
      </c>
      <c r="B2875" s="5" t="s">
        <v>8054</v>
      </c>
      <c r="C2875" s="4" t="s">
        <v>294</v>
      </c>
      <c r="D2875" s="4" t="s">
        <v>8055</v>
      </c>
    </row>
    <row r="2876" spans="1:4" ht="45" x14ac:dyDescent="0.2">
      <c r="A2876" s="4" t="s">
        <v>8056</v>
      </c>
      <c r="B2876" s="5" t="s">
        <v>8057</v>
      </c>
      <c r="C2876" s="4" t="s">
        <v>294</v>
      </c>
      <c r="D2876" s="4" t="s">
        <v>8058</v>
      </c>
    </row>
    <row r="2877" spans="1:4" ht="45" x14ac:dyDescent="0.2">
      <c r="A2877" s="4" t="s">
        <v>8059</v>
      </c>
      <c r="B2877" s="5" t="s">
        <v>8060</v>
      </c>
      <c r="C2877" s="4" t="s">
        <v>294</v>
      </c>
      <c r="D2877" s="4" t="s">
        <v>8061</v>
      </c>
    </row>
    <row r="2878" spans="1:4" ht="33.75" x14ac:dyDescent="0.2">
      <c r="A2878" s="4" t="s">
        <v>8062</v>
      </c>
      <c r="B2878" s="5" t="s">
        <v>8063</v>
      </c>
      <c r="C2878" s="4" t="s">
        <v>294</v>
      </c>
      <c r="D2878" s="4" t="s">
        <v>8064</v>
      </c>
    </row>
    <row r="2879" spans="1:4" ht="33.75" x14ac:dyDescent="0.2">
      <c r="A2879" s="4" t="s">
        <v>8065</v>
      </c>
      <c r="B2879" s="5" t="s">
        <v>8066</v>
      </c>
      <c r="C2879" s="4" t="s">
        <v>294</v>
      </c>
      <c r="D2879" s="4" t="s">
        <v>8067</v>
      </c>
    </row>
    <row r="2880" spans="1:4" ht="33.75" x14ac:dyDescent="0.2">
      <c r="A2880" s="4" t="s">
        <v>8068</v>
      </c>
      <c r="B2880" s="5" t="s">
        <v>8069</v>
      </c>
      <c r="C2880" s="4" t="s">
        <v>294</v>
      </c>
      <c r="D2880" s="4" t="s">
        <v>1145</v>
      </c>
    </row>
    <row r="2881" spans="1:4" ht="33.75" x14ac:dyDescent="0.2">
      <c r="A2881" s="4" t="s">
        <v>8070</v>
      </c>
      <c r="B2881" s="5" t="s">
        <v>8071</v>
      </c>
      <c r="C2881" s="4" t="s">
        <v>294</v>
      </c>
      <c r="D2881" s="4" t="s">
        <v>8072</v>
      </c>
    </row>
    <row r="2882" spans="1:4" ht="78.75" x14ac:dyDescent="0.2">
      <c r="A2882" s="4" t="s">
        <v>8073</v>
      </c>
      <c r="B2882" s="5" t="s">
        <v>8074</v>
      </c>
      <c r="C2882" s="4" t="s">
        <v>294</v>
      </c>
      <c r="D2882" s="4" t="s">
        <v>8075</v>
      </c>
    </row>
    <row r="2883" spans="1:4" ht="57" thickBot="1" x14ac:dyDescent="0.25">
      <c r="A2883" s="4" t="s">
        <v>8076</v>
      </c>
      <c r="B2883" s="5" t="s">
        <v>8077</v>
      </c>
      <c r="C2883" s="4" t="s">
        <v>294</v>
      </c>
      <c r="D2883" s="4" t="s">
        <v>8078</v>
      </c>
    </row>
    <row r="2884" spans="1:4" ht="13.5" thickBot="1" x14ac:dyDescent="0.25">
      <c r="A2884" s="12"/>
      <c r="B2884" s="13" t="s">
        <v>8517</v>
      </c>
      <c r="C2884" s="14"/>
      <c r="D2884" s="15"/>
    </row>
    <row r="2885" spans="1:4" x14ac:dyDescent="0.2">
      <c r="A2885" s="10" t="s">
        <v>8084</v>
      </c>
      <c r="B2885" s="11" t="s">
        <v>8085</v>
      </c>
      <c r="C2885" s="10" t="s">
        <v>47</v>
      </c>
      <c r="D2885" s="10" t="s">
        <v>6469</v>
      </c>
    </row>
    <row r="2886" spans="1:4" ht="22.5" x14ac:dyDescent="0.2">
      <c r="A2886" s="4" t="s">
        <v>8086</v>
      </c>
      <c r="B2886" s="5" t="s">
        <v>8087</v>
      </c>
      <c r="C2886" s="4" t="s">
        <v>47</v>
      </c>
      <c r="D2886" s="4" t="s">
        <v>8088</v>
      </c>
    </row>
    <row r="2887" spans="1:4" ht="22.5" x14ac:dyDescent="0.2">
      <c r="A2887" s="4" t="s">
        <v>8089</v>
      </c>
      <c r="B2887" s="5" t="s">
        <v>8090</v>
      </c>
      <c r="C2887" s="4" t="s">
        <v>47</v>
      </c>
      <c r="D2887" s="4" t="s">
        <v>5</v>
      </c>
    </row>
    <row r="2888" spans="1:4" x14ac:dyDescent="0.2">
      <c r="A2888" s="4" t="s">
        <v>8091</v>
      </c>
      <c r="B2888" s="5" t="s">
        <v>8092</v>
      </c>
      <c r="C2888" s="4" t="s">
        <v>47</v>
      </c>
      <c r="D2888" s="4" t="s">
        <v>7163</v>
      </c>
    </row>
    <row r="2889" spans="1:4" x14ac:dyDescent="0.2">
      <c r="A2889" s="4" t="s">
        <v>8093</v>
      </c>
      <c r="B2889" s="5" t="s">
        <v>8094</v>
      </c>
      <c r="C2889" s="4" t="s">
        <v>47</v>
      </c>
      <c r="D2889" s="4" t="s">
        <v>5414</v>
      </c>
    </row>
    <row r="2890" spans="1:4" x14ac:dyDescent="0.2">
      <c r="A2890" s="4" t="s">
        <v>8095</v>
      </c>
      <c r="B2890" s="5" t="s">
        <v>8096</v>
      </c>
      <c r="C2890" s="4" t="s">
        <v>47</v>
      </c>
      <c r="D2890" s="4" t="s">
        <v>1388</v>
      </c>
    </row>
    <row r="2891" spans="1:4" x14ac:dyDescent="0.2">
      <c r="A2891" s="4" t="s">
        <v>8097</v>
      </c>
      <c r="B2891" s="5" t="s">
        <v>8098</v>
      </c>
      <c r="C2891" s="4" t="s">
        <v>47</v>
      </c>
      <c r="D2891" s="4" t="s">
        <v>8099</v>
      </c>
    </row>
    <row r="2892" spans="1:4" x14ac:dyDescent="0.2">
      <c r="A2892" s="4" t="s">
        <v>8100</v>
      </c>
      <c r="B2892" s="5" t="s">
        <v>8101</v>
      </c>
      <c r="C2892" s="4" t="s">
        <v>47</v>
      </c>
      <c r="D2892" s="4" t="s">
        <v>8102</v>
      </c>
    </row>
    <row r="2893" spans="1:4" ht="22.5" x14ac:dyDescent="0.2">
      <c r="A2893" s="4" t="s">
        <v>8103</v>
      </c>
      <c r="B2893" s="5" t="s">
        <v>8104</v>
      </c>
      <c r="C2893" s="4" t="s">
        <v>47</v>
      </c>
      <c r="D2893" s="4" t="s">
        <v>8105</v>
      </c>
    </row>
    <row r="2894" spans="1:4" x14ac:dyDescent="0.2">
      <c r="A2894" s="4" t="s">
        <v>8106</v>
      </c>
      <c r="B2894" s="5" t="s">
        <v>8107</v>
      </c>
      <c r="C2894" s="4" t="s">
        <v>13</v>
      </c>
      <c r="D2894" s="4" t="s">
        <v>8108</v>
      </c>
    </row>
    <row r="2895" spans="1:4" x14ac:dyDescent="0.2">
      <c r="A2895" s="4"/>
      <c r="B2895" s="5"/>
      <c r="C2895" s="4"/>
      <c r="D2895" s="4"/>
    </row>
    <row r="2896" spans="1:4" ht="22.5" x14ac:dyDescent="0.2">
      <c r="A2896" s="4" t="s">
        <v>8109</v>
      </c>
      <c r="B2896" s="5" t="s">
        <v>8110</v>
      </c>
      <c r="C2896" s="4" t="s">
        <v>47</v>
      </c>
      <c r="D2896" s="4" t="s">
        <v>8111</v>
      </c>
    </row>
    <row r="2897" spans="1:4" ht="22.5" x14ac:dyDescent="0.2">
      <c r="A2897" s="4" t="s">
        <v>8112</v>
      </c>
      <c r="B2897" s="5" t="s">
        <v>8113</v>
      </c>
      <c r="C2897" s="4" t="s">
        <v>47</v>
      </c>
      <c r="D2897" s="4" t="s">
        <v>6505</v>
      </c>
    </row>
    <row r="2898" spans="1:4" ht="56.25" x14ac:dyDescent="0.2">
      <c r="A2898" s="4" t="s">
        <v>8114</v>
      </c>
      <c r="B2898" s="5" t="s">
        <v>8115</v>
      </c>
      <c r="C2898" s="4" t="s">
        <v>13</v>
      </c>
      <c r="D2898" s="4" t="s">
        <v>8116</v>
      </c>
    </row>
    <row r="2899" spans="1:4" ht="33.75" x14ac:dyDescent="0.2">
      <c r="A2899" s="4" t="s">
        <v>8117</v>
      </c>
      <c r="B2899" s="5" t="s">
        <v>8118</v>
      </c>
      <c r="C2899" s="4" t="s">
        <v>294</v>
      </c>
      <c r="D2899" s="4" t="s">
        <v>8119</v>
      </c>
    </row>
    <row r="2900" spans="1:4" ht="90" x14ac:dyDescent="0.2">
      <c r="A2900" s="4" t="s">
        <v>8120</v>
      </c>
      <c r="B2900" s="5" t="s">
        <v>8121</v>
      </c>
      <c r="C2900" s="4" t="s">
        <v>13</v>
      </c>
      <c r="D2900" s="4" t="s">
        <v>8122</v>
      </c>
    </row>
    <row r="2901" spans="1:4" ht="33.75" x14ac:dyDescent="0.2">
      <c r="A2901" s="4" t="s">
        <v>8123</v>
      </c>
      <c r="B2901" s="5" t="s">
        <v>8124</v>
      </c>
      <c r="C2901" s="4" t="s">
        <v>13</v>
      </c>
      <c r="D2901" s="4" t="s">
        <v>8125</v>
      </c>
    </row>
    <row r="2902" spans="1:4" ht="34.5" thickBot="1" x14ac:dyDescent="0.25">
      <c r="A2902" s="8" t="s">
        <v>8126</v>
      </c>
      <c r="B2902" s="9" t="s">
        <v>8127</v>
      </c>
      <c r="C2902" s="8" t="s">
        <v>13</v>
      </c>
      <c r="D2902" s="8" t="s">
        <v>8128</v>
      </c>
    </row>
    <row r="2903" spans="1:4" ht="23.25" thickBot="1" x14ac:dyDescent="0.25">
      <c r="A2903" s="12"/>
      <c r="B2903" s="13" t="s">
        <v>8516</v>
      </c>
      <c r="C2903" s="14"/>
      <c r="D2903" s="15"/>
    </row>
    <row r="2904" spans="1:4" ht="33.75" x14ac:dyDescent="0.2">
      <c r="A2904" s="10" t="s">
        <v>8129</v>
      </c>
      <c r="B2904" s="11" t="s">
        <v>8130</v>
      </c>
      <c r="C2904" s="10" t="s">
        <v>13</v>
      </c>
      <c r="D2904" s="10" t="s">
        <v>6370</v>
      </c>
    </row>
    <row r="2905" spans="1:4" ht="45" x14ac:dyDescent="0.2">
      <c r="A2905" s="4" t="s">
        <v>8131</v>
      </c>
      <c r="B2905" s="5" t="s">
        <v>8132</v>
      </c>
      <c r="C2905" s="4" t="s">
        <v>47</v>
      </c>
      <c r="D2905" s="4" t="s">
        <v>171</v>
      </c>
    </row>
    <row r="2906" spans="1:4" ht="45" x14ac:dyDescent="0.2">
      <c r="A2906" s="4" t="s">
        <v>8133</v>
      </c>
      <c r="B2906" s="5" t="s">
        <v>8134</v>
      </c>
      <c r="C2906" s="4" t="s">
        <v>47</v>
      </c>
      <c r="D2906" s="4" t="s">
        <v>8135</v>
      </c>
    </row>
    <row r="2907" spans="1:4" ht="45" x14ac:dyDescent="0.2">
      <c r="A2907" s="4" t="s">
        <v>8136</v>
      </c>
      <c r="B2907" s="5" t="s">
        <v>8137</v>
      </c>
      <c r="C2907" s="4" t="s">
        <v>47</v>
      </c>
      <c r="D2907" s="4" t="s">
        <v>172</v>
      </c>
    </row>
    <row r="2908" spans="1:4" ht="22.5" x14ac:dyDescent="0.2">
      <c r="A2908" s="4" t="s">
        <v>8138</v>
      </c>
      <c r="B2908" s="5" t="s">
        <v>8139</v>
      </c>
      <c r="C2908" s="4" t="s">
        <v>47</v>
      </c>
      <c r="D2908" s="4" t="s">
        <v>104</v>
      </c>
    </row>
    <row r="2909" spans="1:4" x14ac:dyDescent="0.2">
      <c r="A2909" s="4" t="s">
        <v>8140</v>
      </c>
      <c r="B2909" s="5" t="s">
        <v>8141</v>
      </c>
      <c r="C2909" s="4" t="s">
        <v>47</v>
      </c>
      <c r="D2909" s="4" t="s">
        <v>199</v>
      </c>
    </row>
    <row r="2910" spans="1:4" ht="22.5" x14ac:dyDescent="0.2">
      <c r="A2910" s="4" t="s">
        <v>8142</v>
      </c>
      <c r="B2910" s="5" t="s">
        <v>8143</v>
      </c>
      <c r="C2910" s="4" t="s">
        <v>47</v>
      </c>
      <c r="D2910" s="4" t="s">
        <v>267</v>
      </c>
    </row>
    <row r="2911" spans="1:4" ht="33.75" x14ac:dyDescent="0.2">
      <c r="A2911" s="4" t="s">
        <v>8144</v>
      </c>
      <c r="B2911" s="5" t="s">
        <v>8145</v>
      </c>
      <c r="C2911" s="4" t="s">
        <v>47</v>
      </c>
      <c r="D2911" s="4" t="s">
        <v>8146</v>
      </c>
    </row>
    <row r="2912" spans="1:4" ht="22.5" x14ac:dyDescent="0.2">
      <c r="A2912" s="4" t="s">
        <v>8147</v>
      </c>
      <c r="B2912" s="5" t="s">
        <v>8148</v>
      </c>
      <c r="C2912" s="4" t="s">
        <v>1</v>
      </c>
      <c r="D2912" s="4" t="s">
        <v>8149</v>
      </c>
    </row>
    <row r="2913" spans="1:4" ht="22.5" x14ac:dyDescent="0.2">
      <c r="A2913" s="4" t="s">
        <v>8150</v>
      </c>
      <c r="B2913" s="5" t="s">
        <v>8151</v>
      </c>
      <c r="C2913" s="4" t="s">
        <v>47</v>
      </c>
      <c r="D2913" s="4" t="s">
        <v>6901</v>
      </c>
    </row>
    <row r="2914" spans="1:4" ht="22.5" x14ac:dyDescent="0.2">
      <c r="A2914" s="4" t="s">
        <v>8152</v>
      </c>
      <c r="B2914" s="5" t="s">
        <v>8153</v>
      </c>
      <c r="C2914" s="4" t="s">
        <v>47</v>
      </c>
      <c r="D2914" s="4" t="s">
        <v>8154</v>
      </c>
    </row>
    <row r="2915" spans="1:4" ht="45" x14ac:dyDescent="0.2">
      <c r="A2915" s="4" t="s">
        <v>8155</v>
      </c>
      <c r="B2915" s="5" t="s">
        <v>8156</v>
      </c>
      <c r="C2915" s="4" t="s">
        <v>47</v>
      </c>
      <c r="D2915" s="4" t="s">
        <v>8157</v>
      </c>
    </row>
    <row r="2916" spans="1:4" x14ac:dyDescent="0.2">
      <c r="A2916" s="7"/>
      <c r="B2916" s="6" t="s">
        <v>8512</v>
      </c>
      <c r="C2916" s="7"/>
      <c r="D2916" s="7"/>
    </row>
    <row r="2917" spans="1:4" ht="33.75" x14ac:dyDescent="0.2">
      <c r="A2917" s="4" t="s">
        <v>8158</v>
      </c>
      <c r="B2917" s="5" t="s">
        <v>8159</v>
      </c>
      <c r="C2917" s="4" t="s">
        <v>294</v>
      </c>
      <c r="D2917" s="4" t="s">
        <v>8160</v>
      </c>
    </row>
    <row r="2918" spans="1:4" ht="22.5" x14ac:dyDescent="0.2">
      <c r="A2918" s="4" t="s">
        <v>8161</v>
      </c>
      <c r="B2918" s="5" t="s">
        <v>8162</v>
      </c>
      <c r="C2918" s="4" t="s">
        <v>294</v>
      </c>
      <c r="D2918" s="4" t="s">
        <v>8081</v>
      </c>
    </row>
    <row r="2919" spans="1:4" ht="22.5" x14ac:dyDescent="0.2">
      <c r="A2919" s="4" t="s">
        <v>8163</v>
      </c>
      <c r="B2919" s="5" t="s">
        <v>8164</v>
      </c>
      <c r="C2919" s="4" t="s">
        <v>294</v>
      </c>
      <c r="D2919" s="4" t="s">
        <v>8165</v>
      </c>
    </row>
    <row r="2920" spans="1:4" ht="22.5" x14ac:dyDescent="0.2">
      <c r="A2920" s="4" t="s">
        <v>8166</v>
      </c>
      <c r="B2920" s="5" t="s">
        <v>8167</v>
      </c>
      <c r="C2920" s="4" t="s">
        <v>47</v>
      </c>
      <c r="D2920" s="4" t="s">
        <v>8082</v>
      </c>
    </row>
    <row r="2921" spans="1:4" ht="22.5" x14ac:dyDescent="0.2">
      <c r="A2921" s="4" t="s">
        <v>8168</v>
      </c>
      <c r="B2921" s="5" t="s">
        <v>8169</v>
      </c>
      <c r="C2921" s="4" t="s">
        <v>47</v>
      </c>
      <c r="D2921" s="4" t="s">
        <v>8082</v>
      </c>
    </row>
    <row r="2922" spans="1:4" ht="22.5" x14ac:dyDescent="0.2">
      <c r="A2922" s="4" t="s">
        <v>8170</v>
      </c>
      <c r="B2922" s="5" t="s">
        <v>8171</v>
      </c>
      <c r="C2922" s="4" t="s">
        <v>47</v>
      </c>
      <c r="D2922" s="4" t="s">
        <v>3162</v>
      </c>
    </row>
    <row r="2923" spans="1:4" ht="33.75" x14ac:dyDescent="0.2">
      <c r="A2923" s="4" t="s">
        <v>8172</v>
      </c>
      <c r="B2923" s="5" t="s">
        <v>8173</v>
      </c>
      <c r="C2923" s="4" t="s">
        <v>47</v>
      </c>
      <c r="D2923" s="4" t="s">
        <v>6563</v>
      </c>
    </row>
    <row r="2924" spans="1:4" ht="33.75" x14ac:dyDescent="0.2">
      <c r="A2924" s="4" t="s">
        <v>8174</v>
      </c>
      <c r="B2924" s="5" t="s">
        <v>8175</v>
      </c>
      <c r="C2924" s="4" t="s">
        <v>47</v>
      </c>
      <c r="D2924" s="4" t="s">
        <v>8176</v>
      </c>
    </row>
    <row r="2925" spans="1:4" ht="22.5" x14ac:dyDescent="0.2">
      <c r="A2925" s="4" t="s">
        <v>8177</v>
      </c>
      <c r="B2925" s="5" t="s">
        <v>8178</v>
      </c>
      <c r="C2925" s="4" t="s">
        <v>47</v>
      </c>
      <c r="D2925" s="4" t="s">
        <v>1373</v>
      </c>
    </row>
    <row r="2926" spans="1:4" ht="22.5" x14ac:dyDescent="0.2">
      <c r="A2926" s="4" t="s">
        <v>8179</v>
      </c>
      <c r="B2926" s="5" t="s">
        <v>8180</v>
      </c>
      <c r="C2926" s="4" t="s">
        <v>47</v>
      </c>
      <c r="D2926" s="4" t="s">
        <v>1087</v>
      </c>
    </row>
    <row r="2927" spans="1:4" x14ac:dyDescent="0.2">
      <c r="A2927" s="4" t="s">
        <v>8181</v>
      </c>
      <c r="B2927" s="5" t="s">
        <v>8182</v>
      </c>
      <c r="C2927" s="4" t="s">
        <v>294</v>
      </c>
      <c r="D2927" s="4" t="s">
        <v>2238</v>
      </c>
    </row>
    <row r="2928" spans="1:4" ht="22.5" x14ac:dyDescent="0.2">
      <c r="A2928" s="4" t="s">
        <v>8183</v>
      </c>
      <c r="B2928" s="5" t="s">
        <v>8184</v>
      </c>
      <c r="C2928" s="4" t="s">
        <v>47</v>
      </c>
      <c r="D2928" s="4" t="s">
        <v>8079</v>
      </c>
    </row>
    <row r="2929" spans="1:4" ht="22.5" x14ac:dyDescent="0.2">
      <c r="A2929" s="4" t="s">
        <v>8185</v>
      </c>
      <c r="B2929" s="5" t="s">
        <v>8186</v>
      </c>
      <c r="C2929" s="4" t="s">
        <v>47</v>
      </c>
      <c r="D2929" s="4" t="s">
        <v>182</v>
      </c>
    </row>
    <row r="2930" spans="1:4" ht="33.75" x14ac:dyDescent="0.2">
      <c r="A2930" s="4" t="s">
        <v>8187</v>
      </c>
      <c r="B2930" s="5" t="s">
        <v>8188</v>
      </c>
      <c r="C2930" s="4" t="s">
        <v>47</v>
      </c>
      <c r="D2930" s="4" t="s">
        <v>315</v>
      </c>
    </row>
    <row r="2931" spans="1:4" ht="33.75" x14ac:dyDescent="0.2">
      <c r="A2931" s="4" t="s">
        <v>8189</v>
      </c>
      <c r="B2931" s="5" t="s">
        <v>8190</v>
      </c>
      <c r="C2931" s="4" t="s">
        <v>294</v>
      </c>
      <c r="D2931" s="4" t="s">
        <v>6229</v>
      </c>
    </row>
    <row r="2932" spans="1:4" ht="33.75" x14ac:dyDescent="0.2">
      <c r="A2932" s="4" t="s">
        <v>8191</v>
      </c>
      <c r="B2932" s="5" t="s">
        <v>8192</v>
      </c>
      <c r="C2932" s="4" t="s">
        <v>294</v>
      </c>
      <c r="D2932" s="4" t="s">
        <v>8193</v>
      </c>
    </row>
    <row r="2933" spans="1:4" ht="33.75" x14ac:dyDescent="0.2">
      <c r="A2933" s="4" t="s">
        <v>8194</v>
      </c>
      <c r="B2933" s="5" t="s">
        <v>8195</v>
      </c>
      <c r="C2933" s="4" t="s">
        <v>294</v>
      </c>
      <c r="D2933" s="4" t="s">
        <v>8196</v>
      </c>
    </row>
    <row r="2934" spans="1:4" ht="33.75" x14ac:dyDescent="0.2">
      <c r="A2934" s="4" t="s">
        <v>8197</v>
      </c>
      <c r="B2934" s="5" t="s">
        <v>8198</v>
      </c>
      <c r="C2934" s="4" t="s">
        <v>13</v>
      </c>
      <c r="D2934" s="4" t="s">
        <v>8199</v>
      </c>
    </row>
    <row r="2935" spans="1:4" ht="22.5" x14ac:dyDescent="0.2">
      <c r="A2935" s="4" t="s">
        <v>8200</v>
      </c>
      <c r="B2935" s="5" t="s">
        <v>8201</v>
      </c>
      <c r="C2935" s="4" t="s">
        <v>13</v>
      </c>
      <c r="D2935" s="4" t="s">
        <v>299</v>
      </c>
    </row>
    <row r="2936" spans="1:4" ht="22.5" x14ac:dyDescent="0.2">
      <c r="A2936" s="4">
        <v>85334</v>
      </c>
      <c r="B2936" s="5" t="s">
        <v>8202</v>
      </c>
      <c r="C2936" s="4" t="s">
        <v>47</v>
      </c>
      <c r="D2936" s="4" t="s">
        <v>8082</v>
      </c>
    </row>
    <row r="2937" spans="1:4" ht="22.5" x14ac:dyDescent="0.2">
      <c r="A2937" s="4" t="s">
        <v>8203</v>
      </c>
      <c r="B2937" s="5" t="s">
        <v>8204</v>
      </c>
      <c r="C2937" s="4" t="s">
        <v>1</v>
      </c>
      <c r="D2937" s="4" t="s">
        <v>312</v>
      </c>
    </row>
    <row r="2938" spans="1:4" ht="33.75" x14ac:dyDescent="0.2">
      <c r="A2938" s="4" t="s">
        <v>8205</v>
      </c>
      <c r="B2938" s="5" t="s">
        <v>8206</v>
      </c>
      <c r="C2938" s="4" t="s">
        <v>1</v>
      </c>
      <c r="D2938" s="4" t="s">
        <v>6305</v>
      </c>
    </row>
    <row r="2939" spans="1:4" ht="33.75" x14ac:dyDescent="0.2">
      <c r="A2939" s="4" t="s">
        <v>8207</v>
      </c>
      <c r="B2939" s="5" t="s">
        <v>8208</v>
      </c>
      <c r="C2939" s="4" t="s">
        <v>47</v>
      </c>
      <c r="D2939" s="4" t="s">
        <v>2887</v>
      </c>
    </row>
    <row r="2940" spans="1:4" ht="22.5" x14ac:dyDescent="0.2">
      <c r="A2940" s="4" t="s">
        <v>8209</v>
      </c>
      <c r="B2940" s="5" t="s">
        <v>8210</v>
      </c>
      <c r="C2940" s="4" t="s">
        <v>294</v>
      </c>
      <c r="D2940" s="4" t="s">
        <v>2238</v>
      </c>
    </row>
    <row r="2941" spans="1:4" ht="33.75" x14ac:dyDescent="0.2">
      <c r="A2941" s="4" t="s">
        <v>8211</v>
      </c>
      <c r="B2941" s="5" t="s">
        <v>8212</v>
      </c>
      <c r="C2941" s="4" t="s">
        <v>47</v>
      </c>
      <c r="D2941" s="4" t="s">
        <v>8213</v>
      </c>
    </row>
    <row r="2942" spans="1:4" ht="22.5" x14ac:dyDescent="0.2">
      <c r="A2942" s="4" t="s">
        <v>8214</v>
      </c>
      <c r="B2942" s="5" t="s">
        <v>8215</v>
      </c>
      <c r="C2942" s="4" t="s">
        <v>47</v>
      </c>
      <c r="D2942" s="4" t="s">
        <v>8216</v>
      </c>
    </row>
    <row r="2943" spans="1:4" ht="33.75" x14ac:dyDescent="0.2">
      <c r="A2943" s="4" t="s">
        <v>8217</v>
      </c>
      <c r="B2943" s="5" t="s">
        <v>8218</v>
      </c>
      <c r="C2943" s="4" t="s">
        <v>294</v>
      </c>
      <c r="D2943" s="4" t="s">
        <v>8219</v>
      </c>
    </row>
    <row r="2944" spans="1:4" x14ac:dyDescent="0.2">
      <c r="A2944" s="4" t="s">
        <v>8220</v>
      </c>
      <c r="B2944" s="5" t="s">
        <v>8221</v>
      </c>
      <c r="C2944" s="4" t="s">
        <v>47</v>
      </c>
      <c r="D2944" s="4" t="s">
        <v>221</v>
      </c>
    </row>
    <row r="2945" spans="1:4" x14ac:dyDescent="0.2">
      <c r="A2945" s="4" t="s">
        <v>8222</v>
      </c>
      <c r="B2945" s="5" t="s">
        <v>8223</v>
      </c>
      <c r="C2945" s="4" t="s">
        <v>47</v>
      </c>
      <c r="D2945" s="4" t="s">
        <v>213</v>
      </c>
    </row>
    <row r="2946" spans="1:4" ht="33.75" x14ac:dyDescent="0.2">
      <c r="A2946" s="4" t="s">
        <v>8224</v>
      </c>
      <c r="B2946" s="5" t="s">
        <v>8225</v>
      </c>
      <c r="C2946" s="4" t="s">
        <v>13</v>
      </c>
      <c r="D2946" s="4" t="s">
        <v>8226</v>
      </c>
    </row>
    <row r="2947" spans="1:4" ht="22.5" x14ac:dyDescent="0.2">
      <c r="A2947" s="4" t="s">
        <v>8227</v>
      </c>
      <c r="B2947" s="5" t="s">
        <v>8228</v>
      </c>
      <c r="C2947" s="4" t="s">
        <v>47</v>
      </c>
      <c r="D2947" s="4" t="s">
        <v>1345</v>
      </c>
    </row>
    <row r="2948" spans="1:4" x14ac:dyDescent="0.2">
      <c r="A2948" s="4" t="s">
        <v>8229</v>
      </c>
      <c r="B2948" s="5" t="s">
        <v>8230</v>
      </c>
      <c r="C2948" s="4" t="s">
        <v>47</v>
      </c>
      <c r="D2948" s="4" t="s">
        <v>144</v>
      </c>
    </row>
    <row r="2949" spans="1:4" ht="22.5" x14ac:dyDescent="0.2">
      <c r="A2949" s="4" t="s">
        <v>8231</v>
      </c>
      <c r="B2949" s="5" t="s">
        <v>8232</v>
      </c>
      <c r="C2949" s="4" t="s">
        <v>1</v>
      </c>
      <c r="D2949" s="4" t="s">
        <v>8233</v>
      </c>
    </row>
    <row r="2950" spans="1:4" ht="33.75" x14ac:dyDescent="0.2">
      <c r="A2950" s="4" t="s">
        <v>8234</v>
      </c>
      <c r="B2950" s="5" t="s">
        <v>8235</v>
      </c>
      <c r="C2950" s="4" t="s">
        <v>1</v>
      </c>
      <c r="D2950" s="4" t="s">
        <v>8236</v>
      </c>
    </row>
    <row r="2951" spans="1:4" ht="33.75" x14ac:dyDescent="0.2">
      <c r="A2951" s="4" t="s">
        <v>8237</v>
      </c>
      <c r="B2951" s="5" t="s">
        <v>8238</v>
      </c>
      <c r="C2951" s="4" t="s">
        <v>1</v>
      </c>
      <c r="D2951" s="4" t="s">
        <v>8239</v>
      </c>
    </row>
    <row r="2952" spans="1:4" ht="33.75" x14ac:dyDescent="0.2">
      <c r="A2952" s="4" t="s">
        <v>8240</v>
      </c>
      <c r="B2952" s="5" t="s">
        <v>8241</v>
      </c>
      <c r="C2952" s="4" t="s">
        <v>1</v>
      </c>
      <c r="D2952" s="4" t="s">
        <v>8242</v>
      </c>
    </row>
    <row r="2953" spans="1:4" ht="22.5" x14ac:dyDescent="0.2">
      <c r="A2953" s="4" t="s">
        <v>8243</v>
      </c>
      <c r="B2953" s="5" t="s">
        <v>8244</v>
      </c>
      <c r="C2953" s="4" t="s">
        <v>47</v>
      </c>
      <c r="D2953" s="4" t="s">
        <v>8245</v>
      </c>
    </row>
    <row r="2954" spans="1:4" x14ac:dyDescent="0.2">
      <c r="A2954" s="4" t="s">
        <v>8246</v>
      </c>
      <c r="B2954" s="5" t="s">
        <v>8247</v>
      </c>
      <c r="C2954" s="4" t="s">
        <v>1</v>
      </c>
      <c r="D2954" s="4" t="s">
        <v>6225</v>
      </c>
    </row>
    <row r="2955" spans="1:4" ht="22.5" x14ac:dyDescent="0.2">
      <c r="A2955" s="4" t="s">
        <v>8248</v>
      </c>
      <c r="B2955" s="5" t="s">
        <v>8249</v>
      </c>
      <c r="C2955" s="4" t="s">
        <v>47</v>
      </c>
      <c r="D2955" s="4" t="s">
        <v>8250</v>
      </c>
    </row>
    <row r="2956" spans="1:4" ht="22.5" x14ac:dyDescent="0.2">
      <c r="A2956" s="4">
        <v>85409</v>
      </c>
      <c r="B2956" s="5" t="s">
        <v>8251</v>
      </c>
      <c r="C2956" s="4" t="s">
        <v>47</v>
      </c>
      <c r="D2956" s="4" t="s">
        <v>1750</v>
      </c>
    </row>
    <row r="2957" spans="1:4" x14ac:dyDescent="0.2">
      <c r="A2957" s="4" t="s">
        <v>8252</v>
      </c>
      <c r="B2957" s="5" t="s">
        <v>8253</v>
      </c>
      <c r="C2957" s="4" t="s">
        <v>1</v>
      </c>
      <c r="D2957" s="4" t="s">
        <v>8254</v>
      </c>
    </row>
    <row r="2958" spans="1:4" ht="22.5" x14ac:dyDescent="0.2">
      <c r="A2958" s="4" t="s">
        <v>8255</v>
      </c>
      <c r="B2958" s="5" t="s">
        <v>8256</v>
      </c>
      <c r="C2958" s="4" t="s">
        <v>13</v>
      </c>
      <c r="D2958" s="4" t="s">
        <v>6226</v>
      </c>
    </row>
    <row r="2959" spans="1:4" ht="22.5" x14ac:dyDescent="0.2">
      <c r="A2959" s="4" t="s">
        <v>8257</v>
      </c>
      <c r="B2959" s="5" t="s">
        <v>8258</v>
      </c>
      <c r="C2959" s="4" t="s">
        <v>13</v>
      </c>
      <c r="D2959" s="4" t="s">
        <v>6522</v>
      </c>
    </row>
    <row r="2960" spans="1:4" ht="33.75" x14ac:dyDescent="0.2">
      <c r="A2960" s="4" t="s">
        <v>8259</v>
      </c>
      <c r="B2960" s="5" t="s">
        <v>8260</v>
      </c>
      <c r="C2960" s="4" t="s">
        <v>1</v>
      </c>
      <c r="D2960" s="4" t="s">
        <v>8261</v>
      </c>
    </row>
    <row r="2961" spans="1:4" ht="33.75" x14ac:dyDescent="0.2">
      <c r="A2961" s="4" t="s">
        <v>8262</v>
      </c>
      <c r="B2961" s="5" t="s">
        <v>8263</v>
      </c>
      <c r="C2961" s="4" t="s">
        <v>1</v>
      </c>
      <c r="D2961" s="4" t="s">
        <v>3587</v>
      </c>
    </row>
    <row r="2962" spans="1:4" ht="33.75" x14ac:dyDescent="0.2">
      <c r="A2962" s="4" t="s">
        <v>8264</v>
      </c>
      <c r="B2962" s="5" t="s">
        <v>8265</v>
      </c>
      <c r="C2962" s="4" t="s">
        <v>1</v>
      </c>
      <c r="D2962" s="4" t="s">
        <v>8266</v>
      </c>
    </row>
    <row r="2963" spans="1:4" ht="33.75" x14ac:dyDescent="0.2">
      <c r="A2963" s="4" t="s">
        <v>8267</v>
      </c>
      <c r="B2963" s="5" t="s">
        <v>8268</v>
      </c>
      <c r="C2963" s="4" t="s">
        <v>1</v>
      </c>
      <c r="D2963" s="4" t="s">
        <v>5445</v>
      </c>
    </row>
    <row r="2964" spans="1:4" x14ac:dyDescent="0.2">
      <c r="A2964" s="4" t="s">
        <v>8269</v>
      </c>
      <c r="B2964" s="5" t="s">
        <v>8270</v>
      </c>
      <c r="C2964" s="4" t="s">
        <v>47</v>
      </c>
      <c r="D2964" s="4" t="s">
        <v>6230</v>
      </c>
    </row>
    <row r="2965" spans="1:4" ht="23.25" thickBot="1" x14ac:dyDescent="0.25">
      <c r="A2965" s="8" t="s">
        <v>8271</v>
      </c>
      <c r="B2965" s="9" t="s">
        <v>8272</v>
      </c>
      <c r="C2965" s="8" t="s">
        <v>47</v>
      </c>
      <c r="D2965" s="8" t="s">
        <v>7645</v>
      </c>
    </row>
    <row r="2966" spans="1:4" ht="13.5" thickBot="1" x14ac:dyDescent="0.25">
      <c r="A2966" s="12"/>
      <c r="B2966" s="13" t="s">
        <v>8513</v>
      </c>
      <c r="C2966" s="14"/>
      <c r="D2966" s="15"/>
    </row>
    <row r="2967" spans="1:4" ht="22.5" x14ac:dyDescent="0.2">
      <c r="A2967" s="10" t="s">
        <v>8273</v>
      </c>
      <c r="B2967" s="11" t="s">
        <v>8274</v>
      </c>
      <c r="C2967" s="10" t="s">
        <v>47</v>
      </c>
      <c r="D2967" s="10" t="s">
        <v>8275</v>
      </c>
    </row>
    <row r="2968" spans="1:4" ht="45" x14ac:dyDescent="0.2">
      <c r="A2968" s="4" t="s">
        <v>8276</v>
      </c>
      <c r="B2968" s="5" t="s">
        <v>8277</v>
      </c>
      <c r="C2968" s="4" t="s">
        <v>47</v>
      </c>
      <c r="D2968" s="4" t="s">
        <v>3635</v>
      </c>
    </row>
    <row r="2969" spans="1:4" ht="33.75" x14ac:dyDescent="0.2">
      <c r="A2969" s="4" t="s">
        <v>8278</v>
      </c>
      <c r="B2969" s="5" t="s">
        <v>8279</v>
      </c>
      <c r="C2969" s="4" t="s">
        <v>47</v>
      </c>
      <c r="D2969" s="4" t="s">
        <v>8280</v>
      </c>
    </row>
    <row r="2970" spans="1:4" ht="45" x14ac:dyDescent="0.2">
      <c r="A2970" s="4" t="s">
        <v>8281</v>
      </c>
      <c r="B2970" s="5" t="s">
        <v>8282</v>
      </c>
      <c r="C2970" s="4" t="s">
        <v>47</v>
      </c>
      <c r="D2970" s="4" t="s">
        <v>1334</v>
      </c>
    </row>
    <row r="2971" spans="1:4" ht="45" x14ac:dyDescent="0.2">
      <c r="A2971" s="4" t="s">
        <v>8283</v>
      </c>
      <c r="B2971" s="5" t="s">
        <v>8284</v>
      </c>
      <c r="C2971" s="4" t="s">
        <v>47</v>
      </c>
      <c r="D2971" s="4" t="s">
        <v>1046</v>
      </c>
    </row>
    <row r="2972" spans="1:4" ht="45" x14ac:dyDescent="0.2">
      <c r="A2972" s="4" t="s">
        <v>8285</v>
      </c>
      <c r="B2972" s="5" t="s">
        <v>8286</v>
      </c>
      <c r="C2972" s="4" t="s">
        <v>47</v>
      </c>
      <c r="D2972" s="4" t="s">
        <v>3223</v>
      </c>
    </row>
    <row r="2973" spans="1:4" ht="45" x14ac:dyDescent="0.2">
      <c r="A2973" s="4" t="s">
        <v>8287</v>
      </c>
      <c r="B2973" s="5" t="s">
        <v>8288</v>
      </c>
      <c r="C2973" s="4" t="s">
        <v>1</v>
      </c>
      <c r="D2973" s="4" t="s">
        <v>8289</v>
      </c>
    </row>
    <row r="2974" spans="1:4" ht="90" x14ac:dyDescent="0.2">
      <c r="A2974" s="4" t="s">
        <v>8290</v>
      </c>
      <c r="B2974" s="5" t="s">
        <v>8291</v>
      </c>
      <c r="C2974" s="4" t="s">
        <v>1</v>
      </c>
      <c r="D2974" s="4" t="s">
        <v>8088</v>
      </c>
    </row>
    <row r="2975" spans="1:4" ht="45.75" thickBot="1" x14ac:dyDescent="0.25">
      <c r="A2975" s="8" t="s">
        <v>8292</v>
      </c>
      <c r="B2975" s="9" t="s">
        <v>8293</v>
      </c>
      <c r="C2975" s="8" t="s">
        <v>47</v>
      </c>
      <c r="D2975" s="8" t="s">
        <v>6224</v>
      </c>
    </row>
    <row r="2976" spans="1:4" ht="13.5" thickBot="1" x14ac:dyDescent="0.25">
      <c r="A2976" s="12"/>
      <c r="B2976" s="13" t="s">
        <v>8515</v>
      </c>
      <c r="C2976" s="14"/>
      <c r="D2976" s="15"/>
    </row>
    <row r="2977" spans="1:4" ht="45" x14ac:dyDescent="0.2">
      <c r="A2977" s="10" t="s">
        <v>8294</v>
      </c>
      <c r="B2977" s="11" t="s">
        <v>8295</v>
      </c>
      <c r="C2977" s="10" t="s">
        <v>6275</v>
      </c>
      <c r="D2977" s="10" t="s">
        <v>8296</v>
      </c>
    </row>
    <row r="2978" spans="1:4" ht="45" x14ac:dyDescent="0.2">
      <c r="A2978" s="4" t="s">
        <v>8297</v>
      </c>
      <c r="B2978" s="5" t="s">
        <v>8298</v>
      </c>
      <c r="C2978" s="4" t="s">
        <v>6275</v>
      </c>
      <c r="D2978" s="4" t="s">
        <v>8299</v>
      </c>
    </row>
    <row r="2979" spans="1:4" ht="56.25" x14ac:dyDescent="0.2">
      <c r="A2979" s="4" t="s">
        <v>8300</v>
      </c>
      <c r="B2979" s="5" t="s">
        <v>8301</v>
      </c>
      <c r="C2979" s="4" t="s">
        <v>6275</v>
      </c>
      <c r="D2979" s="4" t="s">
        <v>8080</v>
      </c>
    </row>
    <row r="2980" spans="1:4" ht="45" x14ac:dyDescent="0.2">
      <c r="A2980" s="4" t="s">
        <v>8302</v>
      </c>
      <c r="B2980" s="5" t="s">
        <v>8303</v>
      </c>
      <c r="C2980" s="4" t="s">
        <v>6275</v>
      </c>
      <c r="D2980" s="4" t="s">
        <v>8304</v>
      </c>
    </row>
    <row r="2981" spans="1:4" ht="45" x14ac:dyDescent="0.2">
      <c r="A2981" s="4" t="s">
        <v>8305</v>
      </c>
      <c r="B2981" s="5" t="s">
        <v>8306</v>
      </c>
      <c r="C2981" s="4" t="s">
        <v>6275</v>
      </c>
      <c r="D2981" s="4" t="s">
        <v>242</v>
      </c>
    </row>
    <row r="2982" spans="1:4" ht="56.25" x14ac:dyDescent="0.2">
      <c r="A2982" s="4" t="s">
        <v>8307</v>
      </c>
      <c r="B2982" s="5" t="s">
        <v>8308</v>
      </c>
      <c r="C2982" s="4" t="s">
        <v>6275</v>
      </c>
      <c r="D2982" s="4" t="s">
        <v>8309</v>
      </c>
    </row>
    <row r="2983" spans="1:4" ht="45" x14ac:dyDescent="0.2">
      <c r="A2983" s="4" t="s">
        <v>8310</v>
      </c>
      <c r="B2983" s="5" t="s">
        <v>8311</v>
      </c>
      <c r="C2983" s="4" t="s">
        <v>6243</v>
      </c>
      <c r="D2983" s="4" t="s">
        <v>8312</v>
      </c>
    </row>
    <row r="2984" spans="1:4" ht="45" x14ac:dyDescent="0.2">
      <c r="A2984" s="4" t="s">
        <v>8313</v>
      </c>
      <c r="B2984" s="5" t="s">
        <v>8314</v>
      </c>
      <c r="C2984" s="4" t="s">
        <v>6243</v>
      </c>
      <c r="D2984" s="4" t="s">
        <v>8080</v>
      </c>
    </row>
    <row r="2985" spans="1:4" ht="56.25" x14ac:dyDescent="0.2">
      <c r="A2985" s="4" t="s">
        <v>8315</v>
      </c>
      <c r="B2985" s="5" t="s">
        <v>8316</v>
      </c>
      <c r="C2985" s="4" t="s">
        <v>6243</v>
      </c>
      <c r="D2985" s="4" t="s">
        <v>8135</v>
      </c>
    </row>
    <row r="2986" spans="1:4" ht="45" x14ac:dyDescent="0.2">
      <c r="A2986" s="4" t="s">
        <v>8317</v>
      </c>
      <c r="B2986" s="5" t="s">
        <v>8318</v>
      </c>
      <c r="C2986" s="4" t="s">
        <v>6243</v>
      </c>
      <c r="D2986" s="4" t="s">
        <v>26</v>
      </c>
    </row>
    <row r="2987" spans="1:4" ht="45" x14ac:dyDescent="0.2">
      <c r="A2987" s="4" t="s">
        <v>8319</v>
      </c>
      <c r="B2987" s="5" t="s">
        <v>8320</v>
      </c>
      <c r="C2987" s="4" t="s">
        <v>6243</v>
      </c>
      <c r="D2987" s="4" t="s">
        <v>8309</v>
      </c>
    </row>
    <row r="2988" spans="1:4" ht="56.25" x14ac:dyDescent="0.2">
      <c r="A2988" s="4" t="s">
        <v>8321</v>
      </c>
      <c r="B2988" s="5" t="s">
        <v>8322</v>
      </c>
      <c r="C2988" s="4" t="s">
        <v>6243</v>
      </c>
      <c r="D2988" s="4" t="s">
        <v>229</v>
      </c>
    </row>
    <row r="2989" spans="1:4" ht="45" x14ac:dyDescent="0.2">
      <c r="A2989" s="4" t="s">
        <v>8323</v>
      </c>
      <c r="B2989" s="5" t="s">
        <v>8324</v>
      </c>
      <c r="C2989" s="4" t="s">
        <v>6275</v>
      </c>
      <c r="D2989" s="4" t="s">
        <v>188</v>
      </c>
    </row>
    <row r="2990" spans="1:4" ht="45" x14ac:dyDescent="0.2">
      <c r="A2990" s="4" t="s">
        <v>8325</v>
      </c>
      <c r="B2990" s="5" t="s">
        <v>8326</v>
      </c>
      <c r="C2990" s="4" t="s">
        <v>6275</v>
      </c>
      <c r="D2990" s="4" t="s">
        <v>234</v>
      </c>
    </row>
    <row r="2991" spans="1:4" ht="56.25" x14ac:dyDescent="0.2">
      <c r="A2991" s="4" t="s">
        <v>8327</v>
      </c>
      <c r="B2991" s="5" t="s">
        <v>8328</v>
      </c>
      <c r="C2991" s="4" t="s">
        <v>6275</v>
      </c>
      <c r="D2991" s="4" t="s">
        <v>124</v>
      </c>
    </row>
    <row r="2992" spans="1:4" ht="45" x14ac:dyDescent="0.2">
      <c r="A2992" s="4" t="s">
        <v>8329</v>
      </c>
      <c r="B2992" s="5" t="s">
        <v>8330</v>
      </c>
      <c r="C2992" s="4" t="s">
        <v>6243</v>
      </c>
      <c r="D2992" s="4" t="s">
        <v>8080</v>
      </c>
    </row>
    <row r="2993" spans="1:4" ht="45" x14ac:dyDescent="0.2">
      <c r="A2993" s="4" t="s">
        <v>8331</v>
      </c>
      <c r="B2993" s="5" t="s">
        <v>8332</v>
      </c>
      <c r="C2993" s="4" t="s">
        <v>6243</v>
      </c>
      <c r="D2993" s="4" t="s">
        <v>124</v>
      </c>
    </row>
    <row r="2994" spans="1:4" ht="56.25" x14ac:dyDescent="0.2">
      <c r="A2994" s="4" t="s">
        <v>8333</v>
      </c>
      <c r="B2994" s="5" t="s">
        <v>8334</v>
      </c>
      <c r="C2994" s="4" t="s">
        <v>6243</v>
      </c>
      <c r="D2994" s="4" t="s">
        <v>248</v>
      </c>
    </row>
    <row r="2995" spans="1:4" ht="45" x14ac:dyDescent="0.2">
      <c r="A2995" s="4" t="s">
        <v>8335</v>
      </c>
      <c r="B2995" s="5" t="s">
        <v>8336</v>
      </c>
      <c r="C2995" s="4" t="s">
        <v>6275</v>
      </c>
      <c r="D2995" s="4" t="s">
        <v>233</v>
      </c>
    </row>
    <row r="2996" spans="1:4" ht="45" x14ac:dyDescent="0.2">
      <c r="A2996" s="4" t="s">
        <v>8337</v>
      </c>
      <c r="B2996" s="5" t="s">
        <v>8338</v>
      </c>
      <c r="C2996" s="4" t="s">
        <v>6275</v>
      </c>
      <c r="D2996" s="4" t="s">
        <v>6306</v>
      </c>
    </row>
    <row r="2997" spans="1:4" ht="45" x14ac:dyDescent="0.2">
      <c r="A2997" s="4" t="s">
        <v>8339</v>
      </c>
      <c r="B2997" s="5" t="s">
        <v>8340</v>
      </c>
      <c r="C2997" s="4" t="s">
        <v>6275</v>
      </c>
      <c r="D2997" s="4" t="s">
        <v>204</v>
      </c>
    </row>
    <row r="2998" spans="1:4" ht="45" x14ac:dyDescent="0.2">
      <c r="A2998" s="4" t="s">
        <v>8341</v>
      </c>
      <c r="B2998" s="5" t="s">
        <v>8342</v>
      </c>
      <c r="C2998" s="4" t="s">
        <v>6243</v>
      </c>
      <c r="D2998" s="4" t="s">
        <v>240</v>
      </c>
    </row>
    <row r="2999" spans="1:4" ht="45" x14ac:dyDescent="0.2">
      <c r="A2999" s="4" t="s">
        <v>8343</v>
      </c>
      <c r="B2999" s="5" t="s">
        <v>8344</v>
      </c>
      <c r="C2999" s="4" t="s">
        <v>6243</v>
      </c>
      <c r="D2999" s="4" t="s">
        <v>224</v>
      </c>
    </row>
    <row r="3000" spans="1:4" ht="45" x14ac:dyDescent="0.2">
      <c r="A3000" s="4" t="s">
        <v>8345</v>
      </c>
      <c r="B3000" s="5" t="s">
        <v>8346</v>
      </c>
      <c r="C3000" s="4" t="s">
        <v>6243</v>
      </c>
      <c r="D3000" s="4" t="s">
        <v>205</v>
      </c>
    </row>
    <row r="3001" spans="1:4" ht="67.5" x14ac:dyDescent="0.2">
      <c r="A3001" s="4" t="s">
        <v>8347</v>
      </c>
      <c r="B3001" s="5" t="s">
        <v>8348</v>
      </c>
      <c r="C3001" s="4" t="s">
        <v>6243</v>
      </c>
      <c r="D3001" s="4" t="s">
        <v>8083</v>
      </c>
    </row>
    <row r="3002" spans="1:4" ht="67.5" x14ac:dyDescent="0.2">
      <c r="A3002" s="4" t="s">
        <v>8349</v>
      </c>
      <c r="B3002" s="5" t="s">
        <v>8350</v>
      </c>
      <c r="C3002" s="4" t="s">
        <v>6243</v>
      </c>
      <c r="D3002" s="4" t="s">
        <v>2490</v>
      </c>
    </row>
    <row r="3003" spans="1:4" ht="67.5" x14ac:dyDescent="0.2">
      <c r="A3003" s="4" t="s">
        <v>8351</v>
      </c>
      <c r="B3003" s="5" t="s">
        <v>8352</v>
      </c>
      <c r="C3003" s="4" t="s">
        <v>6243</v>
      </c>
      <c r="D3003" s="4" t="s">
        <v>173</v>
      </c>
    </row>
    <row r="3004" spans="1:4" ht="79.5" thickBot="1" x14ac:dyDescent="0.25">
      <c r="A3004" s="8" t="s">
        <v>8353</v>
      </c>
      <c r="B3004" s="9" t="s">
        <v>8354</v>
      </c>
      <c r="C3004" s="8" t="s">
        <v>6243</v>
      </c>
      <c r="D3004" s="8" t="s">
        <v>8355</v>
      </c>
    </row>
    <row r="3005" spans="1:4" ht="13.5" thickBot="1" x14ac:dyDescent="0.25">
      <c r="A3005" s="12"/>
      <c r="B3005" s="13" t="s">
        <v>8514</v>
      </c>
      <c r="C3005" s="14"/>
      <c r="D3005" s="15"/>
    </row>
    <row r="3006" spans="1:4" ht="22.5" x14ac:dyDescent="0.2">
      <c r="A3006" s="10" t="s">
        <v>8356</v>
      </c>
      <c r="B3006" s="11" t="s">
        <v>8357</v>
      </c>
      <c r="C3006" s="10" t="s">
        <v>13</v>
      </c>
      <c r="D3006" s="10" t="s">
        <v>8358</v>
      </c>
    </row>
    <row r="3007" spans="1:4" ht="33.75" x14ac:dyDescent="0.2">
      <c r="A3007" s="4" t="s">
        <v>8359</v>
      </c>
      <c r="B3007" s="5" t="s">
        <v>8360</v>
      </c>
      <c r="C3007" s="4" t="s">
        <v>13</v>
      </c>
      <c r="D3007" s="4" t="s">
        <v>8361</v>
      </c>
    </row>
    <row r="3008" spans="1:4" ht="22.5" x14ac:dyDescent="0.2">
      <c r="A3008" s="4" t="s">
        <v>8362</v>
      </c>
      <c r="B3008" s="5" t="s">
        <v>8363</v>
      </c>
      <c r="C3008" s="4" t="s">
        <v>13</v>
      </c>
      <c r="D3008" s="4" t="s">
        <v>249</v>
      </c>
    </row>
    <row r="3009" spans="1:4" ht="33.75" x14ac:dyDescent="0.2">
      <c r="A3009" s="4" t="s">
        <v>8364</v>
      </c>
      <c r="B3009" s="5" t="s">
        <v>8365</v>
      </c>
      <c r="C3009" s="4" t="s">
        <v>13</v>
      </c>
      <c r="D3009" s="4" t="s">
        <v>8366</v>
      </c>
    </row>
    <row r="3010" spans="1:4" ht="22.5" x14ac:dyDescent="0.2">
      <c r="A3010" s="4" t="s">
        <v>8367</v>
      </c>
      <c r="B3010" s="5" t="s">
        <v>8368</v>
      </c>
      <c r="C3010" s="4" t="s">
        <v>47</v>
      </c>
      <c r="D3010" s="4" t="s">
        <v>5366</v>
      </c>
    </row>
    <row r="3011" spans="1:4" ht="22.5" x14ac:dyDescent="0.2">
      <c r="A3011" s="4" t="s">
        <v>8369</v>
      </c>
      <c r="B3011" s="5" t="s">
        <v>8370</v>
      </c>
      <c r="C3011" s="4" t="s">
        <v>47</v>
      </c>
      <c r="D3011" s="4" t="s">
        <v>8371</v>
      </c>
    </row>
    <row r="3012" spans="1:4" ht="22.5" x14ac:dyDescent="0.2">
      <c r="A3012" s="4" t="s">
        <v>8372</v>
      </c>
      <c r="B3012" s="5" t="s">
        <v>8373</v>
      </c>
      <c r="C3012" s="4" t="s">
        <v>47</v>
      </c>
      <c r="D3012" s="4" t="s">
        <v>8371</v>
      </c>
    </row>
    <row r="3013" spans="1:4" ht="33.75" x14ac:dyDescent="0.2">
      <c r="A3013" s="4" t="s">
        <v>8374</v>
      </c>
      <c r="B3013" s="5" t="s">
        <v>8375</v>
      </c>
      <c r="C3013" s="4" t="s">
        <v>47</v>
      </c>
      <c r="D3013" s="4" t="s">
        <v>8376</v>
      </c>
    </row>
    <row r="3014" spans="1:4" ht="22.5" x14ac:dyDescent="0.2">
      <c r="A3014" s="4" t="s">
        <v>8377</v>
      </c>
      <c r="B3014" s="5" t="s">
        <v>8378</v>
      </c>
      <c r="C3014" s="4" t="s">
        <v>47</v>
      </c>
      <c r="D3014" s="4" t="s">
        <v>213</v>
      </c>
    </row>
    <row r="3015" spans="1:4" x14ac:dyDescent="0.2">
      <c r="A3015" s="4" t="s">
        <v>8379</v>
      </c>
      <c r="B3015" s="5" t="s">
        <v>8380</v>
      </c>
      <c r="C3015" s="4" t="s">
        <v>47</v>
      </c>
      <c r="D3015" s="4" t="s">
        <v>8105</v>
      </c>
    </row>
    <row r="3016" spans="1:4" ht="22.5" x14ac:dyDescent="0.2">
      <c r="A3016" s="4" t="s">
        <v>8381</v>
      </c>
      <c r="B3016" s="5" t="s">
        <v>8382</v>
      </c>
      <c r="C3016" s="4" t="s">
        <v>47</v>
      </c>
      <c r="D3016" s="4" t="s">
        <v>235</v>
      </c>
    </row>
    <row r="3017" spans="1:4" ht="45" x14ac:dyDescent="0.2">
      <c r="A3017" s="4" t="s">
        <v>8383</v>
      </c>
      <c r="B3017" s="5" t="s">
        <v>8384</v>
      </c>
      <c r="C3017" s="4" t="s">
        <v>13</v>
      </c>
      <c r="D3017" s="4" t="s">
        <v>8385</v>
      </c>
    </row>
    <row r="3018" spans="1:4" ht="22.5" x14ac:dyDescent="0.2">
      <c r="A3018" s="4" t="s">
        <v>8390</v>
      </c>
      <c r="B3018" s="5" t="s">
        <v>8391</v>
      </c>
      <c r="C3018" s="4" t="s">
        <v>143</v>
      </c>
      <c r="D3018" s="4" t="s">
        <v>4273</v>
      </c>
    </row>
    <row r="3019" spans="1:4" ht="22.5" x14ac:dyDescent="0.2">
      <c r="A3019" s="4" t="s">
        <v>8392</v>
      </c>
      <c r="B3019" s="5" t="s">
        <v>8393</v>
      </c>
      <c r="C3019" s="4" t="s">
        <v>143</v>
      </c>
      <c r="D3019" s="4" t="s">
        <v>8394</v>
      </c>
    </row>
    <row r="3020" spans="1:4" ht="22.5" x14ac:dyDescent="0.2">
      <c r="A3020" s="4" t="s">
        <v>8395</v>
      </c>
      <c r="B3020" s="5" t="s">
        <v>8396</v>
      </c>
      <c r="C3020" s="4" t="s">
        <v>143</v>
      </c>
      <c r="D3020" s="4" t="s">
        <v>8397</v>
      </c>
    </row>
    <row r="3021" spans="1:4" ht="22.5" x14ac:dyDescent="0.2">
      <c r="A3021" s="4" t="s">
        <v>8398</v>
      </c>
      <c r="B3021" s="5" t="s">
        <v>8399</v>
      </c>
      <c r="C3021" s="4" t="s">
        <v>143</v>
      </c>
      <c r="D3021" s="4" t="s">
        <v>8400</v>
      </c>
    </row>
    <row r="3022" spans="1:4" ht="22.5" x14ac:dyDescent="0.2">
      <c r="A3022" s="4" t="s">
        <v>8401</v>
      </c>
      <c r="B3022" s="5" t="s">
        <v>8402</v>
      </c>
      <c r="C3022" s="4" t="s">
        <v>143</v>
      </c>
      <c r="D3022" s="4" t="s">
        <v>193</v>
      </c>
    </row>
    <row r="3023" spans="1:4" ht="22.5" x14ac:dyDescent="0.2">
      <c r="A3023" s="4" t="s">
        <v>8403</v>
      </c>
      <c r="B3023" s="5" t="s">
        <v>8404</v>
      </c>
      <c r="C3023" s="4" t="s">
        <v>143</v>
      </c>
      <c r="D3023" s="4" t="s">
        <v>8386</v>
      </c>
    </row>
    <row r="3024" spans="1:4" ht="22.5" x14ac:dyDescent="0.2">
      <c r="A3024" s="4" t="s">
        <v>8405</v>
      </c>
      <c r="B3024" s="5" t="s">
        <v>8406</v>
      </c>
      <c r="C3024" s="4" t="s">
        <v>143</v>
      </c>
      <c r="D3024" s="4" t="s">
        <v>8407</v>
      </c>
    </row>
    <row r="3025" spans="1:4" ht="22.5" x14ac:dyDescent="0.2">
      <c r="A3025" s="4" t="s">
        <v>8408</v>
      </c>
      <c r="B3025" s="5" t="s">
        <v>8409</v>
      </c>
      <c r="C3025" s="4" t="s">
        <v>143</v>
      </c>
      <c r="D3025" s="4" t="s">
        <v>8410</v>
      </c>
    </row>
    <row r="3026" spans="1:4" ht="22.5" x14ac:dyDescent="0.2">
      <c r="A3026" s="4">
        <v>90777</v>
      </c>
      <c r="B3026" s="5" t="s">
        <v>8411</v>
      </c>
      <c r="C3026" s="4" t="s">
        <v>143</v>
      </c>
      <c r="D3026" s="4" t="s">
        <v>8412</v>
      </c>
    </row>
    <row r="3027" spans="1:4" ht="22.5" x14ac:dyDescent="0.2">
      <c r="A3027" s="4" t="s">
        <v>8413</v>
      </c>
      <c r="B3027" s="5" t="s">
        <v>8414</v>
      </c>
      <c r="C3027" s="4" t="s">
        <v>143</v>
      </c>
      <c r="D3027" s="4" t="s">
        <v>8415</v>
      </c>
    </row>
    <row r="3028" spans="1:4" ht="22.5" x14ac:dyDescent="0.2">
      <c r="A3028" s="4" t="s">
        <v>8416</v>
      </c>
      <c r="B3028" s="5" t="s">
        <v>8417</v>
      </c>
      <c r="C3028" s="4" t="s">
        <v>143</v>
      </c>
      <c r="D3028" s="4" t="s">
        <v>2425</v>
      </c>
    </row>
    <row r="3029" spans="1:4" ht="22.5" x14ac:dyDescent="0.2">
      <c r="A3029" s="4" t="s">
        <v>8418</v>
      </c>
      <c r="B3029" s="5" t="s">
        <v>8419</v>
      </c>
      <c r="C3029" s="4" t="s">
        <v>143</v>
      </c>
      <c r="D3029" s="4" t="s">
        <v>8420</v>
      </c>
    </row>
    <row r="3030" spans="1:4" ht="22.5" x14ac:dyDescent="0.2">
      <c r="A3030" s="4" t="s">
        <v>8421</v>
      </c>
      <c r="B3030" s="5" t="s">
        <v>8422</v>
      </c>
      <c r="C3030" s="4" t="s">
        <v>143</v>
      </c>
      <c r="D3030" s="4" t="s">
        <v>117</v>
      </c>
    </row>
    <row r="3031" spans="1:4" ht="22.5" x14ac:dyDescent="0.2">
      <c r="A3031" s="4" t="s">
        <v>8423</v>
      </c>
      <c r="B3031" s="5" t="s">
        <v>8424</v>
      </c>
      <c r="C3031" s="4" t="s">
        <v>143</v>
      </c>
      <c r="D3031" s="4" t="s">
        <v>8425</v>
      </c>
    </row>
    <row r="3032" spans="1:4" ht="22.5" x14ac:dyDescent="0.2">
      <c r="A3032" s="4" t="s">
        <v>8426</v>
      </c>
      <c r="B3032" s="5" t="s">
        <v>8427</v>
      </c>
      <c r="C3032" s="4" t="s">
        <v>143</v>
      </c>
      <c r="D3032" s="4" t="s">
        <v>8428</v>
      </c>
    </row>
    <row r="3033" spans="1:4" ht="22.5" x14ac:dyDescent="0.2">
      <c r="A3033" s="4" t="s">
        <v>8429</v>
      </c>
      <c r="B3033" s="5" t="s">
        <v>8430</v>
      </c>
      <c r="C3033" s="4" t="s">
        <v>94</v>
      </c>
      <c r="D3033" s="4" t="s">
        <v>8431</v>
      </c>
    </row>
    <row r="3034" spans="1:4" ht="22.5" x14ac:dyDescent="0.2">
      <c r="A3034" s="4" t="s">
        <v>8432</v>
      </c>
      <c r="B3034" s="5" t="s">
        <v>8433</v>
      </c>
      <c r="C3034" s="4" t="s">
        <v>94</v>
      </c>
      <c r="D3034" s="4" t="s">
        <v>8434</v>
      </c>
    </row>
    <row r="3035" spans="1:4" ht="22.5" x14ac:dyDescent="0.2">
      <c r="A3035" s="4" t="s">
        <v>8435</v>
      </c>
      <c r="B3035" s="5" t="s">
        <v>8436</v>
      </c>
      <c r="C3035" s="4" t="s">
        <v>94</v>
      </c>
      <c r="D3035" s="4" t="s">
        <v>8437</v>
      </c>
    </row>
    <row r="3036" spans="1:4" ht="22.5" x14ac:dyDescent="0.2">
      <c r="A3036" s="4" t="s">
        <v>8438</v>
      </c>
      <c r="B3036" s="5" t="s">
        <v>8387</v>
      </c>
      <c r="C3036" s="4" t="s">
        <v>94</v>
      </c>
      <c r="D3036" s="4" t="s">
        <v>8439</v>
      </c>
    </row>
    <row r="3037" spans="1:4" ht="22.5" x14ac:dyDescent="0.2">
      <c r="A3037" s="4" t="s">
        <v>8440</v>
      </c>
      <c r="B3037" s="5" t="s">
        <v>8404</v>
      </c>
      <c r="C3037" s="4" t="s">
        <v>94</v>
      </c>
      <c r="D3037" s="4" t="s">
        <v>8441</v>
      </c>
    </row>
    <row r="3038" spans="1:4" ht="22.5" x14ac:dyDescent="0.2">
      <c r="A3038" s="4" t="s">
        <v>8442</v>
      </c>
      <c r="B3038" s="5" t="s">
        <v>8406</v>
      </c>
      <c r="C3038" s="4" t="s">
        <v>94</v>
      </c>
      <c r="D3038" s="4" t="s">
        <v>8443</v>
      </c>
    </row>
    <row r="3039" spans="1:4" ht="22.5" x14ac:dyDescent="0.2">
      <c r="A3039" s="4" t="s">
        <v>8444</v>
      </c>
      <c r="B3039" s="5" t="s">
        <v>8399</v>
      </c>
      <c r="C3039" s="4" t="s">
        <v>94</v>
      </c>
      <c r="D3039" s="4" t="s">
        <v>8445</v>
      </c>
    </row>
    <row r="3040" spans="1:4" ht="22.5" x14ac:dyDescent="0.2">
      <c r="A3040" s="4" t="s">
        <v>8446</v>
      </c>
      <c r="B3040" s="5" t="s">
        <v>8388</v>
      </c>
      <c r="C3040" s="4" t="s">
        <v>94</v>
      </c>
      <c r="D3040" s="4" t="s">
        <v>8447</v>
      </c>
    </row>
    <row r="3041" spans="1:4" ht="22.5" x14ac:dyDescent="0.2">
      <c r="A3041" s="4" t="s">
        <v>8448</v>
      </c>
      <c r="B3041" s="5" t="s">
        <v>8389</v>
      </c>
      <c r="C3041" s="4" t="s">
        <v>94</v>
      </c>
      <c r="D3041" s="4" t="s">
        <v>8449</v>
      </c>
    </row>
    <row r="3042" spans="1:4" ht="22.5" x14ac:dyDescent="0.2">
      <c r="A3042" s="4" t="s">
        <v>8450</v>
      </c>
      <c r="B3042" s="5" t="s">
        <v>8411</v>
      </c>
      <c r="C3042" s="4" t="s">
        <v>94</v>
      </c>
      <c r="D3042" s="4" t="s">
        <v>8451</v>
      </c>
    </row>
    <row r="3043" spans="1:4" ht="22.5" x14ac:dyDescent="0.2">
      <c r="A3043" s="4" t="s">
        <v>8452</v>
      </c>
      <c r="B3043" s="5" t="s">
        <v>8402</v>
      </c>
      <c r="C3043" s="4" t="s">
        <v>94</v>
      </c>
      <c r="D3043" s="4" t="s">
        <v>8453</v>
      </c>
    </row>
    <row r="3044" spans="1:4" ht="22.5" x14ac:dyDescent="0.2">
      <c r="A3044" s="4" t="s">
        <v>8454</v>
      </c>
      <c r="B3044" s="5" t="s">
        <v>8414</v>
      </c>
      <c r="C3044" s="4" t="s">
        <v>94</v>
      </c>
      <c r="D3044" s="4" t="s">
        <v>8455</v>
      </c>
    </row>
    <row r="3045" spans="1:4" ht="22.5" x14ac:dyDescent="0.2">
      <c r="A3045" s="4" t="s">
        <v>8456</v>
      </c>
      <c r="B3045" s="5" t="s">
        <v>8417</v>
      </c>
      <c r="C3045" s="4" t="s">
        <v>94</v>
      </c>
      <c r="D3045" s="4" t="s">
        <v>8457</v>
      </c>
    </row>
    <row r="3046" spans="1:4" ht="22.5" x14ac:dyDescent="0.2">
      <c r="A3046" s="4" t="s">
        <v>8458</v>
      </c>
      <c r="B3046" s="5" t="s">
        <v>8459</v>
      </c>
      <c r="C3046" s="4" t="s">
        <v>94</v>
      </c>
      <c r="D3046" s="4" t="s">
        <v>8460</v>
      </c>
    </row>
    <row r="3047" spans="1:4" ht="22.5" x14ac:dyDescent="0.2">
      <c r="A3047" s="4" t="s">
        <v>8461</v>
      </c>
      <c r="B3047" s="5" t="s">
        <v>8462</v>
      </c>
      <c r="C3047" s="4" t="s">
        <v>94</v>
      </c>
      <c r="D3047" s="4" t="s">
        <v>8463</v>
      </c>
    </row>
    <row r="3048" spans="1:4" ht="22.5" x14ac:dyDescent="0.2">
      <c r="A3048" s="4" t="s">
        <v>8464</v>
      </c>
      <c r="B3048" s="5" t="s">
        <v>8465</v>
      </c>
      <c r="C3048" s="4" t="s">
        <v>94</v>
      </c>
      <c r="D3048" s="4" t="s">
        <v>8466</v>
      </c>
    </row>
    <row r="3049" spans="1:4" ht="22.5" x14ac:dyDescent="0.2">
      <c r="A3049" s="4" t="s">
        <v>8467</v>
      </c>
      <c r="B3049" s="5" t="s">
        <v>8468</v>
      </c>
      <c r="C3049" s="4" t="s">
        <v>94</v>
      </c>
      <c r="D3049" s="4" t="s">
        <v>8469</v>
      </c>
    </row>
    <row r="3050" spans="1:4" ht="22.5" x14ac:dyDescent="0.2">
      <c r="A3050" s="4">
        <v>94295</v>
      </c>
      <c r="B3050" s="5" t="s">
        <v>8419</v>
      </c>
      <c r="C3050" s="4" t="s">
        <v>94</v>
      </c>
      <c r="D3050" s="4" t="s">
        <v>8470</v>
      </c>
    </row>
    <row r="3051" spans="1:4" ht="22.5" x14ac:dyDescent="0.2">
      <c r="A3051" s="4" t="s">
        <v>8471</v>
      </c>
      <c r="B3051" s="5" t="s">
        <v>8422</v>
      </c>
      <c r="C3051" s="4" t="s">
        <v>94</v>
      </c>
      <c r="D3051" s="4" t="s">
        <v>8472</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9"/>
  <sheetViews>
    <sheetView view="pageBreakPreview" zoomScaleNormal="78" zoomScaleSheetLayoutView="100" workbookViewId="0">
      <pane ySplit="6" topLeftCell="A28" activePane="bottomLeft" state="frozen"/>
      <selection pane="bottomLeft" activeCell="I11" sqref="I11"/>
    </sheetView>
  </sheetViews>
  <sheetFormatPr defaultRowHeight="24.95" customHeight="1" x14ac:dyDescent="0.2"/>
  <cols>
    <col min="1" max="1" width="14.140625" style="361" customWidth="1"/>
    <col min="2" max="2" width="16.140625" style="361" customWidth="1"/>
    <col min="3" max="3" width="35.28515625" style="363" customWidth="1"/>
    <col min="4" max="4" width="9.140625" style="364"/>
    <col min="5" max="5" width="9.7109375" style="364" bestFit="1" customWidth="1"/>
    <col min="6" max="6" width="9.140625" style="361"/>
    <col min="7" max="7" width="13.7109375" style="361" customWidth="1"/>
    <col min="8" max="8" width="10.7109375" style="361" bestFit="1" customWidth="1"/>
    <col min="9" max="10" width="9.140625" style="361"/>
    <col min="11" max="11" width="50.7109375" style="361" customWidth="1"/>
    <col min="12" max="12" width="9.140625" style="361" customWidth="1"/>
    <col min="13" max="16384" width="9.140625" style="361"/>
  </cols>
  <sheetData>
    <row r="2" spans="1:13" ht="24.95" customHeight="1" x14ac:dyDescent="0.2">
      <c r="B2" s="362" t="s">
        <v>9241</v>
      </c>
    </row>
    <row r="3" spans="1:13" ht="24.95" customHeight="1" x14ac:dyDescent="0.2">
      <c r="B3" s="362" t="s">
        <v>9242</v>
      </c>
    </row>
    <row r="4" spans="1:13" ht="24.95" customHeight="1" thickBot="1" x14ac:dyDescent="0.25"/>
    <row r="5" spans="1:13" ht="24.95" customHeight="1" x14ac:dyDescent="0.2">
      <c r="A5" s="468" t="s">
        <v>9243</v>
      </c>
      <c r="B5" s="469"/>
      <c r="C5" s="469"/>
      <c r="D5" s="469"/>
      <c r="E5" s="469"/>
      <c r="F5" s="469"/>
      <c r="G5" s="470"/>
    </row>
    <row r="6" spans="1:13" ht="24.95" customHeight="1" thickBot="1" x14ac:dyDescent="0.25">
      <c r="A6" s="365" t="s">
        <v>8544</v>
      </c>
      <c r="B6" s="366" t="s">
        <v>8474</v>
      </c>
      <c r="C6" s="366" t="s">
        <v>8543</v>
      </c>
      <c r="D6" s="366" t="s">
        <v>8473</v>
      </c>
      <c r="E6" s="366" t="s">
        <v>9244</v>
      </c>
      <c r="F6" s="366" t="s">
        <v>9245</v>
      </c>
      <c r="G6" s="367" t="s">
        <v>9246</v>
      </c>
      <c r="M6" s="361" t="s">
        <v>8548</v>
      </c>
    </row>
    <row r="7" spans="1:13" ht="15" customHeight="1" x14ac:dyDescent="0.2">
      <c r="A7" s="368"/>
      <c r="B7" s="368"/>
      <c r="C7" s="368"/>
      <c r="D7" s="368"/>
      <c r="E7" s="368"/>
      <c r="F7" s="368"/>
      <c r="G7" s="368"/>
    </row>
    <row r="8" spans="1:13" ht="45" customHeight="1" x14ac:dyDescent="0.2">
      <c r="A8" s="384" t="s">
        <v>9247</v>
      </c>
      <c r="B8" s="386">
        <v>1</v>
      </c>
      <c r="C8" s="385" t="s">
        <v>9248</v>
      </c>
      <c r="D8" s="386"/>
      <c r="E8" s="387"/>
      <c r="F8" s="387"/>
      <c r="G8" s="387"/>
      <c r="I8" s="361" t="s">
        <v>8549</v>
      </c>
    </row>
    <row r="9" spans="1:13" ht="15" customHeight="1" x14ac:dyDescent="0.2">
      <c r="A9" s="307"/>
      <c r="B9" s="307"/>
      <c r="C9" s="369"/>
      <c r="D9" s="370"/>
      <c r="E9" s="371"/>
      <c r="F9" s="371"/>
      <c r="G9" s="371"/>
    </row>
    <row r="10" spans="1:13" ht="48.75" customHeight="1" x14ac:dyDescent="0.2">
      <c r="A10" s="372"/>
      <c r="B10" s="373"/>
      <c r="C10" s="406" t="s">
        <v>9248</v>
      </c>
      <c r="D10" s="373" t="s">
        <v>8473</v>
      </c>
      <c r="E10" s="374">
        <f>COTAÇÕES!F41</f>
        <v>3709.84</v>
      </c>
      <c r="F10" s="374">
        <v>1</v>
      </c>
      <c r="G10" s="374">
        <f>ROUND(E10*F10,2)</f>
        <v>3709.84</v>
      </c>
    </row>
    <row r="11" spans="1:13" ht="15" customHeight="1" x14ac:dyDescent="0.2">
      <c r="A11" s="307" t="s">
        <v>8705</v>
      </c>
      <c r="B11" s="375" t="s">
        <v>9249</v>
      </c>
      <c r="C11" s="369" t="s">
        <v>9250</v>
      </c>
      <c r="D11" s="370" t="s">
        <v>143</v>
      </c>
      <c r="E11" s="371">
        <v>20.63</v>
      </c>
      <c r="F11" s="371">
        <v>3.464</v>
      </c>
      <c r="G11" s="371">
        <f>ROUND(E11*F11,2)</f>
        <v>71.459999999999994</v>
      </c>
    </row>
    <row r="12" spans="1:13" ht="15" customHeight="1" x14ac:dyDescent="0.2">
      <c r="A12" s="307" t="s">
        <v>8705</v>
      </c>
      <c r="B12" s="375" t="s">
        <v>9251</v>
      </c>
      <c r="C12" s="369" t="s">
        <v>9252</v>
      </c>
      <c r="D12" s="370" t="s">
        <v>143</v>
      </c>
      <c r="E12" s="371">
        <v>17.64</v>
      </c>
      <c r="F12" s="371">
        <v>1.732</v>
      </c>
      <c r="G12" s="371">
        <f>ROUND(E12*F12,2)</f>
        <v>30.55</v>
      </c>
    </row>
    <row r="13" spans="1:13" ht="15" customHeight="1" x14ac:dyDescent="0.2">
      <c r="A13" s="307" t="s">
        <v>8705</v>
      </c>
      <c r="B13" s="375" t="s">
        <v>9253</v>
      </c>
      <c r="C13" s="369" t="s">
        <v>8518</v>
      </c>
      <c r="D13" s="370" t="s">
        <v>294</v>
      </c>
      <c r="E13" s="371">
        <v>377.52</v>
      </c>
      <c r="F13" s="371">
        <v>4.2200000000000001E-2</v>
      </c>
      <c r="G13" s="371">
        <f>ROUND(E13*F13,2)</f>
        <v>15.93</v>
      </c>
    </row>
    <row r="14" spans="1:13" ht="15" customHeight="1" x14ac:dyDescent="0.2">
      <c r="A14" s="376"/>
      <c r="B14" s="376"/>
      <c r="C14" s="377" t="s">
        <v>8637</v>
      </c>
      <c r="D14" s="378"/>
      <c r="E14" s="379"/>
      <c r="F14" s="379"/>
      <c r="G14" s="380">
        <f>SUM(G10:G13)</f>
        <v>3827.78</v>
      </c>
    </row>
    <row r="15" spans="1:13" ht="15" customHeight="1" x14ac:dyDescent="0.2">
      <c r="A15" s="381"/>
      <c r="B15" s="381"/>
      <c r="C15" s="382"/>
      <c r="D15" s="381"/>
      <c r="E15" s="383"/>
      <c r="F15" s="383"/>
      <c r="G15" s="383"/>
    </row>
    <row r="16" spans="1:13" ht="22.5" x14ac:dyDescent="0.2">
      <c r="A16" s="384" t="s">
        <v>9289</v>
      </c>
      <c r="B16" s="386">
        <v>2</v>
      </c>
      <c r="C16" s="385" t="s">
        <v>9254</v>
      </c>
      <c r="D16" s="386" t="s">
        <v>47</v>
      </c>
      <c r="E16" s="387"/>
      <c r="F16" s="387"/>
      <c r="G16" s="387"/>
    </row>
    <row r="17" spans="1:7" ht="9.9499999999999993" customHeight="1" x14ac:dyDescent="0.2">
      <c r="A17" s="307"/>
      <c r="B17" s="307"/>
      <c r="C17" s="369"/>
      <c r="D17" s="370"/>
      <c r="E17" s="371"/>
      <c r="F17" s="371"/>
      <c r="G17" s="371"/>
    </row>
    <row r="18" spans="1:7" ht="15" customHeight="1" x14ac:dyDescent="0.2">
      <c r="A18" s="388"/>
      <c r="B18" s="389"/>
      <c r="C18" s="390" t="s">
        <v>9255</v>
      </c>
      <c r="D18" s="389" t="s">
        <v>36</v>
      </c>
      <c r="E18" s="391">
        <v>4.2300000000000004</v>
      </c>
      <c r="F18" s="391">
        <v>78.75</v>
      </c>
      <c r="G18" s="391">
        <f>ROUND(E18*F18,2)</f>
        <v>333.11</v>
      </c>
    </row>
    <row r="19" spans="1:7" ht="15" customHeight="1" x14ac:dyDescent="0.2">
      <c r="A19" s="307" t="s">
        <v>8705</v>
      </c>
      <c r="B19" s="370" t="s">
        <v>9256</v>
      </c>
      <c r="C19" s="369" t="s">
        <v>9257</v>
      </c>
      <c r="D19" s="370" t="s">
        <v>36</v>
      </c>
      <c r="E19" s="371">
        <v>0.36</v>
      </c>
      <c r="F19" s="371">
        <v>87.5</v>
      </c>
      <c r="G19" s="391">
        <f t="shared" ref="G19:G20" si="0">ROUND(E19*F19,2)</f>
        <v>31.5</v>
      </c>
    </row>
    <row r="20" spans="1:7" ht="15" customHeight="1" x14ac:dyDescent="0.2">
      <c r="A20" s="307" t="s">
        <v>8705</v>
      </c>
      <c r="B20" s="375" t="s">
        <v>9249</v>
      </c>
      <c r="C20" s="369" t="s">
        <v>9250</v>
      </c>
      <c r="D20" s="370" t="s">
        <v>143</v>
      </c>
      <c r="E20" s="371">
        <v>20.63</v>
      </c>
      <c r="F20" s="392">
        <v>0.47</v>
      </c>
      <c r="G20" s="391">
        <f t="shared" si="0"/>
        <v>9.6999999999999993</v>
      </c>
    </row>
    <row r="21" spans="1:7" ht="15" customHeight="1" x14ac:dyDescent="0.2">
      <c r="A21" s="307" t="s">
        <v>8705</v>
      </c>
      <c r="B21" s="375" t="s">
        <v>9251</v>
      </c>
      <c r="C21" s="369" t="s">
        <v>9258</v>
      </c>
      <c r="D21" s="370" t="s">
        <v>143</v>
      </c>
      <c r="E21" s="371">
        <v>17.64</v>
      </c>
      <c r="F21" s="371">
        <v>0.17100000000000001</v>
      </c>
      <c r="G21" s="391">
        <f>ROUND(E21*F21,2)</f>
        <v>3.02</v>
      </c>
    </row>
    <row r="22" spans="1:7" ht="15" customHeight="1" x14ac:dyDescent="0.2">
      <c r="A22" s="376"/>
      <c r="B22" s="376"/>
      <c r="C22" s="377" t="s">
        <v>8637</v>
      </c>
      <c r="D22" s="378"/>
      <c r="E22" s="379"/>
      <c r="F22" s="379"/>
      <c r="G22" s="380">
        <f>SUM(G18:G21)</f>
        <v>377.33</v>
      </c>
    </row>
    <row r="23" spans="1:7" ht="15" customHeight="1" x14ac:dyDescent="0.2">
      <c r="A23" s="307"/>
      <c r="B23" s="307"/>
      <c r="C23" s="369"/>
      <c r="D23" s="370"/>
      <c r="E23" s="371"/>
      <c r="F23" s="371"/>
      <c r="G23" s="371"/>
    </row>
    <row r="24" spans="1:7" ht="9.9499999999999993" customHeight="1" x14ac:dyDescent="0.2">
      <c r="A24" s="307"/>
      <c r="B24" s="307"/>
      <c r="C24" s="369"/>
      <c r="D24" s="370"/>
      <c r="E24" s="371"/>
      <c r="F24" s="371"/>
      <c r="G24" s="371"/>
    </row>
    <row r="25" spans="1:7" ht="35.1" customHeight="1" x14ac:dyDescent="0.2">
      <c r="A25" s="384" t="s">
        <v>9259</v>
      </c>
      <c r="B25" s="386">
        <v>3</v>
      </c>
      <c r="C25" s="385" t="s">
        <v>9222</v>
      </c>
      <c r="D25" s="386" t="s">
        <v>8473</v>
      </c>
      <c r="E25" s="387"/>
      <c r="F25" s="387"/>
      <c r="G25" s="387"/>
    </row>
    <row r="26" spans="1:7" ht="9.9499999999999993" customHeight="1" x14ac:dyDescent="0.2">
      <c r="A26" s="307"/>
      <c r="B26" s="307"/>
      <c r="C26" s="369"/>
      <c r="D26" s="370"/>
      <c r="E26" s="371"/>
      <c r="F26" s="371"/>
      <c r="G26" s="371"/>
    </row>
    <row r="27" spans="1:7" ht="15" customHeight="1" x14ac:dyDescent="0.2">
      <c r="A27" s="388"/>
      <c r="B27" s="389"/>
      <c r="C27" s="390" t="s">
        <v>9260</v>
      </c>
      <c r="D27" s="389" t="s">
        <v>8473</v>
      </c>
      <c r="E27" s="391">
        <f>COTAÇÕES!F31</f>
        <v>3602.01</v>
      </c>
      <c r="F27" s="391">
        <v>1</v>
      </c>
      <c r="G27" s="391">
        <f>ROUND(E27*F27,2)</f>
        <v>3602.01</v>
      </c>
    </row>
    <row r="28" spans="1:7" ht="15" customHeight="1" x14ac:dyDescent="0.2">
      <c r="A28" s="307" t="s">
        <v>8705</v>
      </c>
      <c r="B28" s="375" t="s">
        <v>9249</v>
      </c>
      <c r="C28" s="369" t="s">
        <v>9250</v>
      </c>
      <c r="D28" s="370" t="s">
        <v>143</v>
      </c>
      <c r="E28" s="371">
        <v>20.63</v>
      </c>
      <c r="F28" s="371">
        <v>3.464</v>
      </c>
      <c r="G28" s="371">
        <f>ROUND(E28*F28,2)</f>
        <v>71.459999999999994</v>
      </c>
    </row>
    <row r="29" spans="1:7" ht="15" customHeight="1" x14ac:dyDescent="0.2">
      <c r="A29" s="307" t="s">
        <v>8705</v>
      </c>
      <c r="B29" s="375" t="s">
        <v>9251</v>
      </c>
      <c r="C29" s="369" t="s">
        <v>9252</v>
      </c>
      <c r="D29" s="370" t="s">
        <v>143</v>
      </c>
      <c r="E29" s="371">
        <v>17.64</v>
      </c>
      <c r="F29" s="371">
        <v>1.732</v>
      </c>
      <c r="G29" s="371">
        <f>ROUND(E29*F29,2)</f>
        <v>30.55</v>
      </c>
    </row>
    <row r="30" spans="1:7" ht="9.9499999999999993" customHeight="1" x14ac:dyDescent="0.2">
      <c r="A30" s="376"/>
      <c r="B30" s="376"/>
      <c r="C30" s="377" t="s">
        <v>8637</v>
      </c>
      <c r="D30" s="378"/>
      <c r="E30" s="379"/>
      <c r="F30" s="379"/>
      <c r="G30" s="380">
        <f>SUM(G27:G29)</f>
        <v>3704.0200000000004</v>
      </c>
    </row>
    <row r="31" spans="1:7" ht="9.9499999999999993" customHeight="1" x14ac:dyDescent="0.2">
      <c r="A31" s="307"/>
      <c r="B31" s="307"/>
      <c r="C31" s="369"/>
      <c r="D31" s="370"/>
      <c r="E31" s="371"/>
      <c r="F31" s="371"/>
      <c r="G31" s="371"/>
    </row>
    <row r="32" spans="1:7" ht="9.9499999999999993" customHeight="1" x14ac:dyDescent="0.2">
      <c r="A32" s="307"/>
      <c r="B32" s="307"/>
      <c r="C32" s="369"/>
      <c r="D32" s="370"/>
      <c r="E32" s="371"/>
      <c r="F32" s="371"/>
      <c r="G32" s="371"/>
    </row>
    <row r="33" spans="1:7" ht="35.1" customHeight="1" x14ac:dyDescent="0.2">
      <c r="A33" s="384" t="s">
        <v>9259</v>
      </c>
      <c r="B33" s="386">
        <v>4</v>
      </c>
      <c r="C33" s="385" t="s">
        <v>8683</v>
      </c>
      <c r="D33" s="394" t="s">
        <v>8473</v>
      </c>
      <c r="E33" s="395"/>
      <c r="F33" s="395"/>
      <c r="G33" s="396"/>
    </row>
    <row r="34" spans="1:7" s="416" customFormat="1" ht="14.25" customHeight="1" x14ac:dyDescent="0.2">
      <c r="A34" s="411"/>
      <c r="B34" s="412"/>
      <c r="C34" s="413"/>
      <c r="D34" s="308"/>
      <c r="E34" s="414"/>
      <c r="F34" s="414"/>
      <c r="G34" s="415"/>
    </row>
    <row r="35" spans="1:7" ht="15" customHeight="1" x14ac:dyDescent="0.2">
      <c r="A35" s="389" t="s">
        <v>8675</v>
      </c>
      <c r="B35" s="389"/>
      <c r="C35" s="390" t="s">
        <v>8683</v>
      </c>
      <c r="D35" s="389" t="s">
        <v>8473</v>
      </c>
      <c r="E35" s="391">
        <f>COTAÇÕES!F51</f>
        <v>494.62</v>
      </c>
      <c r="F35" s="391">
        <v>1</v>
      </c>
      <c r="G35" s="391">
        <f>ROUND(E35*F35,2)</f>
        <v>494.62</v>
      </c>
    </row>
    <row r="36" spans="1:7" ht="15" customHeight="1" x14ac:dyDescent="0.2">
      <c r="A36" s="397" t="s">
        <v>8705</v>
      </c>
      <c r="B36" s="375">
        <v>2696</v>
      </c>
      <c r="C36" s="398" t="s">
        <v>9261</v>
      </c>
      <c r="D36" s="306" t="s">
        <v>143</v>
      </c>
      <c r="E36" s="399">
        <v>17.04</v>
      </c>
      <c r="F36" s="399">
        <v>0.5</v>
      </c>
      <c r="G36" s="400">
        <f>ROUND(E36*F36,2)</f>
        <v>8.52</v>
      </c>
    </row>
    <row r="37" spans="1:7" ht="15" customHeight="1" x14ac:dyDescent="0.2">
      <c r="A37" s="397" t="s">
        <v>8705</v>
      </c>
      <c r="B37" s="375">
        <v>246</v>
      </c>
      <c r="C37" s="398" t="s">
        <v>9262</v>
      </c>
      <c r="D37" s="306" t="s">
        <v>143</v>
      </c>
      <c r="E37" s="399">
        <v>12.8</v>
      </c>
      <c r="F37" s="399">
        <v>0.5</v>
      </c>
      <c r="G37" s="400">
        <f>ROUND(E37*F37,2)</f>
        <v>6.4</v>
      </c>
    </row>
    <row r="38" spans="1:7" ht="9.9499999999999993" customHeight="1" x14ac:dyDescent="0.2">
      <c r="A38" s="393"/>
      <c r="B38" s="393"/>
      <c r="C38" s="401"/>
      <c r="D38" s="402"/>
      <c r="E38" s="403"/>
      <c r="F38" s="403"/>
      <c r="G38" s="404"/>
    </row>
    <row r="39" spans="1:7" ht="9.9499999999999993" customHeight="1" x14ac:dyDescent="0.2">
      <c r="A39" s="376"/>
      <c r="B39" s="376"/>
      <c r="C39" s="377" t="s">
        <v>8637</v>
      </c>
      <c r="D39" s="378"/>
      <c r="E39" s="379"/>
      <c r="F39" s="379"/>
      <c r="G39" s="405">
        <f>SUM(G35:G38)</f>
        <v>509.53999999999996</v>
      </c>
    </row>
  </sheetData>
  <mergeCells count="1">
    <mergeCell ref="A5:G5"/>
  </mergeCells>
  <pageMargins left="0.51181102362204722" right="0.51181102362204722" top="0.78740157480314965" bottom="0.78740157480314965" header="0.31496062992125984" footer="0.31496062992125984"/>
  <pageSetup paperSize="9" scale="8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O241"/>
  <sheetViews>
    <sheetView view="pageBreakPreview" topLeftCell="D13" zoomScale="130" zoomScaleNormal="100" zoomScaleSheetLayoutView="130" workbookViewId="0">
      <selection activeCell="K124" sqref="K124"/>
    </sheetView>
  </sheetViews>
  <sheetFormatPr defaultRowHeight="12.75" x14ac:dyDescent="0.2"/>
  <cols>
    <col min="1" max="1" width="9.140625" style="23"/>
    <col min="2" max="2" width="11.140625" style="23" customWidth="1"/>
    <col min="3" max="3" width="9.140625" style="23" customWidth="1"/>
    <col min="4" max="4" width="65.85546875" style="104" customWidth="1"/>
    <col min="5" max="5" width="9.140625" style="178"/>
    <col min="6" max="6" width="9.140625" style="433"/>
    <col min="7" max="7" width="9.7109375" style="23" customWidth="1"/>
    <col min="8" max="8" width="13.7109375" style="23" customWidth="1"/>
    <col min="9" max="9" width="14.140625" style="92" bestFit="1" customWidth="1"/>
    <col min="10" max="10" width="10.7109375" style="101" bestFit="1" customWidth="1"/>
    <col min="11" max="16384" width="9.140625" style="23"/>
  </cols>
  <sheetData>
    <row r="1" spans="1:15" ht="15" x14ac:dyDescent="0.25">
      <c r="A1" s="435"/>
      <c r="B1" s="435"/>
      <c r="C1" s="435"/>
      <c r="D1" s="435"/>
      <c r="E1" s="435"/>
      <c r="F1" s="471"/>
      <c r="G1" s="435"/>
      <c r="H1" s="435"/>
      <c r="I1" s="435"/>
      <c r="J1" s="341"/>
    </row>
    <row r="2" spans="1:15" x14ac:dyDescent="0.2">
      <c r="A2" s="95"/>
      <c r="B2" s="95"/>
      <c r="C2" s="95"/>
      <c r="D2" s="103"/>
      <c r="E2" s="177"/>
      <c r="F2" s="426"/>
      <c r="G2" s="96"/>
      <c r="H2" s="96"/>
      <c r="I2" s="96"/>
      <c r="J2" s="341"/>
    </row>
    <row r="3" spans="1:15" x14ac:dyDescent="0.2">
      <c r="A3" s="95"/>
      <c r="B3" s="181"/>
      <c r="C3" s="103" t="s">
        <v>8722</v>
      </c>
      <c r="D3" s="264"/>
      <c r="E3" s="177"/>
      <c r="F3" s="426"/>
      <c r="G3" s="96"/>
      <c r="H3" s="96"/>
      <c r="I3" s="340"/>
      <c r="J3" s="341"/>
    </row>
    <row r="4" spans="1:15" x14ac:dyDescent="0.2">
      <c r="A4" s="95"/>
      <c r="B4" s="181"/>
      <c r="C4" s="95" t="s">
        <v>9183</v>
      </c>
      <c r="D4" s="103"/>
      <c r="E4" s="177"/>
      <c r="F4" s="426"/>
      <c r="G4" s="96"/>
      <c r="H4" s="96"/>
      <c r="I4" s="340"/>
      <c r="J4" s="341"/>
    </row>
    <row r="5" spans="1:15" x14ac:dyDescent="0.2">
      <c r="A5" s="95"/>
      <c r="B5" s="181"/>
      <c r="C5" s="95" t="s">
        <v>9212</v>
      </c>
      <c r="D5" s="103" t="s">
        <v>9211</v>
      </c>
      <c r="E5" s="177"/>
      <c r="F5" s="427"/>
      <c r="G5" s="96"/>
      <c r="H5" s="96"/>
      <c r="I5" s="347"/>
      <c r="J5" s="341"/>
    </row>
    <row r="6" spans="1:15" x14ac:dyDescent="0.2">
      <c r="A6" s="95"/>
      <c r="B6" s="181"/>
      <c r="C6" s="95"/>
      <c r="D6" s="103"/>
      <c r="E6" s="177"/>
      <c r="F6" s="427"/>
      <c r="G6" s="96"/>
      <c r="H6" s="96"/>
      <c r="I6" s="347"/>
      <c r="J6" s="341"/>
    </row>
    <row r="7" spans="1:15" x14ac:dyDescent="0.2">
      <c r="A7" s="182"/>
      <c r="B7" s="182"/>
      <c r="C7" s="342" t="s">
        <v>8929</v>
      </c>
      <c r="D7" s="185"/>
      <c r="E7" s="184"/>
      <c r="F7" s="428"/>
      <c r="G7" s="98"/>
      <c r="H7" s="98"/>
      <c r="I7" s="98"/>
      <c r="J7" s="341"/>
    </row>
    <row r="8" spans="1:15" x14ac:dyDescent="0.2">
      <c r="A8" s="182"/>
      <c r="B8" s="182"/>
      <c r="C8" s="182"/>
      <c r="D8" s="185"/>
      <c r="E8" s="184"/>
      <c r="F8" s="428"/>
      <c r="G8" s="239" t="s">
        <v>9132</v>
      </c>
      <c r="H8" s="239" t="s">
        <v>9133</v>
      </c>
      <c r="I8" s="98"/>
      <c r="J8" s="341"/>
    </row>
    <row r="9" spans="1:15" x14ac:dyDescent="0.2">
      <c r="A9" s="182"/>
      <c r="B9" s="182"/>
      <c r="C9" s="182"/>
      <c r="D9" s="185"/>
      <c r="E9" s="184"/>
      <c r="F9" s="428"/>
      <c r="G9" s="239"/>
      <c r="H9" s="240" t="s">
        <v>9134</v>
      </c>
      <c r="I9" s="98"/>
      <c r="J9" s="341"/>
    </row>
    <row r="10" spans="1:15" x14ac:dyDescent="0.2">
      <c r="A10" s="182"/>
      <c r="B10" s="182"/>
      <c r="C10" s="182"/>
      <c r="D10" s="185"/>
      <c r="E10" s="184"/>
      <c r="F10" s="428"/>
      <c r="G10" s="239"/>
      <c r="H10" s="240" t="s">
        <v>9150</v>
      </c>
      <c r="I10" s="98"/>
      <c r="J10" s="341"/>
    </row>
    <row r="11" spans="1:15" x14ac:dyDescent="0.2">
      <c r="A11" s="345"/>
      <c r="B11" s="345"/>
      <c r="C11" s="345"/>
      <c r="D11" s="266"/>
      <c r="E11" s="346"/>
      <c r="F11" s="428"/>
      <c r="G11" s="98"/>
      <c r="H11" s="240" t="s">
        <v>9217</v>
      </c>
      <c r="I11" s="264"/>
      <c r="J11" s="341"/>
    </row>
    <row r="12" spans="1:15" x14ac:dyDescent="0.2">
      <c r="A12" s="345"/>
      <c r="B12" s="345"/>
      <c r="C12" s="345"/>
      <c r="D12" s="266"/>
      <c r="E12" s="346"/>
      <c r="F12" s="428"/>
      <c r="G12" s="98"/>
      <c r="H12" s="240" t="s">
        <v>9219</v>
      </c>
      <c r="I12" s="98"/>
    </row>
    <row r="13" spans="1:15" ht="22.5" x14ac:dyDescent="0.2">
      <c r="A13" s="7" t="s">
        <v>8749</v>
      </c>
      <c r="B13" s="7" t="s">
        <v>8544</v>
      </c>
      <c r="C13" s="7" t="s">
        <v>8474</v>
      </c>
      <c r="D13" s="7" t="s">
        <v>8543</v>
      </c>
      <c r="E13" s="7" t="s">
        <v>8473</v>
      </c>
      <c r="F13" s="429" t="s">
        <v>8542</v>
      </c>
      <c r="G13" s="7" t="s">
        <v>8546</v>
      </c>
      <c r="H13" s="7" t="s">
        <v>9220</v>
      </c>
      <c r="I13" s="114" t="s">
        <v>8547</v>
      </c>
      <c r="J13" s="251" t="s">
        <v>9143</v>
      </c>
      <c r="O13" s="91"/>
    </row>
    <row r="14" spans="1:15" hidden="1" x14ac:dyDescent="0.2">
      <c r="A14" s="186">
        <v>1</v>
      </c>
      <c r="B14" s="187"/>
      <c r="C14" s="187"/>
      <c r="D14" s="188" t="s">
        <v>8645</v>
      </c>
      <c r="E14" s="189"/>
      <c r="F14" s="189"/>
      <c r="G14" s="50"/>
      <c r="H14" s="48"/>
      <c r="I14" s="148"/>
    </row>
    <row r="15" spans="1:15" ht="22.5" hidden="1" x14ac:dyDescent="0.2">
      <c r="A15" s="190" t="s">
        <v>8750</v>
      </c>
      <c r="B15" s="191" t="s">
        <v>8705</v>
      </c>
      <c r="C15" s="192">
        <v>92235</v>
      </c>
      <c r="D15" s="193" t="s">
        <v>46</v>
      </c>
      <c r="E15" s="194" t="s">
        <v>47</v>
      </c>
      <c r="F15" s="194">
        <f>64*2</f>
        <v>128</v>
      </c>
      <c r="G15" s="224">
        <v>56.85</v>
      </c>
      <c r="H15" s="225">
        <f>ROUND(G15*1.25,2)</f>
        <v>71.06</v>
      </c>
      <c r="I15" s="60">
        <f>ROUND(F15*H15,2)</f>
        <v>9095.68</v>
      </c>
      <c r="J15" s="253">
        <f t="shared" ref="J15:J78" si="0">I15/$I$234</f>
        <v>1.659952286007723E-2</v>
      </c>
      <c r="K15" s="100"/>
    </row>
    <row r="16" spans="1:15" ht="22.5" hidden="1" x14ac:dyDescent="0.2">
      <c r="A16" s="190" t="s">
        <v>8751</v>
      </c>
      <c r="B16" s="191" t="s">
        <v>8705</v>
      </c>
      <c r="C16" s="192" t="s">
        <v>54</v>
      </c>
      <c r="D16" s="193" t="s">
        <v>55</v>
      </c>
      <c r="E16" s="194" t="s">
        <v>47</v>
      </c>
      <c r="F16" s="194">
        <v>6</v>
      </c>
      <c r="G16" s="224">
        <v>426.42</v>
      </c>
      <c r="H16" s="225">
        <f>ROUND(G16*1.25,2)</f>
        <v>533.03</v>
      </c>
      <c r="I16" s="60">
        <f>ROUND(F16*H16,2)</f>
        <v>3198.18</v>
      </c>
      <c r="J16" s="252">
        <f t="shared" si="0"/>
        <v>5.8366457505806928E-3</v>
      </c>
    </row>
    <row r="17" spans="1:10" ht="22.5" hidden="1" x14ac:dyDescent="0.2">
      <c r="A17" s="190" t="s">
        <v>8752</v>
      </c>
      <c r="B17" s="191" t="s">
        <v>8705</v>
      </c>
      <c r="C17" s="192">
        <v>93212</v>
      </c>
      <c r="D17" s="193" t="s">
        <v>66</v>
      </c>
      <c r="E17" s="194" t="s">
        <v>47</v>
      </c>
      <c r="F17" s="194">
        <v>6</v>
      </c>
      <c r="G17" s="224">
        <v>575.26</v>
      </c>
      <c r="H17" s="225">
        <f>ROUND(G17*1.25,2)</f>
        <v>719.08</v>
      </c>
      <c r="I17" s="60">
        <f>ROUND(F17*H17,2)</f>
        <v>4314.4799999999996</v>
      </c>
      <c r="J17" s="252">
        <f t="shared" si="0"/>
        <v>7.8738818196491082E-3</v>
      </c>
    </row>
    <row r="18" spans="1:10" hidden="1" x14ac:dyDescent="0.2">
      <c r="A18" s="190" t="s">
        <v>8753</v>
      </c>
      <c r="B18" s="191" t="s">
        <v>8705</v>
      </c>
      <c r="C18" s="192" t="s">
        <v>89</v>
      </c>
      <c r="D18" s="193" t="s">
        <v>90</v>
      </c>
      <c r="E18" s="194" t="s">
        <v>47</v>
      </c>
      <c r="F18" s="194">
        <v>6</v>
      </c>
      <c r="G18" s="224">
        <v>324.58999999999997</v>
      </c>
      <c r="H18" s="225">
        <f>ROUND(G18*1.25,2)</f>
        <v>405.74</v>
      </c>
      <c r="I18" s="60">
        <f>ROUND(F18*H18,2)</f>
        <v>2434.44</v>
      </c>
      <c r="J18" s="252">
        <f t="shared" si="0"/>
        <v>4.4428280712916915E-3</v>
      </c>
    </row>
    <row r="19" spans="1:10" ht="22.5" hidden="1" x14ac:dyDescent="0.2">
      <c r="A19" s="190" t="s">
        <v>8754</v>
      </c>
      <c r="B19" s="191" t="s">
        <v>8705</v>
      </c>
      <c r="C19" s="192" t="s">
        <v>8281</v>
      </c>
      <c r="D19" s="193" t="s">
        <v>8282</v>
      </c>
      <c r="E19" s="194" t="s">
        <v>47</v>
      </c>
      <c r="F19" s="194">
        <f>11.72+(3.6*2.15)</f>
        <v>19.46</v>
      </c>
      <c r="G19" s="224">
        <v>9.2200000000000006</v>
      </c>
      <c r="H19" s="225">
        <f>ROUND(G19*1.25,2)</f>
        <v>11.53</v>
      </c>
      <c r="I19" s="60">
        <f>ROUND(F19*H19,2)</f>
        <v>224.37</v>
      </c>
      <c r="J19" s="252">
        <f t="shared" si="0"/>
        <v>4.0947295244726382E-4</v>
      </c>
    </row>
    <row r="20" spans="1:10" x14ac:dyDescent="0.2">
      <c r="A20" s="190"/>
      <c r="B20" s="191"/>
      <c r="C20" s="191"/>
      <c r="D20" s="195" t="s">
        <v>8637</v>
      </c>
      <c r="E20" s="194"/>
      <c r="F20" s="430"/>
      <c r="G20" s="224"/>
      <c r="H20" s="226"/>
      <c r="I20" s="62">
        <f>SUM(I15:I19)</f>
        <v>19267.149999999998</v>
      </c>
      <c r="J20" s="252">
        <f t="shared" si="0"/>
        <v>3.5162351454045983E-2</v>
      </c>
    </row>
    <row r="21" spans="1:10" hidden="1" x14ac:dyDescent="0.2">
      <c r="A21" s="196">
        <v>2</v>
      </c>
      <c r="B21" s="187"/>
      <c r="C21" s="187"/>
      <c r="D21" s="188" t="s">
        <v>8636</v>
      </c>
      <c r="E21" s="189" t="s">
        <v>8975</v>
      </c>
      <c r="F21" s="189"/>
      <c r="G21" s="227" t="str">
        <f>IF($C21="","",VLOOKUP($C21,' SINAPI'!$A$7:$D$4001,4,FALSE))</f>
        <v/>
      </c>
      <c r="H21" s="228"/>
      <c r="I21" s="65"/>
      <c r="J21" s="252">
        <f t="shared" si="0"/>
        <v>0</v>
      </c>
    </row>
    <row r="22" spans="1:10" hidden="1" x14ac:dyDescent="0.2">
      <c r="A22" s="190" t="s">
        <v>8755</v>
      </c>
      <c r="B22" s="191" t="s">
        <v>8705</v>
      </c>
      <c r="C22" s="192" t="s">
        <v>8161</v>
      </c>
      <c r="D22" s="193" t="s">
        <v>8162</v>
      </c>
      <c r="E22" s="194" t="s">
        <v>294</v>
      </c>
      <c r="F22" s="194">
        <v>4.75</v>
      </c>
      <c r="G22" s="224">
        <v>39.840000000000003</v>
      </c>
      <c r="H22" s="225">
        <f t="shared" ref="H22:H36" si="1">ROUND(G22*1.25,2)</f>
        <v>49.8</v>
      </c>
      <c r="I22" s="60">
        <f t="shared" ref="I22:I36" si="2">ROUND(F22*H22,2)</f>
        <v>236.55</v>
      </c>
      <c r="J22" s="252">
        <f t="shared" si="0"/>
        <v>4.3170132772385017E-4</v>
      </c>
    </row>
    <row r="23" spans="1:10" hidden="1" x14ac:dyDescent="0.2">
      <c r="A23" s="190" t="s">
        <v>8756</v>
      </c>
      <c r="B23" s="191" t="s">
        <v>8701</v>
      </c>
      <c r="C23" s="192">
        <v>66008</v>
      </c>
      <c r="D23" s="193" t="s">
        <v>8960</v>
      </c>
      <c r="E23" s="194" t="s">
        <v>36</v>
      </c>
      <c r="F23" s="194">
        <f>'MEMORIA DE  CALCULO'!E50</f>
        <v>1124.4010000000001</v>
      </c>
      <c r="G23" s="224">
        <v>1.48</v>
      </c>
      <c r="H23" s="225">
        <f t="shared" si="1"/>
        <v>1.85</v>
      </c>
      <c r="I23" s="60">
        <f t="shared" si="2"/>
        <v>2080.14</v>
      </c>
      <c r="J23" s="252">
        <f t="shared" si="0"/>
        <v>3.7962341993299071E-3</v>
      </c>
    </row>
    <row r="24" spans="1:10" hidden="1" x14ac:dyDescent="0.2">
      <c r="A24" s="190" t="s">
        <v>8757</v>
      </c>
      <c r="B24" s="191" t="s">
        <v>8705</v>
      </c>
      <c r="C24" s="192" t="s">
        <v>8197</v>
      </c>
      <c r="D24" s="193" t="s">
        <v>8198</v>
      </c>
      <c r="E24" s="194" t="s">
        <v>13</v>
      </c>
      <c r="F24" s="194">
        <v>2</v>
      </c>
      <c r="G24" s="224">
        <v>30</v>
      </c>
      <c r="H24" s="225">
        <f t="shared" si="1"/>
        <v>37.5</v>
      </c>
      <c r="I24" s="60">
        <f t="shared" si="2"/>
        <v>75</v>
      </c>
      <c r="J24" s="252">
        <f t="shared" si="0"/>
        <v>1.3687423199868425E-4</v>
      </c>
    </row>
    <row r="25" spans="1:10" hidden="1" x14ac:dyDescent="0.2">
      <c r="A25" s="190" t="s">
        <v>8758</v>
      </c>
      <c r="B25" s="191" t="s">
        <v>8705</v>
      </c>
      <c r="C25" s="192" t="s">
        <v>8200</v>
      </c>
      <c r="D25" s="193" t="s">
        <v>8201</v>
      </c>
      <c r="E25" s="194" t="s">
        <v>13</v>
      </c>
      <c r="F25" s="194">
        <v>8</v>
      </c>
      <c r="G25" s="224">
        <v>29.67</v>
      </c>
      <c r="H25" s="225">
        <f t="shared" si="1"/>
        <v>37.090000000000003</v>
      </c>
      <c r="I25" s="60">
        <f t="shared" si="2"/>
        <v>296.72000000000003</v>
      </c>
      <c r="J25" s="252">
        <f t="shared" si="0"/>
        <v>5.4151096158199462E-4</v>
      </c>
    </row>
    <row r="26" spans="1:10" hidden="1" x14ac:dyDescent="0.2">
      <c r="A26" s="190" t="s">
        <v>8759</v>
      </c>
      <c r="B26" s="191" t="s">
        <v>8705</v>
      </c>
      <c r="C26" s="192">
        <v>85334</v>
      </c>
      <c r="D26" s="193" t="s">
        <v>8202</v>
      </c>
      <c r="E26" s="194" t="s">
        <v>47</v>
      </c>
      <c r="F26" s="194">
        <v>7.5</v>
      </c>
      <c r="G26" s="224">
        <v>24.21</v>
      </c>
      <c r="H26" s="225">
        <f t="shared" si="1"/>
        <v>30.26</v>
      </c>
      <c r="I26" s="60">
        <f t="shared" si="2"/>
        <v>226.95</v>
      </c>
      <c r="J26" s="252">
        <f t="shared" si="0"/>
        <v>4.1418142602801854E-4</v>
      </c>
    </row>
    <row r="27" spans="1:10" s="260" customFormat="1" ht="22.5" hidden="1" x14ac:dyDescent="0.2">
      <c r="A27" s="190" t="s">
        <v>8760</v>
      </c>
      <c r="B27" s="255" t="s">
        <v>9151</v>
      </c>
      <c r="C27" s="255" t="s">
        <v>8271</v>
      </c>
      <c r="D27" s="242" t="s">
        <v>8272</v>
      </c>
      <c r="E27" s="256" t="s">
        <v>47</v>
      </c>
      <c r="F27" s="256">
        <v>14.04</v>
      </c>
      <c r="G27" s="241">
        <v>34.54</v>
      </c>
      <c r="H27" s="257">
        <f t="shared" si="1"/>
        <v>43.18</v>
      </c>
      <c r="I27" s="258">
        <f t="shared" si="2"/>
        <v>606.25</v>
      </c>
      <c r="J27" s="259">
        <f t="shared" si="0"/>
        <v>1.1064000419893642E-3</v>
      </c>
    </row>
    <row r="28" spans="1:10" s="260" customFormat="1" hidden="1" x14ac:dyDescent="0.2">
      <c r="A28" s="190" t="s">
        <v>8761</v>
      </c>
      <c r="B28" s="255" t="s">
        <v>8705</v>
      </c>
      <c r="C28" s="255" t="s">
        <v>8252</v>
      </c>
      <c r="D28" s="242" t="s">
        <v>8253</v>
      </c>
      <c r="E28" s="256" t="s">
        <v>1</v>
      </c>
      <c r="F28" s="256">
        <v>591.63</v>
      </c>
      <c r="G28" s="241">
        <v>2.27</v>
      </c>
      <c r="H28" s="257">
        <f t="shared" si="1"/>
        <v>2.84</v>
      </c>
      <c r="I28" s="258">
        <f t="shared" si="2"/>
        <v>1680.23</v>
      </c>
      <c r="J28" s="259">
        <f t="shared" si="0"/>
        <v>3.0664025444153233E-3</v>
      </c>
    </row>
    <row r="29" spans="1:10" s="260" customFormat="1" ht="22.5" hidden="1" x14ac:dyDescent="0.2">
      <c r="A29" s="190" t="s">
        <v>8762</v>
      </c>
      <c r="B29" s="255" t="s">
        <v>9151</v>
      </c>
      <c r="C29" s="255">
        <v>85409</v>
      </c>
      <c r="D29" s="242" t="s">
        <v>8707</v>
      </c>
      <c r="E29" s="256" t="s">
        <v>47</v>
      </c>
      <c r="F29" s="256">
        <v>22.89</v>
      </c>
      <c r="G29" s="241">
        <v>7.04</v>
      </c>
      <c r="H29" s="257">
        <f t="shared" si="1"/>
        <v>8.8000000000000007</v>
      </c>
      <c r="I29" s="258">
        <f t="shared" si="2"/>
        <v>201.43</v>
      </c>
      <c r="J29" s="259">
        <f t="shared" si="0"/>
        <v>3.6760768735326626E-4</v>
      </c>
    </row>
    <row r="30" spans="1:10" hidden="1" x14ac:dyDescent="0.2">
      <c r="A30" s="190" t="s">
        <v>8763</v>
      </c>
      <c r="B30" s="191" t="s">
        <v>8701</v>
      </c>
      <c r="C30" s="192">
        <v>115005</v>
      </c>
      <c r="D30" s="193" t="s">
        <v>8965</v>
      </c>
      <c r="E30" s="194" t="s">
        <v>47</v>
      </c>
      <c r="F30" s="194">
        <v>600.42999999999995</v>
      </c>
      <c r="G30" s="224">
        <v>6.34</v>
      </c>
      <c r="H30" s="225">
        <f t="shared" si="1"/>
        <v>7.93</v>
      </c>
      <c r="I30" s="60">
        <f t="shared" si="2"/>
        <v>4761.41</v>
      </c>
      <c r="J30" s="252">
        <f t="shared" si="0"/>
        <v>8.6895244930780685E-3</v>
      </c>
    </row>
    <row r="31" spans="1:10" hidden="1" x14ac:dyDescent="0.2">
      <c r="A31" s="190" t="s">
        <v>8764</v>
      </c>
      <c r="B31" s="191" t="s">
        <v>8701</v>
      </c>
      <c r="C31" s="192">
        <v>115005</v>
      </c>
      <c r="D31" s="193" t="s">
        <v>8964</v>
      </c>
      <c r="E31" s="194" t="s">
        <v>47</v>
      </c>
      <c r="F31" s="194">
        <v>144.77000000000001</v>
      </c>
      <c r="G31" s="224">
        <v>6.34</v>
      </c>
      <c r="H31" s="225">
        <f t="shared" si="1"/>
        <v>7.93</v>
      </c>
      <c r="I31" s="60">
        <f t="shared" si="2"/>
        <v>1148.03</v>
      </c>
      <c r="J31" s="252">
        <f t="shared" si="0"/>
        <v>2.0951429941526599E-3</v>
      </c>
    </row>
    <row r="32" spans="1:10" hidden="1" x14ac:dyDescent="0.2">
      <c r="A32" s="190" t="s">
        <v>8765</v>
      </c>
      <c r="B32" s="191" t="s">
        <v>8701</v>
      </c>
      <c r="C32" s="192" t="s">
        <v>8933</v>
      </c>
      <c r="D32" s="193" t="s">
        <v>8706</v>
      </c>
      <c r="E32" s="194" t="s">
        <v>1</v>
      </c>
      <c r="F32" s="194">
        <f>3.55*0.6</f>
        <v>2.13</v>
      </c>
      <c r="G32" s="224">
        <v>8.65</v>
      </c>
      <c r="H32" s="225">
        <f t="shared" si="1"/>
        <v>10.81</v>
      </c>
      <c r="I32" s="60">
        <f t="shared" si="2"/>
        <v>23.03</v>
      </c>
      <c r="J32" s="252">
        <f t="shared" si="0"/>
        <v>4.2029514172395978E-5</v>
      </c>
    </row>
    <row r="33" spans="1:10" hidden="1" x14ac:dyDescent="0.2">
      <c r="A33" s="190" t="s">
        <v>9200</v>
      </c>
      <c r="B33" s="191" t="s">
        <v>8701</v>
      </c>
      <c r="C33" s="192">
        <v>76001</v>
      </c>
      <c r="D33" s="193" t="s">
        <v>8970</v>
      </c>
      <c r="E33" s="194" t="s">
        <v>8473</v>
      </c>
      <c r="F33" s="194">
        <v>14</v>
      </c>
      <c r="G33" s="224">
        <v>9.7899999999999991</v>
      </c>
      <c r="H33" s="225">
        <f t="shared" si="1"/>
        <v>12.24</v>
      </c>
      <c r="I33" s="60">
        <f t="shared" si="2"/>
        <v>171.36</v>
      </c>
      <c r="J33" s="252">
        <f t="shared" si="0"/>
        <v>3.1273024527059382E-4</v>
      </c>
    </row>
    <row r="34" spans="1:10" hidden="1" x14ac:dyDescent="0.2">
      <c r="A34" s="190" t="s">
        <v>8766</v>
      </c>
      <c r="B34" s="191" t="s">
        <v>8701</v>
      </c>
      <c r="C34" s="192">
        <v>66008</v>
      </c>
      <c r="D34" s="193" t="s">
        <v>8960</v>
      </c>
      <c r="E34" s="194" t="s">
        <v>36</v>
      </c>
      <c r="F34" s="194">
        <v>210</v>
      </c>
      <c r="G34" s="224">
        <v>1.48</v>
      </c>
      <c r="H34" s="225">
        <f t="shared" si="1"/>
        <v>1.85</v>
      </c>
      <c r="I34" s="60">
        <f t="shared" si="2"/>
        <v>388.5</v>
      </c>
      <c r="J34" s="252">
        <f t="shared" si="0"/>
        <v>7.090085217531844E-4</v>
      </c>
    </row>
    <row r="35" spans="1:10" hidden="1" x14ac:dyDescent="0.2">
      <c r="A35" s="190" t="s">
        <v>8767</v>
      </c>
      <c r="B35" s="191" t="s">
        <v>8705</v>
      </c>
      <c r="C35" s="192" t="s">
        <v>6299</v>
      </c>
      <c r="D35" s="193" t="s">
        <v>6300</v>
      </c>
      <c r="E35" s="194" t="s">
        <v>294</v>
      </c>
      <c r="F35" s="194">
        <v>210</v>
      </c>
      <c r="G35" s="224">
        <v>22.47</v>
      </c>
      <c r="H35" s="225">
        <f t="shared" si="1"/>
        <v>28.09</v>
      </c>
      <c r="I35" s="60">
        <f t="shared" si="2"/>
        <v>5898.9</v>
      </c>
      <c r="J35" s="252">
        <f t="shared" si="0"/>
        <v>1.0765432095160513E-2</v>
      </c>
    </row>
    <row r="36" spans="1:10" ht="22.5" hidden="1" x14ac:dyDescent="0.2">
      <c r="A36" s="190" t="s">
        <v>8768</v>
      </c>
      <c r="B36" s="191" t="s">
        <v>8705</v>
      </c>
      <c r="C36" s="192" t="s">
        <v>6274</v>
      </c>
      <c r="D36" s="193" t="s">
        <v>6242</v>
      </c>
      <c r="E36" s="194" t="s">
        <v>6275</v>
      </c>
      <c r="F36" s="194">
        <f>'MEMORIA DE  CALCULO'!E165</f>
        <v>5221.2</v>
      </c>
      <c r="G36" s="224">
        <v>1.29</v>
      </c>
      <c r="H36" s="225">
        <f t="shared" si="1"/>
        <v>1.61</v>
      </c>
      <c r="I36" s="60">
        <f t="shared" si="2"/>
        <v>8406.1299999999992</v>
      </c>
      <c r="J36" s="252">
        <f t="shared" si="0"/>
        <v>1.5341101171081327E-2</v>
      </c>
    </row>
    <row r="37" spans="1:10" x14ac:dyDescent="0.2">
      <c r="A37" s="190"/>
      <c r="B37" s="191"/>
      <c r="C37" s="191"/>
      <c r="D37" s="195" t="s">
        <v>8637</v>
      </c>
      <c r="E37" s="194"/>
      <c r="F37" s="430"/>
      <c r="G37" s="224"/>
      <c r="H37" s="226"/>
      <c r="I37" s="62">
        <f>SUM(I22:I36)</f>
        <v>26200.629999999997</v>
      </c>
      <c r="J37" s="252">
        <f t="shared" si="0"/>
        <v>4.7815881455089151E-2</v>
      </c>
    </row>
    <row r="38" spans="1:10" hidden="1" x14ac:dyDescent="0.2">
      <c r="A38" s="186">
        <v>3</v>
      </c>
      <c r="B38" s="197"/>
      <c r="C38" s="197"/>
      <c r="D38" s="188" t="s">
        <v>8652</v>
      </c>
      <c r="E38" s="198"/>
      <c r="F38" s="198"/>
      <c r="G38" s="229"/>
      <c r="H38" s="230"/>
      <c r="I38" s="64"/>
      <c r="J38" s="252">
        <f t="shared" si="0"/>
        <v>0</v>
      </c>
    </row>
    <row r="39" spans="1:10" hidden="1" x14ac:dyDescent="0.2">
      <c r="A39" s="190" t="s">
        <v>8769</v>
      </c>
      <c r="B39" s="191"/>
      <c r="C39" s="191"/>
      <c r="D39" s="195" t="s">
        <v>8653</v>
      </c>
      <c r="E39" s="194"/>
      <c r="F39" s="194"/>
      <c r="G39" s="224"/>
      <c r="H39" s="226"/>
      <c r="I39" s="60"/>
      <c r="J39" s="252">
        <f t="shared" si="0"/>
        <v>0</v>
      </c>
    </row>
    <row r="40" spans="1:10" ht="22.5" hidden="1" x14ac:dyDescent="0.2">
      <c r="A40" s="190" t="s">
        <v>8770</v>
      </c>
      <c r="B40" s="191" t="s">
        <v>8705</v>
      </c>
      <c r="C40" s="192" t="s">
        <v>856</v>
      </c>
      <c r="D40" s="193" t="s">
        <v>857</v>
      </c>
      <c r="E40" s="194" t="s">
        <v>1</v>
      </c>
      <c r="F40" s="194">
        <f>5*3</f>
        <v>15</v>
      </c>
      <c r="G40" s="224">
        <v>49.71</v>
      </c>
      <c r="H40" s="226">
        <f t="shared" ref="H40:H49" si="3">ROUND(G40*1.25,2)</f>
        <v>62.14</v>
      </c>
      <c r="I40" s="60">
        <f t="shared" ref="I40:I49" si="4">ROUND(F40*H40,2)</f>
        <v>932.1</v>
      </c>
      <c r="J40" s="252">
        <f t="shared" si="0"/>
        <v>1.7010729552796478E-3</v>
      </c>
    </row>
    <row r="41" spans="1:10" ht="22.5" hidden="1" x14ac:dyDescent="0.2">
      <c r="A41" s="190" t="s">
        <v>8771</v>
      </c>
      <c r="B41" s="191" t="s">
        <v>8705</v>
      </c>
      <c r="C41" s="192" t="s">
        <v>6227</v>
      </c>
      <c r="D41" s="193" t="s">
        <v>6228</v>
      </c>
      <c r="E41" s="194" t="s">
        <v>294</v>
      </c>
      <c r="F41" s="194">
        <f>((3.6+2.15)*2)*0.75*0.35</f>
        <v>3.0187499999999998</v>
      </c>
      <c r="G41" s="224">
        <v>78.37</v>
      </c>
      <c r="H41" s="226">
        <f t="shared" si="3"/>
        <v>97.96</v>
      </c>
      <c r="I41" s="60">
        <f t="shared" si="4"/>
        <v>295.72000000000003</v>
      </c>
      <c r="J41" s="252">
        <f t="shared" si="0"/>
        <v>5.3968597182201211E-4</v>
      </c>
    </row>
    <row r="42" spans="1:10" hidden="1" x14ac:dyDescent="0.2">
      <c r="A42" s="190" t="s">
        <v>8772</v>
      </c>
      <c r="B42" s="191" t="s">
        <v>8705</v>
      </c>
      <c r="C42" s="192" t="s">
        <v>6238</v>
      </c>
      <c r="D42" s="193" t="s">
        <v>6239</v>
      </c>
      <c r="E42" s="194" t="s">
        <v>294</v>
      </c>
      <c r="F42" s="194">
        <f>F41-F48</f>
        <v>2.2597499999999995</v>
      </c>
      <c r="G42" s="224">
        <v>9.4700000000000006</v>
      </c>
      <c r="H42" s="226">
        <f t="shared" si="3"/>
        <v>11.84</v>
      </c>
      <c r="I42" s="60">
        <f t="shared" si="4"/>
        <v>26.76</v>
      </c>
      <c r="J42" s="252">
        <f t="shared" si="0"/>
        <v>4.8836725977130541E-5</v>
      </c>
    </row>
    <row r="43" spans="1:10" ht="33.75" hidden="1" x14ac:dyDescent="0.2">
      <c r="A43" s="190" t="s">
        <v>8773</v>
      </c>
      <c r="B43" s="191" t="s">
        <v>8705</v>
      </c>
      <c r="C43" s="192" t="s">
        <v>6310</v>
      </c>
      <c r="D43" s="193" t="s">
        <v>6311</v>
      </c>
      <c r="E43" s="194" t="s">
        <v>294</v>
      </c>
      <c r="F43" s="194">
        <f>F49/0.07*0.05</f>
        <v>0.38700000000000001</v>
      </c>
      <c r="G43" s="224">
        <v>166.87</v>
      </c>
      <c r="H43" s="226">
        <f t="shared" si="3"/>
        <v>208.59</v>
      </c>
      <c r="I43" s="60">
        <f t="shared" si="4"/>
        <v>80.72</v>
      </c>
      <c r="J43" s="252">
        <f t="shared" si="0"/>
        <v>1.473131734257839E-4</v>
      </c>
    </row>
    <row r="44" spans="1:10" hidden="1" x14ac:dyDescent="0.2">
      <c r="A44" s="190" t="s">
        <v>8774</v>
      </c>
      <c r="B44" s="191" t="s">
        <v>8705</v>
      </c>
      <c r="C44" s="192" t="s">
        <v>869</v>
      </c>
      <c r="D44" s="193" t="s">
        <v>870</v>
      </c>
      <c r="E44" s="194" t="s">
        <v>47</v>
      </c>
      <c r="F44" s="194">
        <f>F48*12</f>
        <v>9.1080000000000005</v>
      </c>
      <c r="G44" s="224">
        <v>51.05</v>
      </c>
      <c r="H44" s="226">
        <f t="shared" si="3"/>
        <v>63.81</v>
      </c>
      <c r="I44" s="60">
        <f t="shared" si="4"/>
        <v>581.17999999999995</v>
      </c>
      <c r="J44" s="252">
        <f t="shared" si="0"/>
        <v>1.0606475487066041E-3</v>
      </c>
    </row>
    <row r="45" spans="1:10" ht="22.5" hidden="1" x14ac:dyDescent="0.2">
      <c r="A45" s="190" t="s">
        <v>8775</v>
      </c>
      <c r="B45" s="191" t="s">
        <v>8705</v>
      </c>
      <c r="C45" s="192">
        <v>92791</v>
      </c>
      <c r="D45" s="193" t="s">
        <v>1050</v>
      </c>
      <c r="E45" s="194" t="s">
        <v>36</v>
      </c>
      <c r="F45" s="194">
        <f>F48*20</f>
        <v>15.180000000000003</v>
      </c>
      <c r="G45" s="224">
        <v>5.7</v>
      </c>
      <c r="H45" s="226">
        <f t="shared" si="3"/>
        <v>7.13</v>
      </c>
      <c r="I45" s="60">
        <f t="shared" si="4"/>
        <v>108.23</v>
      </c>
      <c r="J45" s="252">
        <f t="shared" si="0"/>
        <v>1.9751864172290129E-4</v>
      </c>
    </row>
    <row r="46" spans="1:10" ht="22.5" hidden="1" x14ac:dyDescent="0.2">
      <c r="A46" s="190" t="s">
        <v>8776</v>
      </c>
      <c r="B46" s="191" t="s">
        <v>8705</v>
      </c>
      <c r="C46" s="192" t="s">
        <v>1125</v>
      </c>
      <c r="D46" s="193" t="s">
        <v>1126</v>
      </c>
      <c r="E46" s="194" t="s">
        <v>36</v>
      </c>
      <c r="F46" s="194">
        <f>F48*30</f>
        <v>22.770000000000003</v>
      </c>
      <c r="G46" s="224">
        <v>6.06</v>
      </c>
      <c r="H46" s="226">
        <f t="shared" si="3"/>
        <v>7.58</v>
      </c>
      <c r="I46" s="60">
        <f t="shared" si="4"/>
        <v>172.6</v>
      </c>
      <c r="J46" s="252">
        <f t="shared" si="0"/>
        <v>3.1499323257297201E-4</v>
      </c>
    </row>
    <row r="47" spans="1:10" ht="22.5" hidden="1" x14ac:dyDescent="0.2">
      <c r="A47" s="190" t="s">
        <v>8777</v>
      </c>
      <c r="B47" s="191" t="s">
        <v>8705</v>
      </c>
      <c r="C47" s="192" t="s">
        <v>1120</v>
      </c>
      <c r="D47" s="193" t="s">
        <v>1121</v>
      </c>
      <c r="E47" s="194" t="s">
        <v>36</v>
      </c>
      <c r="F47" s="194">
        <f>F48*50</f>
        <v>37.950000000000003</v>
      </c>
      <c r="G47" s="224">
        <v>8.6</v>
      </c>
      <c r="H47" s="226">
        <f t="shared" si="3"/>
        <v>10.75</v>
      </c>
      <c r="I47" s="60">
        <f t="shared" si="4"/>
        <v>407.96</v>
      </c>
      <c r="J47" s="252">
        <f t="shared" si="0"/>
        <v>7.44522822482443E-4</v>
      </c>
    </row>
    <row r="48" spans="1:10" ht="22.5" hidden="1" x14ac:dyDescent="0.2">
      <c r="A48" s="190" t="s">
        <v>8778</v>
      </c>
      <c r="B48" s="191" t="s">
        <v>8705</v>
      </c>
      <c r="C48" s="192">
        <v>96556</v>
      </c>
      <c r="D48" s="193" t="s">
        <v>1155</v>
      </c>
      <c r="E48" s="194" t="s">
        <v>294</v>
      </c>
      <c r="F48" s="194">
        <f>((3.6+2.15)*2)*0.2*0.3*1.1</f>
        <v>0.75900000000000012</v>
      </c>
      <c r="G48" s="224">
        <v>477.86</v>
      </c>
      <c r="H48" s="226">
        <f t="shared" si="3"/>
        <v>597.33000000000004</v>
      </c>
      <c r="I48" s="60">
        <f t="shared" si="4"/>
        <v>453.37</v>
      </c>
      <c r="J48" s="252">
        <f t="shared" si="0"/>
        <v>8.2739560748324641E-4</v>
      </c>
    </row>
    <row r="49" spans="1:11" ht="22.5" hidden="1" x14ac:dyDescent="0.2">
      <c r="A49" s="190" t="s">
        <v>8779</v>
      </c>
      <c r="B49" s="191" t="s">
        <v>8705</v>
      </c>
      <c r="C49" s="192" t="s">
        <v>864</v>
      </c>
      <c r="D49" s="193" t="s">
        <v>865</v>
      </c>
      <c r="E49" s="194" t="s">
        <v>294</v>
      </c>
      <c r="F49" s="194">
        <f>3.6*2.15*0.07</f>
        <v>0.54180000000000006</v>
      </c>
      <c r="G49" s="224">
        <v>478.43</v>
      </c>
      <c r="H49" s="226">
        <f t="shared" si="3"/>
        <v>598.04</v>
      </c>
      <c r="I49" s="60">
        <f t="shared" si="4"/>
        <v>324.02</v>
      </c>
      <c r="J49" s="252">
        <f t="shared" si="0"/>
        <v>5.9133318202951558E-4</v>
      </c>
      <c r="K49" s="93"/>
    </row>
    <row r="50" spans="1:11" hidden="1" x14ac:dyDescent="0.2">
      <c r="A50" s="190" t="s">
        <v>8780</v>
      </c>
      <c r="B50" s="191"/>
      <c r="C50" s="191"/>
      <c r="D50" s="195" t="s">
        <v>8654</v>
      </c>
      <c r="E50" s="194" t="s">
        <v>8975</v>
      </c>
      <c r="F50" s="194"/>
      <c r="G50" s="224"/>
      <c r="H50" s="226"/>
      <c r="I50" s="60"/>
      <c r="J50" s="252">
        <f t="shared" si="0"/>
        <v>0</v>
      </c>
    </row>
    <row r="51" spans="1:11" hidden="1" x14ac:dyDescent="0.2">
      <c r="A51" s="190" t="s">
        <v>8781</v>
      </c>
      <c r="B51" s="191"/>
      <c r="C51" s="191"/>
      <c r="D51" s="195" t="s">
        <v>8650</v>
      </c>
      <c r="E51" s="194"/>
      <c r="F51" s="194"/>
      <c r="G51" s="224"/>
      <c r="H51" s="226"/>
      <c r="I51" s="60"/>
      <c r="J51" s="252">
        <f t="shared" si="0"/>
        <v>0</v>
      </c>
    </row>
    <row r="52" spans="1:11" ht="22.5" hidden="1" x14ac:dyDescent="0.2">
      <c r="A52" s="190" t="s">
        <v>8782</v>
      </c>
      <c r="B52" s="191" t="s">
        <v>8705</v>
      </c>
      <c r="C52" s="192" t="s">
        <v>1199</v>
      </c>
      <c r="D52" s="193" t="s">
        <v>1200</v>
      </c>
      <c r="E52" s="194" t="s">
        <v>294</v>
      </c>
      <c r="F52" s="194">
        <v>2.59</v>
      </c>
      <c r="G52" s="224">
        <v>1890.11</v>
      </c>
      <c r="H52" s="226">
        <f>ROUND(G52*1.25,2)</f>
        <v>2362.64</v>
      </c>
      <c r="I52" s="60">
        <f>ROUND(F52*H52,2)</f>
        <v>6119.24</v>
      </c>
      <c r="J52" s="253">
        <f t="shared" si="0"/>
        <v>1.1167550338875048E-2</v>
      </c>
    </row>
    <row r="53" spans="1:11" hidden="1" x14ac:dyDescent="0.2">
      <c r="A53" s="190" t="s">
        <v>8783</v>
      </c>
      <c r="B53" s="191"/>
      <c r="C53" s="192"/>
      <c r="D53" s="195" t="s">
        <v>8669</v>
      </c>
      <c r="E53" s="194"/>
      <c r="F53" s="194"/>
      <c r="G53" s="224"/>
      <c r="H53" s="226"/>
      <c r="I53" s="60"/>
      <c r="J53" s="252">
        <f t="shared" si="0"/>
        <v>0</v>
      </c>
    </row>
    <row r="54" spans="1:11" ht="33.75" hidden="1" x14ac:dyDescent="0.2">
      <c r="A54" s="190" t="s">
        <v>8784</v>
      </c>
      <c r="B54" s="191" t="s">
        <v>8705</v>
      </c>
      <c r="C54" s="192" t="s">
        <v>1158</v>
      </c>
      <c r="D54" s="193" t="s">
        <v>1159</v>
      </c>
      <c r="E54" s="194" t="s">
        <v>47</v>
      </c>
      <c r="F54" s="194">
        <f>3.6*2.15</f>
        <v>7.74</v>
      </c>
      <c r="G54" s="224">
        <v>105.95</v>
      </c>
      <c r="H54" s="226">
        <f>ROUND(G54*1.25,2)</f>
        <v>132.44</v>
      </c>
      <c r="I54" s="60">
        <f>ROUND(F54*H54,2)</f>
        <v>1025.0899999999999</v>
      </c>
      <c r="J54" s="252">
        <f t="shared" si="0"/>
        <v>1.8707787530604163E-3</v>
      </c>
    </row>
    <row r="55" spans="1:11" hidden="1" x14ac:dyDescent="0.2">
      <c r="A55" s="190" t="s">
        <v>8785</v>
      </c>
      <c r="B55" s="191"/>
      <c r="C55" s="192"/>
      <c r="D55" s="195" t="s">
        <v>8684</v>
      </c>
      <c r="E55" s="194"/>
      <c r="F55" s="194"/>
      <c r="G55" s="224"/>
      <c r="H55" s="226"/>
      <c r="I55" s="60"/>
      <c r="J55" s="252">
        <f t="shared" si="0"/>
        <v>0</v>
      </c>
    </row>
    <row r="56" spans="1:11" s="260" customFormat="1" hidden="1" x14ac:dyDescent="0.2">
      <c r="A56" s="254" t="s">
        <v>8786</v>
      </c>
      <c r="B56" s="255" t="s">
        <v>8705</v>
      </c>
      <c r="C56" s="255" t="s">
        <v>667</v>
      </c>
      <c r="D56" s="242" t="s">
        <v>9141</v>
      </c>
      <c r="E56" s="256" t="s">
        <v>47</v>
      </c>
      <c r="F56" s="256">
        <f>'MEMORIA DE  CALCULO'!E245</f>
        <v>4.2320000000000002</v>
      </c>
      <c r="G56" s="241">
        <v>299.52</v>
      </c>
      <c r="H56" s="261">
        <f>ROUND(G56*1.25,2)</f>
        <v>374.4</v>
      </c>
      <c r="I56" s="258">
        <f>ROUND(F56*H56,2)</f>
        <v>1584.46</v>
      </c>
      <c r="J56" s="259">
        <f t="shared" si="0"/>
        <v>2.8916232751018032E-3</v>
      </c>
    </row>
    <row r="57" spans="1:11" s="260" customFormat="1" hidden="1" x14ac:dyDescent="0.2">
      <c r="A57" s="254" t="s">
        <v>8787</v>
      </c>
      <c r="B57" s="255" t="s">
        <v>9135</v>
      </c>
      <c r="C57" s="255">
        <v>170524</v>
      </c>
      <c r="D57" s="242" t="s">
        <v>9136</v>
      </c>
      <c r="E57" s="256" t="s">
        <v>1</v>
      </c>
      <c r="F57" s="256">
        <f>'MEMORIA DE  CALCULO'!E248</f>
        <v>20</v>
      </c>
      <c r="G57" s="241">
        <v>52.77</v>
      </c>
      <c r="H57" s="261">
        <f>ROUND(G57*1.25,2)</f>
        <v>65.959999999999994</v>
      </c>
      <c r="I57" s="258">
        <f>ROUND(F57*H57,2)</f>
        <v>1319.2</v>
      </c>
      <c r="J57" s="259">
        <f t="shared" si="0"/>
        <v>2.4075264913688567E-3</v>
      </c>
    </row>
    <row r="58" spans="1:11" x14ac:dyDescent="0.2">
      <c r="A58" s="190"/>
      <c r="B58" s="191"/>
      <c r="C58" s="191"/>
      <c r="D58" s="193" t="s">
        <v>8637</v>
      </c>
      <c r="E58" s="194" t="s">
        <v>8975</v>
      </c>
      <c r="F58" s="430"/>
      <c r="G58" s="224" t="str">
        <f>IF($C58="","",VLOOKUP($C58,' SINAPI'!$A$5:$D$4001,4,FALSE))</f>
        <v/>
      </c>
      <c r="H58" s="226"/>
      <c r="I58" s="62">
        <f>SUM(I40:I57)</f>
        <v>13430.650000000001</v>
      </c>
      <c r="J58" s="252">
        <f t="shared" si="0"/>
        <v>2.4510798719908383E-2</v>
      </c>
    </row>
    <row r="59" spans="1:11" hidden="1" x14ac:dyDescent="0.2">
      <c r="A59" s="186">
        <v>4</v>
      </c>
      <c r="B59" s="197"/>
      <c r="C59" s="197"/>
      <c r="D59" s="188" t="s">
        <v>8651</v>
      </c>
      <c r="E59" s="198"/>
      <c r="F59" s="198"/>
      <c r="G59" s="229"/>
      <c r="H59" s="230"/>
      <c r="I59" s="64"/>
      <c r="J59" s="252">
        <f t="shared" si="0"/>
        <v>0</v>
      </c>
    </row>
    <row r="60" spans="1:11" hidden="1" x14ac:dyDescent="0.2">
      <c r="A60" s="190" t="s">
        <v>8788</v>
      </c>
      <c r="B60" s="191"/>
      <c r="C60" s="191"/>
      <c r="D60" s="195" t="s">
        <v>8655</v>
      </c>
      <c r="E60" s="194"/>
      <c r="F60" s="194"/>
      <c r="G60" s="224"/>
      <c r="H60" s="226"/>
      <c r="I60" s="60"/>
      <c r="J60" s="252">
        <f t="shared" si="0"/>
        <v>0</v>
      </c>
    </row>
    <row r="61" spans="1:11" ht="22.5" hidden="1" x14ac:dyDescent="0.2">
      <c r="A61" s="190" t="s">
        <v>8789</v>
      </c>
      <c r="B61" s="191" t="s">
        <v>8705</v>
      </c>
      <c r="C61" s="192" t="s">
        <v>786</v>
      </c>
      <c r="D61" s="193" t="s">
        <v>787</v>
      </c>
      <c r="E61" s="194" t="s">
        <v>47</v>
      </c>
      <c r="F61" s="194">
        <f>ROUND(3*2.1,2)</f>
        <v>6.3</v>
      </c>
      <c r="G61" s="224">
        <v>992.59</v>
      </c>
      <c r="H61" s="226">
        <f>ROUND(G61*1.25,2)</f>
        <v>1240.74</v>
      </c>
      <c r="I61" s="60">
        <f>ROUND(F61*H61,2)</f>
        <v>7816.66</v>
      </c>
      <c r="J61" s="253">
        <f t="shared" si="0"/>
        <v>1.4265324457264469E-2</v>
      </c>
    </row>
    <row r="62" spans="1:11" hidden="1" x14ac:dyDescent="0.2">
      <c r="A62" s="190" t="s">
        <v>8790</v>
      </c>
      <c r="B62" s="191"/>
      <c r="C62" s="192"/>
      <c r="D62" s="195" t="s">
        <v>8653</v>
      </c>
      <c r="E62" s="194"/>
      <c r="F62" s="194"/>
      <c r="G62" s="224"/>
      <c r="H62" s="226"/>
      <c r="I62" s="60"/>
      <c r="J62" s="252">
        <f t="shared" si="0"/>
        <v>0</v>
      </c>
    </row>
    <row r="63" spans="1:11" ht="22.5" hidden="1" x14ac:dyDescent="0.2">
      <c r="A63" s="190" t="s">
        <v>8791</v>
      </c>
      <c r="B63" s="191" t="s">
        <v>8705</v>
      </c>
      <c r="C63" s="192" t="s">
        <v>856</v>
      </c>
      <c r="D63" s="193" t="s">
        <v>857</v>
      </c>
      <c r="E63" s="194" t="s">
        <v>1</v>
      </c>
      <c r="F63" s="194">
        <f>4*3</f>
        <v>12</v>
      </c>
      <c r="G63" s="224">
        <v>49.71</v>
      </c>
      <c r="H63" s="226">
        <f t="shared" ref="H63:H72" si="5">ROUND(G63*1.25,2)</f>
        <v>62.14</v>
      </c>
      <c r="I63" s="60">
        <f t="shared" ref="I63:I72" si="6">ROUND(F63*H63,2)</f>
        <v>745.68</v>
      </c>
      <c r="J63" s="252">
        <f t="shared" si="0"/>
        <v>1.3608583642237182E-3</v>
      </c>
    </row>
    <row r="64" spans="1:11" ht="22.5" hidden="1" x14ac:dyDescent="0.2">
      <c r="A64" s="190" t="s">
        <v>8792</v>
      </c>
      <c r="B64" s="191" t="s">
        <v>8705</v>
      </c>
      <c r="C64" s="192" t="s">
        <v>6227</v>
      </c>
      <c r="D64" s="193" t="s">
        <v>6228</v>
      </c>
      <c r="E64" s="194" t="s">
        <v>294</v>
      </c>
      <c r="F64" s="194">
        <f>13.8*0.8*0.35</f>
        <v>3.8639999999999999</v>
      </c>
      <c r="G64" s="224">
        <v>78.37</v>
      </c>
      <c r="H64" s="226">
        <f t="shared" si="5"/>
        <v>97.96</v>
      </c>
      <c r="I64" s="60">
        <f t="shared" si="6"/>
        <v>378.52</v>
      </c>
      <c r="J64" s="252">
        <f t="shared" si="0"/>
        <v>6.9079512394855944E-4</v>
      </c>
    </row>
    <row r="65" spans="1:10" hidden="1" x14ac:dyDescent="0.2">
      <c r="A65" s="190" t="s">
        <v>8793</v>
      </c>
      <c r="B65" s="191" t="s">
        <v>8705</v>
      </c>
      <c r="C65" s="192" t="s">
        <v>6238</v>
      </c>
      <c r="D65" s="193" t="s">
        <v>6239</v>
      </c>
      <c r="E65" s="194" t="s">
        <v>294</v>
      </c>
      <c r="F65" s="194">
        <f>F64-F71</f>
        <v>3.0359999999999996</v>
      </c>
      <c r="G65" s="224">
        <v>23.35</v>
      </c>
      <c r="H65" s="226">
        <f t="shared" si="5"/>
        <v>29.19</v>
      </c>
      <c r="I65" s="60">
        <f t="shared" si="6"/>
        <v>88.62</v>
      </c>
      <c r="J65" s="252">
        <f t="shared" si="0"/>
        <v>1.6173059252964532E-4</v>
      </c>
    </row>
    <row r="66" spans="1:10" ht="33.75" hidden="1" x14ac:dyDescent="0.2">
      <c r="A66" s="190" t="s">
        <v>8794</v>
      </c>
      <c r="B66" s="191" t="s">
        <v>8705</v>
      </c>
      <c r="C66" s="192" t="s">
        <v>6310</v>
      </c>
      <c r="D66" s="193" t="s">
        <v>6311</v>
      </c>
      <c r="E66" s="194" t="s">
        <v>294</v>
      </c>
      <c r="F66" s="194">
        <f>13.8*0.2*0.05</f>
        <v>0.13800000000000001</v>
      </c>
      <c r="G66" s="224">
        <v>166.87</v>
      </c>
      <c r="H66" s="226">
        <f t="shared" si="5"/>
        <v>208.59</v>
      </c>
      <c r="I66" s="60">
        <f t="shared" si="6"/>
        <v>28.79</v>
      </c>
      <c r="J66" s="252">
        <f t="shared" si="0"/>
        <v>5.2541455189894922E-5</v>
      </c>
    </row>
    <row r="67" spans="1:10" hidden="1" x14ac:dyDescent="0.2">
      <c r="A67" s="190" t="s">
        <v>8795</v>
      </c>
      <c r="B67" s="191" t="s">
        <v>8705</v>
      </c>
      <c r="C67" s="192" t="s">
        <v>869</v>
      </c>
      <c r="D67" s="193" t="s">
        <v>870</v>
      </c>
      <c r="E67" s="194" t="s">
        <v>47</v>
      </c>
      <c r="F67" s="194">
        <f>F71*12</f>
        <v>9.9359999999999999</v>
      </c>
      <c r="G67" s="224">
        <v>51.05</v>
      </c>
      <c r="H67" s="226">
        <f t="shared" si="5"/>
        <v>63.81</v>
      </c>
      <c r="I67" s="60">
        <f t="shared" si="6"/>
        <v>634.02</v>
      </c>
      <c r="J67" s="252">
        <f t="shared" si="0"/>
        <v>1.1570800076240772E-3</v>
      </c>
    </row>
    <row r="68" spans="1:10" ht="22.5" hidden="1" x14ac:dyDescent="0.2">
      <c r="A68" s="190" t="s">
        <v>8796</v>
      </c>
      <c r="B68" s="191" t="s">
        <v>8705</v>
      </c>
      <c r="C68" s="192">
        <v>92791</v>
      </c>
      <c r="D68" s="193" t="s">
        <v>1050</v>
      </c>
      <c r="E68" s="194" t="s">
        <v>36</v>
      </c>
      <c r="F68" s="194">
        <f>F71*20</f>
        <v>16.560000000000002</v>
      </c>
      <c r="G68" s="224">
        <v>5.7</v>
      </c>
      <c r="H68" s="226">
        <f t="shared" si="5"/>
        <v>7.13</v>
      </c>
      <c r="I68" s="60">
        <f t="shared" si="6"/>
        <v>118.07</v>
      </c>
      <c r="J68" s="252">
        <f t="shared" si="0"/>
        <v>2.1547654096112866E-4</v>
      </c>
    </row>
    <row r="69" spans="1:10" ht="22.5" hidden="1" x14ac:dyDescent="0.2">
      <c r="A69" s="190" t="s">
        <v>8797</v>
      </c>
      <c r="B69" s="191" t="s">
        <v>8705</v>
      </c>
      <c r="C69" s="192" t="s">
        <v>1125</v>
      </c>
      <c r="D69" s="193" t="s">
        <v>1126</v>
      </c>
      <c r="E69" s="194" t="s">
        <v>36</v>
      </c>
      <c r="F69" s="194">
        <f>F71*30</f>
        <v>24.840000000000003</v>
      </c>
      <c r="G69" s="224">
        <v>6.06</v>
      </c>
      <c r="H69" s="226">
        <f t="shared" si="5"/>
        <v>7.58</v>
      </c>
      <c r="I69" s="60">
        <f t="shared" si="6"/>
        <v>188.29</v>
      </c>
      <c r="J69" s="252">
        <f t="shared" si="0"/>
        <v>3.4362732190709673E-4</v>
      </c>
    </row>
    <row r="70" spans="1:10" ht="22.5" hidden="1" x14ac:dyDescent="0.2">
      <c r="A70" s="190" t="s">
        <v>8798</v>
      </c>
      <c r="B70" s="191" t="s">
        <v>8705</v>
      </c>
      <c r="C70" s="192" t="s">
        <v>1120</v>
      </c>
      <c r="D70" s="193" t="s">
        <v>1121</v>
      </c>
      <c r="E70" s="194" t="s">
        <v>36</v>
      </c>
      <c r="F70" s="194">
        <f>F71*50</f>
        <v>41.400000000000006</v>
      </c>
      <c r="G70" s="224">
        <v>8.6</v>
      </c>
      <c r="H70" s="226">
        <f t="shared" si="5"/>
        <v>10.75</v>
      </c>
      <c r="I70" s="60">
        <f t="shared" si="6"/>
        <v>445.05</v>
      </c>
      <c r="J70" s="252">
        <f t="shared" si="0"/>
        <v>8.1221169268019236E-4</v>
      </c>
    </row>
    <row r="71" spans="1:10" ht="22.5" hidden="1" x14ac:dyDescent="0.2">
      <c r="A71" s="190" t="s">
        <v>8799</v>
      </c>
      <c r="B71" s="191" t="s">
        <v>8705</v>
      </c>
      <c r="C71" s="192">
        <v>96556</v>
      </c>
      <c r="D71" s="193" t="s">
        <v>1155</v>
      </c>
      <c r="E71" s="194" t="s">
        <v>294</v>
      </c>
      <c r="F71" s="194">
        <f>'MEMORIA DE  CALCULO'!E297</f>
        <v>0.82800000000000007</v>
      </c>
      <c r="G71" s="224">
        <v>477.86</v>
      </c>
      <c r="H71" s="226">
        <f t="shared" si="5"/>
        <v>597.33000000000004</v>
      </c>
      <c r="I71" s="60">
        <f t="shared" si="6"/>
        <v>494.59</v>
      </c>
      <c r="J71" s="252">
        <f t="shared" si="0"/>
        <v>9.0262168538972321E-4</v>
      </c>
    </row>
    <row r="72" spans="1:10" ht="22.5" hidden="1" x14ac:dyDescent="0.2">
      <c r="A72" s="190" t="s">
        <v>8800</v>
      </c>
      <c r="B72" s="191" t="s">
        <v>8705</v>
      </c>
      <c r="C72" s="192" t="s">
        <v>864</v>
      </c>
      <c r="D72" s="193" t="s">
        <v>865</v>
      </c>
      <c r="E72" s="194" t="s">
        <v>294</v>
      </c>
      <c r="F72" s="194">
        <f>11.72*0.07</f>
        <v>0.82040000000000013</v>
      </c>
      <c r="G72" s="224">
        <v>478.43</v>
      </c>
      <c r="H72" s="226">
        <f t="shared" si="5"/>
        <v>598.04</v>
      </c>
      <c r="I72" s="60">
        <f t="shared" si="6"/>
        <v>490.63</v>
      </c>
      <c r="J72" s="252">
        <f t="shared" si="0"/>
        <v>8.9539472594019271E-4</v>
      </c>
    </row>
    <row r="73" spans="1:10" hidden="1" x14ac:dyDescent="0.2">
      <c r="A73" s="190" t="s">
        <v>8801</v>
      </c>
      <c r="B73" s="191"/>
      <c r="C73" s="192"/>
      <c r="D73" s="195" t="s">
        <v>8654</v>
      </c>
      <c r="E73" s="194"/>
      <c r="F73" s="194"/>
      <c r="G73" s="224"/>
      <c r="H73" s="226"/>
      <c r="I73" s="60"/>
      <c r="J73" s="252">
        <f t="shared" si="0"/>
        <v>0</v>
      </c>
    </row>
    <row r="74" spans="1:10" hidden="1" x14ac:dyDescent="0.2">
      <c r="A74" s="190" t="s">
        <v>8802</v>
      </c>
      <c r="B74" s="191"/>
      <c r="C74" s="192"/>
      <c r="D74" s="195" t="s">
        <v>8668</v>
      </c>
      <c r="E74" s="194"/>
      <c r="F74" s="194"/>
      <c r="G74" s="224"/>
      <c r="H74" s="226"/>
      <c r="I74" s="60"/>
      <c r="J74" s="252">
        <f t="shared" si="0"/>
        <v>0</v>
      </c>
    </row>
    <row r="75" spans="1:10" ht="22.5" hidden="1" x14ac:dyDescent="0.2">
      <c r="A75" s="190" t="s">
        <v>8803</v>
      </c>
      <c r="B75" s="191" t="s">
        <v>8705</v>
      </c>
      <c r="C75" s="192" t="s">
        <v>1071</v>
      </c>
      <c r="D75" s="193" t="s">
        <v>1072</v>
      </c>
      <c r="E75" s="194" t="s">
        <v>36</v>
      </c>
      <c r="F75" s="194">
        <f>F78*20</f>
        <v>13.200000000000003</v>
      </c>
      <c r="G75" s="224">
        <v>4.92</v>
      </c>
      <c r="H75" s="226">
        <f>ROUND(G75*1.25,2)</f>
        <v>6.15</v>
      </c>
      <c r="I75" s="60">
        <f>ROUND(F75*H75,2)</f>
        <v>81.180000000000007</v>
      </c>
      <c r="J75" s="252">
        <f t="shared" si="0"/>
        <v>1.4815266871537585E-4</v>
      </c>
    </row>
    <row r="76" spans="1:10" ht="22.5" hidden="1" x14ac:dyDescent="0.2">
      <c r="A76" s="190" t="s">
        <v>8804</v>
      </c>
      <c r="B76" s="191" t="s">
        <v>8705</v>
      </c>
      <c r="C76" s="192" t="s">
        <v>1055</v>
      </c>
      <c r="D76" s="193" t="s">
        <v>1056</v>
      </c>
      <c r="E76" s="194" t="s">
        <v>36</v>
      </c>
      <c r="F76" s="194">
        <f>F78*80</f>
        <v>52.800000000000011</v>
      </c>
      <c r="G76" s="224">
        <v>4.46</v>
      </c>
      <c r="H76" s="226">
        <f>ROUND(G76*1.25,2)</f>
        <v>5.58</v>
      </c>
      <c r="I76" s="60">
        <f>ROUND(F76*H76,2)</f>
        <v>294.62</v>
      </c>
      <c r="J76" s="252">
        <f t="shared" si="0"/>
        <v>5.3767848308603134E-4</v>
      </c>
    </row>
    <row r="77" spans="1:10" ht="22.5" hidden="1" x14ac:dyDescent="0.2">
      <c r="A77" s="190" t="s">
        <v>8805</v>
      </c>
      <c r="B77" s="191" t="s">
        <v>8705</v>
      </c>
      <c r="C77" s="192">
        <v>92265</v>
      </c>
      <c r="D77" s="193" t="s">
        <v>883</v>
      </c>
      <c r="E77" s="194" t="s">
        <v>47</v>
      </c>
      <c r="F77" s="194">
        <f>F78*12</f>
        <v>7.9200000000000017</v>
      </c>
      <c r="G77" s="224">
        <v>63.87</v>
      </c>
      <c r="H77" s="226">
        <f>ROUND(G77*1.25,2)</f>
        <v>79.84</v>
      </c>
      <c r="I77" s="60">
        <f>ROUND(F77*H77,2)</f>
        <v>632.33000000000004</v>
      </c>
      <c r="J77" s="252">
        <f t="shared" si="0"/>
        <v>1.1539957749297069E-3</v>
      </c>
    </row>
    <row r="78" spans="1:10" ht="22.5" hidden="1" x14ac:dyDescent="0.2">
      <c r="A78" s="190" t="s">
        <v>8806</v>
      </c>
      <c r="B78" s="191" t="s">
        <v>8705</v>
      </c>
      <c r="C78" s="192" t="s">
        <v>1146</v>
      </c>
      <c r="D78" s="193" t="s">
        <v>1147</v>
      </c>
      <c r="E78" s="194" t="s">
        <v>294</v>
      </c>
      <c r="F78" s="194">
        <f>(0.2*0.2*2.1*4) +(10.8*0.2*0.15)</f>
        <v>0.66000000000000014</v>
      </c>
      <c r="G78" s="224">
        <v>281.47000000000003</v>
      </c>
      <c r="H78" s="226">
        <f>ROUND(G78*1.25,2)</f>
        <v>351.84</v>
      </c>
      <c r="I78" s="60">
        <f>ROUND(F78*H78,2)</f>
        <v>232.21</v>
      </c>
      <c r="J78" s="252">
        <f t="shared" si="0"/>
        <v>4.2378087216552628E-4</v>
      </c>
    </row>
    <row r="79" spans="1:10" ht="33.75" hidden="1" x14ac:dyDescent="0.2">
      <c r="A79" s="190" t="s">
        <v>8807</v>
      </c>
      <c r="B79" s="191" t="s">
        <v>8705</v>
      </c>
      <c r="C79" s="192" t="s">
        <v>1158</v>
      </c>
      <c r="D79" s="193" t="s">
        <v>1159</v>
      </c>
      <c r="E79" s="194" t="s">
        <v>47</v>
      </c>
      <c r="F79" s="194">
        <v>11.72</v>
      </c>
      <c r="G79" s="224">
        <v>105.95</v>
      </c>
      <c r="H79" s="226">
        <f>ROUND(G79*1.25,2)</f>
        <v>132.44</v>
      </c>
      <c r="I79" s="60">
        <f>ROUND(F79*H79,2)</f>
        <v>1552.2</v>
      </c>
      <c r="J79" s="252">
        <f t="shared" ref="J79:J143" si="7">I79/$I$234</f>
        <v>2.8327491054447691E-3</v>
      </c>
    </row>
    <row r="80" spans="1:10" hidden="1" x14ac:dyDescent="0.2">
      <c r="A80" s="190" t="s">
        <v>8808</v>
      </c>
      <c r="B80" s="191"/>
      <c r="C80" s="192"/>
      <c r="D80" s="195" t="s">
        <v>8661</v>
      </c>
      <c r="E80" s="194"/>
      <c r="F80" s="194"/>
      <c r="G80" s="224"/>
      <c r="H80" s="226"/>
      <c r="I80" s="60"/>
      <c r="J80" s="252">
        <f t="shared" si="7"/>
        <v>0</v>
      </c>
    </row>
    <row r="81" spans="1:13" ht="22.5" hidden="1" x14ac:dyDescent="0.2">
      <c r="A81" s="190" t="s">
        <v>8809</v>
      </c>
      <c r="B81" s="191" t="s">
        <v>8738</v>
      </c>
      <c r="C81" s="192" t="s">
        <v>8937</v>
      </c>
      <c r="D81" s="193" t="s">
        <v>8659</v>
      </c>
      <c r="E81" s="194" t="s">
        <v>1</v>
      </c>
      <c r="F81" s="194">
        <v>20</v>
      </c>
      <c r="G81" s="224">
        <v>67.010000000000005</v>
      </c>
      <c r="H81" s="225">
        <f>ROUND(G81*1.25,2)</f>
        <v>83.76</v>
      </c>
      <c r="I81" s="60">
        <f>ROUND(F81*H81,2)</f>
        <v>1675.2</v>
      </c>
      <c r="J81" s="252">
        <f t="shared" si="7"/>
        <v>3.0572228459226115E-3</v>
      </c>
    </row>
    <row r="82" spans="1:13" ht="22.5" hidden="1" x14ac:dyDescent="0.2">
      <c r="A82" s="190" t="s">
        <v>8810</v>
      </c>
      <c r="B82" s="191" t="s">
        <v>8738</v>
      </c>
      <c r="C82" s="192" t="s">
        <v>8938</v>
      </c>
      <c r="D82" s="193" t="s">
        <v>8698</v>
      </c>
      <c r="E82" s="194" t="s">
        <v>1</v>
      </c>
      <c r="F82" s="194">
        <v>20</v>
      </c>
      <c r="G82" s="224">
        <v>97.46</v>
      </c>
      <c r="H82" s="225">
        <f>ROUND(G82*1.25,2)</f>
        <v>121.83</v>
      </c>
      <c r="I82" s="60">
        <f>ROUND(F82*H82,2)</f>
        <v>2436.6</v>
      </c>
      <c r="J82" s="252">
        <f t="shared" si="7"/>
        <v>4.4467700491732541E-3</v>
      </c>
      <c r="M82" s="93"/>
    </row>
    <row r="83" spans="1:13" hidden="1" x14ac:dyDescent="0.2">
      <c r="A83" s="190" t="s">
        <v>8811</v>
      </c>
      <c r="B83" s="191" t="s">
        <v>8701</v>
      </c>
      <c r="C83" s="199">
        <v>171075</v>
      </c>
      <c r="D83" s="200" t="s">
        <v>8708</v>
      </c>
      <c r="E83" s="201" t="s">
        <v>13</v>
      </c>
      <c r="F83" s="202">
        <v>15</v>
      </c>
      <c r="G83" s="231">
        <v>162.11000000000001</v>
      </c>
      <c r="H83" s="226">
        <f>ROUND(G83*1.25,2)</f>
        <v>202.64</v>
      </c>
      <c r="I83" s="60">
        <f>ROUND(F83*H83,2)</f>
        <v>3039.6</v>
      </c>
      <c r="J83" s="252">
        <f t="shared" si="7"/>
        <v>5.5472388744426749E-3</v>
      </c>
      <c r="M83" s="93"/>
    </row>
    <row r="84" spans="1:13" s="93" customFormat="1" hidden="1" x14ac:dyDescent="0.2">
      <c r="A84" s="190" t="s">
        <v>8812</v>
      </c>
      <c r="B84" s="191" t="str">
        <f>B83</f>
        <v>SIURB-EDIF</v>
      </c>
      <c r="C84" s="199">
        <v>171076</v>
      </c>
      <c r="D84" s="200" t="s">
        <v>8709</v>
      </c>
      <c r="E84" s="201" t="s">
        <v>13</v>
      </c>
      <c r="F84" s="202">
        <v>15</v>
      </c>
      <c r="G84" s="231">
        <v>401.1</v>
      </c>
      <c r="H84" s="226">
        <f>ROUND(G84*1.25,2)</f>
        <v>501.38</v>
      </c>
      <c r="I84" s="60">
        <f>ROUND(F84*H84,2)</f>
        <v>7520.7</v>
      </c>
      <c r="J84" s="253">
        <f t="shared" si="7"/>
        <v>1.3725200487900061E-2</v>
      </c>
    </row>
    <row r="85" spans="1:13" s="338" customFormat="1" ht="33.75" x14ac:dyDescent="0.2">
      <c r="A85" s="331" t="s">
        <v>8813</v>
      </c>
      <c r="B85" s="332" t="s">
        <v>8675</v>
      </c>
      <c r="C85" s="332">
        <v>1</v>
      </c>
      <c r="D85" s="333" t="s">
        <v>9199</v>
      </c>
      <c r="E85" s="334" t="s">
        <v>8713</v>
      </c>
      <c r="F85" s="431">
        <v>37</v>
      </c>
      <c r="G85" s="335">
        <v>874</v>
      </c>
      <c r="H85" s="336">
        <v>650</v>
      </c>
      <c r="I85" s="337">
        <f>ROUND(F85*H85,2)</f>
        <v>24050</v>
      </c>
      <c r="J85" s="330">
        <f t="shared" si="7"/>
        <v>4.3891003727578079E-2</v>
      </c>
      <c r="K85" s="434">
        <v>18</v>
      </c>
      <c r="L85" s="338" t="s">
        <v>8713</v>
      </c>
    </row>
    <row r="86" spans="1:13" hidden="1" x14ac:dyDescent="0.2">
      <c r="A86" s="190" t="s">
        <v>8814</v>
      </c>
      <c r="B86" s="191"/>
      <c r="C86" s="192"/>
      <c r="D86" s="195" t="s">
        <v>8734</v>
      </c>
      <c r="E86" s="194"/>
      <c r="F86" s="194"/>
      <c r="G86" s="232"/>
      <c r="H86" s="224"/>
      <c r="I86" s="60"/>
      <c r="J86" s="252">
        <f t="shared" si="7"/>
        <v>0</v>
      </c>
      <c r="M86" s="93"/>
    </row>
    <row r="87" spans="1:13" ht="22.5" hidden="1" x14ac:dyDescent="0.2">
      <c r="A87" s="190" t="s">
        <v>8815</v>
      </c>
      <c r="B87" s="191" t="s">
        <v>8705</v>
      </c>
      <c r="C87" s="192" t="s">
        <v>8739</v>
      </c>
      <c r="D87" s="193" t="s">
        <v>8740</v>
      </c>
      <c r="E87" s="194" t="s">
        <v>8473</v>
      </c>
      <c r="F87" s="194">
        <v>1</v>
      </c>
      <c r="G87" s="224">
        <v>66.31</v>
      </c>
      <c r="H87" s="226">
        <f>ROUND(G87*1.25,2)</f>
        <v>82.89</v>
      </c>
      <c r="I87" s="60">
        <f>ROUND(F87*H87,2)</f>
        <v>82.89</v>
      </c>
      <c r="J87" s="252">
        <f t="shared" si="7"/>
        <v>1.5127340120494584E-4</v>
      </c>
      <c r="M87" s="93"/>
    </row>
    <row r="88" spans="1:13" ht="22.5" hidden="1" x14ac:dyDescent="0.2">
      <c r="A88" s="190" t="s">
        <v>8816</v>
      </c>
      <c r="B88" s="191" t="s">
        <v>8705</v>
      </c>
      <c r="C88" s="192" t="s">
        <v>1626</v>
      </c>
      <c r="D88" s="193" t="s">
        <v>1627</v>
      </c>
      <c r="E88" s="194" t="s">
        <v>13</v>
      </c>
      <c r="F88" s="194">
        <v>3</v>
      </c>
      <c r="G88" s="224">
        <v>54.49</v>
      </c>
      <c r="H88" s="226">
        <f>ROUND(G88*1.25,2)</f>
        <v>68.11</v>
      </c>
      <c r="I88" s="60">
        <f>ROUND(F88*H88,2)</f>
        <v>204.33</v>
      </c>
      <c r="J88" s="252">
        <f t="shared" si="7"/>
        <v>3.7290015765721536E-4</v>
      </c>
      <c r="M88" s="93"/>
    </row>
    <row r="89" spans="1:13" s="260" customFormat="1" ht="22.5" hidden="1" x14ac:dyDescent="0.2">
      <c r="A89" s="254" t="s">
        <v>8817</v>
      </c>
      <c r="B89" s="255" t="s">
        <v>9151</v>
      </c>
      <c r="C89" s="255" t="s">
        <v>2034</v>
      </c>
      <c r="D89" s="242" t="s">
        <v>2035</v>
      </c>
      <c r="E89" s="256" t="s">
        <v>13</v>
      </c>
      <c r="F89" s="256">
        <v>2</v>
      </c>
      <c r="G89" s="241">
        <v>64.44</v>
      </c>
      <c r="H89" s="261">
        <f>ROUND(G89*1.25,2)</f>
        <v>80.55</v>
      </c>
      <c r="I89" s="258">
        <f>ROUND(F89*H89,2)</f>
        <v>161.1</v>
      </c>
      <c r="J89" s="259">
        <f t="shared" si="7"/>
        <v>2.9400585033317374E-4</v>
      </c>
      <c r="M89" s="262"/>
    </row>
    <row r="90" spans="1:13" ht="22.5" hidden="1" x14ac:dyDescent="0.2">
      <c r="A90" s="254" t="s">
        <v>8818</v>
      </c>
      <c r="B90" s="191" t="s">
        <v>8705</v>
      </c>
      <c r="C90" s="192" t="s">
        <v>1415</v>
      </c>
      <c r="D90" s="193" t="s">
        <v>1416</v>
      </c>
      <c r="E90" s="194" t="s">
        <v>1</v>
      </c>
      <c r="F90" s="194">
        <v>100</v>
      </c>
      <c r="G90" s="224">
        <v>2.41</v>
      </c>
      <c r="H90" s="226">
        <f>ROUND(G90*1.25,2)</f>
        <v>3.01</v>
      </c>
      <c r="I90" s="60">
        <f>ROUND(F90*H90,2)</f>
        <v>301</v>
      </c>
      <c r="J90" s="252">
        <f t="shared" si="7"/>
        <v>5.4932191775471941E-4</v>
      </c>
      <c r="M90" s="93"/>
    </row>
    <row r="91" spans="1:13" ht="22.5" hidden="1" x14ac:dyDescent="0.2">
      <c r="A91" s="254" t="s">
        <v>8819</v>
      </c>
      <c r="B91" s="191" t="s">
        <v>8705</v>
      </c>
      <c r="C91" s="192" t="s">
        <v>1430</v>
      </c>
      <c r="D91" s="193" t="s">
        <v>1431</v>
      </c>
      <c r="E91" s="194" t="s">
        <v>1</v>
      </c>
      <c r="F91" s="194">
        <v>1</v>
      </c>
      <c r="G91" s="224">
        <v>8.64</v>
      </c>
      <c r="H91" s="226">
        <f>ROUND(G91*1.25,2)</f>
        <v>10.8</v>
      </c>
      <c r="I91" s="60">
        <f>ROUND(F91*H91,2)</f>
        <v>10.8</v>
      </c>
      <c r="J91" s="252">
        <f t="shared" si="7"/>
        <v>1.9709889407810534E-5</v>
      </c>
      <c r="M91" s="93"/>
    </row>
    <row r="92" spans="1:13" x14ac:dyDescent="0.2">
      <c r="A92" s="190"/>
      <c r="B92" s="191"/>
      <c r="C92" s="191"/>
      <c r="D92" s="195" t="s">
        <v>8637</v>
      </c>
      <c r="E92" s="194"/>
      <c r="F92" s="430"/>
      <c r="G92" s="224"/>
      <c r="H92" s="226"/>
      <c r="I92" s="62">
        <f>SUM(I61:I91)</f>
        <v>53703.68</v>
      </c>
      <c r="J92" s="252">
        <f t="shared" si="7"/>
        <v>9.8008666073374662E-2</v>
      </c>
      <c r="K92" s="425"/>
    </row>
    <row r="93" spans="1:13" hidden="1" x14ac:dyDescent="0.2">
      <c r="A93" s="196">
        <v>5</v>
      </c>
      <c r="B93" s="187"/>
      <c r="C93" s="187"/>
      <c r="D93" s="188" t="s">
        <v>8646</v>
      </c>
      <c r="E93" s="189"/>
      <c r="F93" s="189"/>
      <c r="G93" s="227"/>
      <c r="H93" s="228"/>
      <c r="I93" s="65"/>
      <c r="J93" s="252">
        <f t="shared" si="7"/>
        <v>0</v>
      </c>
    </row>
    <row r="94" spans="1:13" ht="22.5" hidden="1" x14ac:dyDescent="0.2">
      <c r="A94" s="190" t="s">
        <v>8820</v>
      </c>
      <c r="B94" s="191" t="s">
        <v>8705</v>
      </c>
      <c r="C94" s="192" t="s">
        <v>270</v>
      </c>
      <c r="D94" s="193" t="s">
        <v>271</v>
      </c>
      <c r="E94" s="194" t="s">
        <v>47</v>
      </c>
      <c r="F94" s="194">
        <v>56.64</v>
      </c>
      <c r="G94" s="224">
        <v>102.98</v>
      </c>
      <c r="H94" s="226">
        <f t="shared" ref="H94:H99" si="8">ROUND(G94*1.25,2)</f>
        <v>128.72999999999999</v>
      </c>
      <c r="I94" s="60">
        <f t="shared" ref="I94:I99" si="9">ROUND(F94*H94,2)</f>
        <v>7291.27</v>
      </c>
      <c r="J94" s="253">
        <f t="shared" si="7"/>
        <v>1.3306493087267288E-2</v>
      </c>
    </row>
    <row r="95" spans="1:13" ht="22.5" hidden="1" x14ac:dyDescent="0.2">
      <c r="A95" s="190" t="s">
        <v>8821</v>
      </c>
      <c r="B95" s="191" t="s">
        <v>8705</v>
      </c>
      <c r="C95" s="192" t="s">
        <v>273</v>
      </c>
      <c r="D95" s="193" t="s">
        <v>274</v>
      </c>
      <c r="E95" s="194" t="s">
        <v>1</v>
      </c>
      <c r="F95" s="194">
        <f>6.3+7.2+7.5</f>
        <v>21</v>
      </c>
      <c r="G95" s="224">
        <v>54.87</v>
      </c>
      <c r="H95" s="226">
        <f t="shared" si="8"/>
        <v>68.59</v>
      </c>
      <c r="I95" s="60">
        <f t="shared" si="9"/>
        <v>1440.39</v>
      </c>
      <c r="J95" s="252">
        <f t="shared" si="7"/>
        <v>2.628697000381131E-3</v>
      </c>
    </row>
    <row r="96" spans="1:13" ht="22.5" hidden="1" x14ac:dyDescent="0.2">
      <c r="A96" s="190" t="s">
        <v>8822</v>
      </c>
      <c r="B96" s="191" t="s">
        <v>8705</v>
      </c>
      <c r="C96" s="192" t="s">
        <v>276</v>
      </c>
      <c r="D96" s="193" t="s">
        <v>277</v>
      </c>
      <c r="E96" s="194" t="s">
        <v>1</v>
      </c>
      <c r="F96" s="194">
        <v>11</v>
      </c>
      <c r="G96" s="224">
        <v>29.68</v>
      </c>
      <c r="H96" s="226">
        <f t="shared" si="8"/>
        <v>37.1</v>
      </c>
      <c r="I96" s="60">
        <f t="shared" si="9"/>
        <v>408.1</v>
      </c>
      <c r="J96" s="252">
        <f t="shared" si="7"/>
        <v>7.4477832104884059E-4</v>
      </c>
    </row>
    <row r="97" spans="1:12" hidden="1" x14ac:dyDescent="0.2">
      <c r="A97" s="190" t="s">
        <v>8823</v>
      </c>
      <c r="B97" s="191" t="s">
        <v>8705</v>
      </c>
      <c r="C97" s="192" t="s">
        <v>282</v>
      </c>
      <c r="D97" s="193" t="s">
        <v>283</v>
      </c>
      <c r="E97" s="194" t="s">
        <v>36</v>
      </c>
      <c r="F97" s="194">
        <f>F94*12</f>
        <v>679.68000000000006</v>
      </c>
      <c r="G97" s="224">
        <v>9.7799999999999994</v>
      </c>
      <c r="H97" s="226">
        <f t="shared" si="8"/>
        <v>12.23</v>
      </c>
      <c r="I97" s="60">
        <f t="shared" si="9"/>
        <v>8312.49</v>
      </c>
      <c r="J97" s="252">
        <f t="shared" si="7"/>
        <v>1.517020912995657E-2</v>
      </c>
    </row>
    <row r="98" spans="1:12" ht="22.5" hidden="1" x14ac:dyDescent="0.2">
      <c r="A98" s="190" t="s">
        <v>8824</v>
      </c>
      <c r="B98" s="191" t="s">
        <v>8705</v>
      </c>
      <c r="C98" s="192" t="s">
        <v>2629</v>
      </c>
      <c r="D98" s="193" t="s">
        <v>2630</v>
      </c>
      <c r="E98" s="194" t="s">
        <v>1</v>
      </c>
      <c r="F98" s="194">
        <v>6</v>
      </c>
      <c r="G98" s="224">
        <v>26.02</v>
      </c>
      <c r="H98" s="226">
        <f t="shared" si="8"/>
        <v>32.53</v>
      </c>
      <c r="I98" s="60">
        <f t="shared" si="9"/>
        <v>195.18</v>
      </c>
      <c r="J98" s="252">
        <f t="shared" si="7"/>
        <v>3.5620150135337592E-4</v>
      </c>
    </row>
    <row r="99" spans="1:12" hidden="1" x14ac:dyDescent="0.2">
      <c r="A99" s="190" t="s">
        <v>9295</v>
      </c>
      <c r="B99" s="191" t="s">
        <v>8705</v>
      </c>
      <c r="C99" s="192">
        <v>96116</v>
      </c>
      <c r="D99" s="193" t="s">
        <v>9294</v>
      </c>
      <c r="E99" s="194" t="s">
        <v>47</v>
      </c>
      <c r="F99" s="194">
        <v>40</v>
      </c>
      <c r="G99" s="224">
        <v>41.41</v>
      </c>
      <c r="H99" s="226">
        <f t="shared" si="8"/>
        <v>51.76</v>
      </c>
      <c r="I99" s="60">
        <f t="shared" si="9"/>
        <v>2070.4</v>
      </c>
      <c r="J99" s="252">
        <f t="shared" si="7"/>
        <v>3.7784587990676785E-3</v>
      </c>
    </row>
    <row r="100" spans="1:12" x14ac:dyDescent="0.2">
      <c r="A100" s="190"/>
      <c r="B100" s="191"/>
      <c r="C100" s="191"/>
      <c r="D100" s="195" t="s">
        <v>8637</v>
      </c>
      <c r="E100" s="194"/>
      <c r="F100" s="430"/>
      <c r="G100" s="224"/>
      <c r="H100" s="226"/>
      <c r="I100" s="62">
        <f>SUM(I94:I99)</f>
        <v>19717.830000000002</v>
      </c>
      <c r="J100" s="252">
        <f t="shared" si="7"/>
        <v>3.5984837839074885E-2</v>
      </c>
      <c r="K100" s="425"/>
    </row>
    <row r="101" spans="1:12" hidden="1" x14ac:dyDescent="0.2">
      <c r="A101" s="186">
        <v>6</v>
      </c>
      <c r="B101" s="197"/>
      <c r="C101" s="197"/>
      <c r="D101" s="188" t="s">
        <v>8640</v>
      </c>
      <c r="E101" s="198"/>
      <c r="F101" s="198"/>
      <c r="G101" s="229"/>
      <c r="H101" s="230"/>
      <c r="I101" s="64"/>
      <c r="J101" s="252">
        <f t="shared" si="7"/>
        <v>0</v>
      </c>
    </row>
    <row r="102" spans="1:12" s="250" customFormat="1" ht="33.75" x14ac:dyDescent="0.2">
      <c r="A102" s="243" t="s">
        <v>8825</v>
      </c>
      <c r="B102" s="244" t="s">
        <v>8705</v>
      </c>
      <c r="C102" s="245">
        <v>96369</v>
      </c>
      <c r="D102" s="246" t="s">
        <v>6385</v>
      </c>
      <c r="E102" s="247" t="s">
        <v>47</v>
      </c>
      <c r="F102" s="431">
        <f>'MEMORIA DE  CALCULO'!E411</f>
        <v>155.68700000000001</v>
      </c>
      <c r="G102" s="248">
        <v>146.1</v>
      </c>
      <c r="H102" s="339">
        <f>ROUND(G102*1.25,2)</f>
        <v>182.63</v>
      </c>
      <c r="I102" s="249">
        <f>ROUND(F102*H102,2)</f>
        <v>28433.119999999999</v>
      </c>
      <c r="J102" s="253">
        <f t="shared" si="7"/>
        <v>5.1890152844352389E-2</v>
      </c>
      <c r="K102" s="250">
        <v>77</v>
      </c>
      <c r="L102" s="250" t="s">
        <v>47</v>
      </c>
    </row>
    <row r="103" spans="1:12" hidden="1" x14ac:dyDescent="0.2">
      <c r="A103" s="190" t="s">
        <v>8826</v>
      </c>
      <c r="B103" s="190" t="s">
        <v>8705</v>
      </c>
      <c r="C103" s="190" t="s">
        <v>8939</v>
      </c>
      <c r="D103" s="193" t="s">
        <v>8940</v>
      </c>
      <c r="E103" s="194" t="s">
        <v>36</v>
      </c>
      <c r="F103" s="194">
        <f>'MEMORIA DE  CALCULO'!E427</f>
        <v>778.43500000000006</v>
      </c>
      <c r="G103" s="224">
        <v>9.7799999999999994</v>
      </c>
      <c r="H103" s="232">
        <f>ROUND(G103*1.25,2)</f>
        <v>12.23</v>
      </c>
      <c r="I103" s="60">
        <f>ROUND(F103*H103,2)</f>
        <v>9520.26</v>
      </c>
      <c r="J103" s="253">
        <f t="shared" si="7"/>
        <v>1.7374377012370584E-2</v>
      </c>
    </row>
    <row r="104" spans="1:12" ht="45" hidden="1" x14ac:dyDescent="0.2">
      <c r="A104" s="190" t="s">
        <v>8827</v>
      </c>
      <c r="B104" s="191" t="s">
        <v>8705</v>
      </c>
      <c r="C104" s="192">
        <v>87455</v>
      </c>
      <c r="D104" s="193" t="s">
        <v>8674</v>
      </c>
      <c r="E104" s="194" t="s">
        <v>47</v>
      </c>
      <c r="F104" s="194">
        <f>52.2</f>
        <v>52.2</v>
      </c>
      <c r="G104" s="224">
        <v>55.89</v>
      </c>
      <c r="H104" s="226">
        <f>ROUND(G104*1.25,2)</f>
        <v>69.86</v>
      </c>
      <c r="I104" s="60">
        <f>ROUND(F104*H104,2)</f>
        <v>3646.69</v>
      </c>
      <c r="J104" s="252">
        <f t="shared" si="7"/>
        <v>6.6551719078304251E-3</v>
      </c>
    </row>
    <row r="105" spans="1:12" x14ac:dyDescent="0.2">
      <c r="A105" s="190"/>
      <c r="B105" s="191"/>
      <c r="C105" s="191"/>
      <c r="D105" s="195" t="s">
        <v>8637</v>
      </c>
      <c r="E105" s="194"/>
      <c r="F105" s="430"/>
      <c r="G105" s="224"/>
      <c r="H105" s="226"/>
      <c r="I105" s="62">
        <f>SUM(I102:I104)</f>
        <v>41600.07</v>
      </c>
      <c r="J105" s="252">
        <f t="shared" si="7"/>
        <v>7.5919701764553399E-2</v>
      </c>
      <c r="K105" s="425"/>
    </row>
    <row r="106" spans="1:12" hidden="1" x14ac:dyDescent="0.2">
      <c r="A106" s="196">
        <v>7</v>
      </c>
      <c r="B106" s="187"/>
      <c r="C106" s="187"/>
      <c r="D106" s="188" t="s">
        <v>8639</v>
      </c>
      <c r="E106" s="189" t="s">
        <v>8975</v>
      </c>
      <c r="F106" s="189"/>
      <c r="G106" s="227" t="str">
        <f>IF($C106="","",VLOOKUP($C106,' SINAPI'!$A$7:$D$4001,4,FALSE))</f>
        <v/>
      </c>
      <c r="H106" s="228"/>
      <c r="I106" s="65"/>
      <c r="J106" s="252">
        <f t="shared" si="7"/>
        <v>0</v>
      </c>
    </row>
    <row r="107" spans="1:12" ht="33.75" hidden="1" x14ac:dyDescent="0.2">
      <c r="A107" s="190" t="s">
        <v>8828</v>
      </c>
      <c r="B107" s="191" t="s">
        <v>8705</v>
      </c>
      <c r="C107" s="192" t="s">
        <v>7141</v>
      </c>
      <c r="D107" s="193" t="s">
        <v>7142</v>
      </c>
      <c r="E107" s="194" t="s">
        <v>47</v>
      </c>
      <c r="F107" s="194">
        <f>F104*2</f>
        <v>104.4</v>
      </c>
      <c r="G107" s="224">
        <v>5.34</v>
      </c>
      <c r="H107" s="226">
        <f t="shared" ref="H107:H112" si="10">ROUND(G107*1.25,2)</f>
        <v>6.68</v>
      </c>
      <c r="I107" s="60">
        <f t="shared" ref="I107:I112" si="11">ROUND(F107*H107,2)</f>
        <v>697.39</v>
      </c>
      <c r="J107" s="252">
        <f t="shared" si="7"/>
        <v>1.2727296087141654E-3</v>
      </c>
    </row>
    <row r="108" spans="1:12" ht="33.75" hidden="1" x14ac:dyDescent="0.2">
      <c r="A108" s="190" t="s">
        <v>8829</v>
      </c>
      <c r="B108" s="191" t="s">
        <v>8705</v>
      </c>
      <c r="C108" s="192" t="s">
        <v>7260</v>
      </c>
      <c r="D108" s="193" t="s">
        <v>7261</v>
      </c>
      <c r="E108" s="194" t="s">
        <v>47</v>
      </c>
      <c r="F108" s="194">
        <f>F107</f>
        <v>104.4</v>
      </c>
      <c r="G108" s="224">
        <v>28.73</v>
      </c>
      <c r="H108" s="226">
        <f t="shared" si="10"/>
        <v>35.909999999999997</v>
      </c>
      <c r="I108" s="60">
        <f t="shared" si="11"/>
        <v>3749</v>
      </c>
      <c r="J108" s="252">
        <f t="shared" si="7"/>
        <v>6.8418866101742299E-3</v>
      </c>
    </row>
    <row r="109" spans="1:12" ht="22.5" hidden="1" x14ac:dyDescent="0.2">
      <c r="A109" s="190" t="s">
        <v>8830</v>
      </c>
      <c r="B109" s="191" t="s">
        <v>8705</v>
      </c>
      <c r="C109" s="192">
        <v>87412</v>
      </c>
      <c r="D109" s="193" t="s">
        <v>7178</v>
      </c>
      <c r="E109" s="194" t="s">
        <v>47</v>
      </c>
      <c r="F109" s="194">
        <f>F108</f>
        <v>104.4</v>
      </c>
      <c r="G109" s="224">
        <v>16.440000000000001</v>
      </c>
      <c r="H109" s="226">
        <f t="shared" si="10"/>
        <v>20.55</v>
      </c>
      <c r="I109" s="60">
        <f t="shared" si="11"/>
        <v>2145.42</v>
      </c>
      <c r="J109" s="252">
        <f t="shared" si="7"/>
        <v>3.9153695308615623E-3</v>
      </c>
    </row>
    <row r="110" spans="1:12" ht="33.75" hidden="1" x14ac:dyDescent="0.2">
      <c r="A110" s="190" t="s">
        <v>8831</v>
      </c>
      <c r="B110" s="191" t="s">
        <v>8705</v>
      </c>
      <c r="C110" s="192" t="s">
        <v>7553</v>
      </c>
      <c r="D110" s="193" t="s">
        <v>7554</v>
      </c>
      <c r="E110" s="194" t="s">
        <v>47</v>
      </c>
      <c r="F110" s="194">
        <v>8.1999999999999993</v>
      </c>
      <c r="G110" s="224">
        <v>51.63</v>
      </c>
      <c r="H110" s="226">
        <f t="shared" si="10"/>
        <v>64.540000000000006</v>
      </c>
      <c r="I110" s="60">
        <f t="shared" si="11"/>
        <v>529.23</v>
      </c>
      <c r="J110" s="252">
        <f t="shared" si="7"/>
        <v>9.6583933067551553E-4</v>
      </c>
    </row>
    <row r="111" spans="1:12" ht="22.5" hidden="1" x14ac:dyDescent="0.2">
      <c r="A111" s="190" t="s">
        <v>8832</v>
      </c>
      <c r="B111" s="191" t="s">
        <v>8701</v>
      </c>
      <c r="C111" s="192">
        <v>110348</v>
      </c>
      <c r="D111" s="193" t="s">
        <v>8961</v>
      </c>
      <c r="E111" s="194" t="s">
        <v>47</v>
      </c>
      <c r="F111" s="194">
        <v>51.69</v>
      </c>
      <c r="G111" s="224">
        <v>60.76</v>
      </c>
      <c r="H111" s="225">
        <f t="shared" si="10"/>
        <v>75.95</v>
      </c>
      <c r="I111" s="60">
        <f t="shared" si="11"/>
        <v>3925.86</v>
      </c>
      <c r="J111" s="252">
        <f t="shared" si="7"/>
        <v>7.1646542991247271E-3</v>
      </c>
    </row>
    <row r="112" spans="1:12" s="338" customFormat="1" ht="22.5" x14ac:dyDescent="0.2">
      <c r="A112" s="331" t="s">
        <v>8833</v>
      </c>
      <c r="B112" s="332" t="s">
        <v>9292</v>
      </c>
      <c r="C112" s="332">
        <f>COMPOSIÇÕES!B16</f>
        <v>2</v>
      </c>
      <c r="D112" s="333" t="s">
        <v>9264</v>
      </c>
      <c r="E112" s="334" t="s">
        <v>47</v>
      </c>
      <c r="F112" s="431">
        <v>52.7</v>
      </c>
      <c r="G112" s="335">
        <f>COMPOSIÇÕES!G22</f>
        <v>377.33</v>
      </c>
      <c r="H112" s="336">
        <f t="shared" si="10"/>
        <v>471.66</v>
      </c>
      <c r="I112" s="337">
        <f t="shared" si="11"/>
        <v>24856.48</v>
      </c>
      <c r="J112" s="330">
        <f t="shared" si="7"/>
        <v>4.5362821469208732E-2</v>
      </c>
      <c r="K112" s="338">
        <v>26</v>
      </c>
      <c r="L112" s="338" t="s">
        <v>47</v>
      </c>
    </row>
    <row r="113" spans="1:12" x14ac:dyDescent="0.2">
      <c r="A113" s="203"/>
      <c r="B113" s="204"/>
      <c r="C113" s="191"/>
      <c r="D113" s="195" t="s">
        <v>8637</v>
      </c>
      <c r="E113" s="194"/>
      <c r="F113" s="430"/>
      <c r="G113" s="224"/>
      <c r="H113" s="226"/>
      <c r="I113" s="62">
        <f>SUM(I107:I112)</f>
        <v>35903.380000000005</v>
      </c>
      <c r="J113" s="252">
        <f t="shared" si="7"/>
        <v>6.5523300848758945E-2</v>
      </c>
      <c r="K113" s="425"/>
    </row>
    <row r="114" spans="1:12" hidden="1" x14ac:dyDescent="0.2">
      <c r="A114" s="186">
        <v>8</v>
      </c>
      <c r="B114" s="197"/>
      <c r="C114" s="197"/>
      <c r="D114" s="188" t="s">
        <v>8656</v>
      </c>
      <c r="E114" s="198"/>
      <c r="F114" s="198"/>
      <c r="G114" s="229"/>
      <c r="H114" s="230"/>
      <c r="I114" s="64"/>
      <c r="J114" s="252">
        <f t="shared" si="7"/>
        <v>0</v>
      </c>
    </row>
    <row r="115" spans="1:12" ht="22.5" hidden="1" x14ac:dyDescent="0.2">
      <c r="A115" s="190" t="s">
        <v>9201</v>
      </c>
      <c r="B115" s="191" t="s">
        <v>8705</v>
      </c>
      <c r="C115" s="192" t="s">
        <v>864</v>
      </c>
      <c r="D115" s="193" t="s">
        <v>865</v>
      </c>
      <c r="E115" s="194" t="s">
        <v>294</v>
      </c>
      <c r="F115" s="194">
        <v>7.44</v>
      </c>
      <c r="G115" s="224">
        <v>478.43</v>
      </c>
      <c r="H115" s="226">
        <f t="shared" ref="H115:H120" si="12">ROUND(G115*1.25,2)</f>
        <v>598.04</v>
      </c>
      <c r="I115" s="60">
        <f t="shared" ref="I115:I120" si="13">ROUND(F115*H115,2)</f>
        <v>4449.42</v>
      </c>
      <c r="J115" s="252">
        <f t="shared" si="7"/>
        <v>8.1201459378611417E-3</v>
      </c>
    </row>
    <row r="116" spans="1:12" ht="22.5" hidden="1" x14ac:dyDescent="0.2">
      <c r="A116" s="190" t="s">
        <v>9202</v>
      </c>
      <c r="B116" s="191" t="s">
        <v>8705</v>
      </c>
      <c r="C116" s="192" t="s">
        <v>6688</v>
      </c>
      <c r="D116" s="193" t="s">
        <v>6689</v>
      </c>
      <c r="E116" s="194" t="s">
        <v>47</v>
      </c>
      <c r="F116" s="194">
        <f>F94</f>
        <v>56.64</v>
      </c>
      <c r="G116" s="224">
        <v>56.6</v>
      </c>
      <c r="H116" s="226">
        <f t="shared" si="12"/>
        <v>70.75</v>
      </c>
      <c r="I116" s="60">
        <f t="shared" si="13"/>
        <v>4007.28</v>
      </c>
      <c r="J116" s="252">
        <f t="shared" si="7"/>
        <v>7.3132449653824996E-3</v>
      </c>
    </row>
    <row r="117" spans="1:12" ht="33.75" x14ac:dyDescent="0.2">
      <c r="A117" s="190" t="s">
        <v>9203</v>
      </c>
      <c r="B117" s="191" t="s">
        <v>8705</v>
      </c>
      <c r="C117" s="192" t="s">
        <v>6775</v>
      </c>
      <c r="D117" s="193" t="s">
        <v>6776</v>
      </c>
      <c r="E117" s="194" t="s">
        <v>47</v>
      </c>
      <c r="F117" s="430">
        <f>'MEMORIA CALCULO UPA S.JOÃO'!F82+'MEMORIA CALCULO UPA S.JOÃO'!F83+'MEMORIA CALCULO UPA S.JOÃO'!F58</f>
        <v>617.84</v>
      </c>
      <c r="G117" s="224">
        <v>99.54</v>
      </c>
      <c r="H117" s="226">
        <f t="shared" si="12"/>
        <v>124.43</v>
      </c>
      <c r="I117" s="60">
        <f t="shared" si="13"/>
        <v>76877.83</v>
      </c>
      <c r="J117" s="253">
        <f t="shared" si="7"/>
        <v>0.1403012525196721</v>
      </c>
      <c r="K117" s="425"/>
    </row>
    <row r="118" spans="1:12" ht="22.5" hidden="1" x14ac:dyDescent="0.2">
      <c r="A118" s="190" t="s">
        <v>9204</v>
      </c>
      <c r="B118" s="191" t="s">
        <v>8705</v>
      </c>
      <c r="C118" s="192" t="s">
        <v>6869</v>
      </c>
      <c r="D118" s="193" t="s">
        <v>6870</v>
      </c>
      <c r="E118" s="194" t="s">
        <v>1</v>
      </c>
      <c r="F118" s="194">
        <v>574</v>
      </c>
      <c r="G118" s="224">
        <v>12.84</v>
      </c>
      <c r="H118" s="226">
        <f t="shared" si="12"/>
        <v>16.05</v>
      </c>
      <c r="I118" s="60">
        <f t="shared" si="13"/>
        <v>9212.7000000000007</v>
      </c>
      <c r="J118" s="253">
        <f t="shared" si="7"/>
        <v>1.6813083161790379E-2</v>
      </c>
    </row>
    <row r="119" spans="1:12" hidden="1" x14ac:dyDescent="0.2">
      <c r="A119" s="190" t="s">
        <v>9205</v>
      </c>
      <c r="B119" s="191" t="s">
        <v>8705</v>
      </c>
      <c r="C119" s="192" t="s">
        <v>6821</v>
      </c>
      <c r="D119" s="193" t="s">
        <v>6822</v>
      </c>
      <c r="E119" s="194" t="s">
        <v>47</v>
      </c>
      <c r="F119" s="194">
        <f>14*0.28*1</f>
        <v>3.9200000000000004</v>
      </c>
      <c r="G119" s="224">
        <v>115.35</v>
      </c>
      <c r="H119" s="226">
        <f t="shared" si="12"/>
        <v>144.19</v>
      </c>
      <c r="I119" s="60">
        <f t="shared" si="13"/>
        <v>565.22</v>
      </c>
      <c r="J119" s="252">
        <f t="shared" si="7"/>
        <v>1.0315207121372842E-3</v>
      </c>
    </row>
    <row r="120" spans="1:12" ht="22.5" hidden="1" x14ac:dyDescent="0.2">
      <c r="A120" s="190" t="s">
        <v>9206</v>
      </c>
      <c r="B120" s="191" t="s">
        <v>8705</v>
      </c>
      <c r="C120" s="192" t="s">
        <v>1202</v>
      </c>
      <c r="D120" s="193" t="s">
        <v>1203</v>
      </c>
      <c r="E120" s="194" t="s">
        <v>47</v>
      </c>
      <c r="F120" s="194">
        <v>50.44</v>
      </c>
      <c r="G120" s="224">
        <v>42.66</v>
      </c>
      <c r="H120" s="226">
        <f t="shared" si="12"/>
        <v>53.33</v>
      </c>
      <c r="I120" s="60">
        <f t="shared" si="13"/>
        <v>2689.97</v>
      </c>
      <c r="J120" s="252">
        <f t="shared" si="7"/>
        <v>4.9091677046600082E-3</v>
      </c>
    </row>
    <row r="121" spans="1:12" x14ac:dyDescent="0.2">
      <c r="A121" s="190"/>
      <c r="B121" s="191"/>
      <c r="C121" s="191"/>
      <c r="D121" s="195" t="s">
        <v>8637</v>
      </c>
      <c r="E121" s="194"/>
      <c r="F121" s="430"/>
      <c r="G121" s="224"/>
      <c r="H121" s="226"/>
      <c r="I121" s="62">
        <f>SUM(I115:I120)</f>
        <v>97802.42</v>
      </c>
      <c r="J121" s="252">
        <f t="shared" si="7"/>
        <v>0.17848841500150342</v>
      </c>
      <c r="K121" s="425"/>
    </row>
    <row r="122" spans="1:12" hidden="1" x14ac:dyDescent="0.2">
      <c r="A122" s="196">
        <v>9</v>
      </c>
      <c r="B122" s="187"/>
      <c r="C122" s="187"/>
      <c r="D122" s="188" t="s">
        <v>8638</v>
      </c>
      <c r="E122" s="189"/>
      <c r="F122" s="189"/>
      <c r="G122" s="227"/>
      <c r="H122" s="228"/>
      <c r="I122" s="65"/>
      <c r="J122" s="252">
        <f t="shared" si="7"/>
        <v>0</v>
      </c>
    </row>
    <row r="123" spans="1:12" hidden="1" x14ac:dyDescent="0.2">
      <c r="A123" s="190" t="s">
        <v>8834</v>
      </c>
      <c r="B123" s="191"/>
      <c r="C123" s="191"/>
      <c r="D123" s="195" t="s">
        <v>8663</v>
      </c>
      <c r="E123" s="194"/>
      <c r="F123" s="194"/>
      <c r="G123" s="224"/>
      <c r="H123" s="226"/>
      <c r="I123" s="60"/>
      <c r="J123" s="252">
        <f t="shared" si="7"/>
        <v>0</v>
      </c>
    </row>
    <row r="124" spans="1:12" s="250" customFormat="1" x14ac:dyDescent="0.2">
      <c r="A124" s="421" t="s">
        <v>8835</v>
      </c>
      <c r="B124" s="422" t="s">
        <v>8701</v>
      </c>
      <c r="C124" s="422">
        <v>150123</v>
      </c>
      <c r="D124" s="423" t="s">
        <v>8733</v>
      </c>
      <c r="E124" s="332" t="s">
        <v>47</v>
      </c>
      <c r="F124" s="432">
        <f>'MEMORIA CALCULO UPA S.JOÃO'!G58+'MEMORIA CALCULO UPA S.JOÃO'!G85</f>
        <v>2655.46</v>
      </c>
      <c r="G124" s="424">
        <v>17.760000000000002</v>
      </c>
      <c r="H124" s="339">
        <f>ROUND(G124*1.25,2)</f>
        <v>22.2</v>
      </c>
      <c r="I124" s="249">
        <f>ROUND(F124*H124,2)</f>
        <v>58951.21</v>
      </c>
      <c r="J124" s="253">
        <f t="shared" si="7"/>
        <v>0.10758535458857539</v>
      </c>
      <c r="K124" s="250">
        <v>1327</v>
      </c>
      <c r="L124" s="250" t="s">
        <v>47</v>
      </c>
    </row>
    <row r="125" spans="1:12" hidden="1" x14ac:dyDescent="0.2">
      <c r="A125" s="190" t="s">
        <v>8836</v>
      </c>
      <c r="B125" s="191"/>
      <c r="C125" s="192"/>
      <c r="D125" s="195" t="s">
        <v>8664</v>
      </c>
      <c r="E125" s="194"/>
      <c r="F125" s="194"/>
      <c r="G125" s="224"/>
      <c r="H125" s="226"/>
      <c r="I125" s="60"/>
      <c r="J125" s="252">
        <f t="shared" si="7"/>
        <v>0</v>
      </c>
    </row>
    <row r="126" spans="1:12" ht="22.5" x14ac:dyDescent="0.2">
      <c r="A126" s="190" t="s">
        <v>8837</v>
      </c>
      <c r="B126" s="191" t="s">
        <v>8705</v>
      </c>
      <c r="C126" s="192" t="s">
        <v>6517</v>
      </c>
      <c r="D126" s="193" t="s">
        <v>6518</v>
      </c>
      <c r="E126" s="194" t="s">
        <v>47</v>
      </c>
      <c r="F126" s="430">
        <f>'MEMORIA CALCULO UPA S.JOÃO'!G91</f>
        <v>1176.2</v>
      </c>
      <c r="G126" s="224">
        <v>11.59</v>
      </c>
      <c r="H126" s="226">
        <f>ROUND(G126*1.25,2)</f>
        <v>14.49</v>
      </c>
      <c r="I126" s="60">
        <f>ROUND(F126*H126,2)</f>
        <v>17043.14</v>
      </c>
      <c r="J126" s="253">
        <f t="shared" si="7"/>
        <v>3.1103555977947405E-2</v>
      </c>
    </row>
    <row r="127" spans="1:12" ht="22.5" x14ac:dyDescent="0.2">
      <c r="A127" s="190" t="s">
        <v>8838</v>
      </c>
      <c r="B127" s="191" t="s">
        <v>8705</v>
      </c>
      <c r="C127" s="192" t="s">
        <v>6520</v>
      </c>
      <c r="D127" s="193" t="s">
        <v>6521</v>
      </c>
      <c r="E127" s="194" t="s">
        <v>47</v>
      </c>
      <c r="F127" s="430">
        <f>F126</f>
        <v>1176.2</v>
      </c>
      <c r="G127" s="232">
        <v>13.99</v>
      </c>
      <c r="H127" s="226">
        <f>ROUND(G127*1.25,2)</f>
        <v>17.489999999999998</v>
      </c>
      <c r="I127" s="60">
        <f>ROUND(F127*H127,2)</f>
        <v>20571.740000000002</v>
      </c>
      <c r="J127" s="253">
        <f t="shared" si="7"/>
        <v>3.7543214845021503E-2</v>
      </c>
    </row>
    <row r="128" spans="1:12" hidden="1" x14ac:dyDescent="0.2">
      <c r="A128" s="190" t="s">
        <v>8839</v>
      </c>
      <c r="B128" s="191"/>
      <c r="C128" s="192"/>
      <c r="D128" s="195" t="s">
        <v>8665</v>
      </c>
      <c r="E128" s="194"/>
      <c r="F128" s="194"/>
      <c r="G128" s="232"/>
      <c r="H128" s="226"/>
      <c r="I128" s="60"/>
      <c r="J128" s="252">
        <f t="shared" si="7"/>
        <v>0</v>
      </c>
    </row>
    <row r="129" spans="1:10" ht="22.5" hidden="1" x14ac:dyDescent="0.2">
      <c r="A129" s="190" t="s">
        <v>8840</v>
      </c>
      <c r="B129" s="191" t="s">
        <v>8705</v>
      </c>
      <c r="C129" s="192" t="s">
        <v>6575</v>
      </c>
      <c r="D129" s="193" t="s">
        <v>6576</v>
      </c>
      <c r="E129" s="194" t="s">
        <v>47</v>
      </c>
      <c r="F129" s="194">
        <f>'MEMORIA CALCULO UPA S.JOÃO'!K85+'MEMORIA CALCULO UPA S.JOÃO'!K58</f>
        <v>294.27500000000015</v>
      </c>
      <c r="G129" s="232">
        <v>22.04</v>
      </c>
      <c r="H129" s="226">
        <f>ROUND(G129*1.25,2)</f>
        <v>27.55</v>
      </c>
      <c r="I129" s="60">
        <f>ROUND(F129*H129,2)</f>
        <v>8107.28</v>
      </c>
      <c r="J129" s="252">
        <f t="shared" si="7"/>
        <v>1.479570298131057E-2</v>
      </c>
    </row>
    <row r="130" spans="1:10" hidden="1" x14ac:dyDescent="0.2">
      <c r="A130" s="190" t="s">
        <v>8841</v>
      </c>
      <c r="B130" s="191" t="s">
        <v>8705</v>
      </c>
      <c r="C130" s="192" t="s">
        <v>6594</v>
      </c>
      <c r="D130" s="193" t="s">
        <v>6595</v>
      </c>
      <c r="E130" s="194" t="s">
        <v>47</v>
      </c>
      <c r="F130" s="194">
        <f>F129</f>
        <v>294.27500000000015</v>
      </c>
      <c r="G130" s="232">
        <v>9.06</v>
      </c>
      <c r="H130" s="226">
        <f>ROUND(G130*1.25,2)</f>
        <v>11.33</v>
      </c>
      <c r="I130" s="60">
        <f>ROUND(F130*H130,2)</f>
        <v>3334.14</v>
      </c>
      <c r="J130" s="252">
        <f t="shared" si="7"/>
        <v>6.0847713583479079E-3</v>
      </c>
    </row>
    <row r="131" spans="1:10" hidden="1" x14ac:dyDescent="0.2">
      <c r="A131" s="190" t="s">
        <v>8842</v>
      </c>
      <c r="B131" s="191"/>
      <c r="C131" s="192"/>
      <c r="D131" s="195" t="s">
        <v>8666</v>
      </c>
      <c r="E131" s="194"/>
      <c r="F131" s="194"/>
      <c r="G131" s="232"/>
      <c r="H131" s="226"/>
      <c r="I131" s="60"/>
      <c r="J131" s="252">
        <f t="shared" si="7"/>
        <v>0</v>
      </c>
    </row>
    <row r="132" spans="1:10" ht="22.5" hidden="1" x14ac:dyDescent="0.2">
      <c r="A132" s="190" t="s">
        <v>8843</v>
      </c>
      <c r="B132" s="191" t="s">
        <v>8705</v>
      </c>
      <c r="C132" s="192" t="s">
        <v>6608</v>
      </c>
      <c r="D132" s="193" t="s">
        <v>6609</v>
      </c>
      <c r="E132" s="194" t="s">
        <v>47</v>
      </c>
      <c r="F132" s="194">
        <f>F94</f>
        <v>56.64</v>
      </c>
      <c r="G132" s="232">
        <v>8.0399999999999991</v>
      </c>
      <c r="H132" s="226">
        <f>ROUND(G132*1.25,2)</f>
        <v>10.050000000000001</v>
      </c>
      <c r="I132" s="60">
        <f>ROUND(F132*H132,2)</f>
        <v>569.23</v>
      </c>
      <c r="J132" s="252">
        <f t="shared" si="7"/>
        <v>1.0388389210748139E-3</v>
      </c>
    </row>
    <row r="133" spans="1:10" hidden="1" x14ac:dyDescent="0.2">
      <c r="A133" s="190" t="s">
        <v>8844</v>
      </c>
      <c r="B133" s="191" t="s">
        <v>8705</v>
      </c>
      <c r="C133" s="192" t="s">
        <v>6610</v>
      </c>
      <c r="D133" s="193" t="s">
        <v>6611</v>
      </c>
      <c r="E133" s="194" t="s">
        <v>47</v>
      </c>
      <c r="F133" s="194">
        <f>F132</f>
        <v>56.64</v>
      </c>
      <c r="G133" s="232">
        <v>24.54</v>
      </c>
      <c r="H133" s="226">
        <f>ROUND(G133*1.25,2)</f>
        <v>30.68</v>
      </c>
      <c r="I133" s="60">
        <f>ROUND(F133*H133,2)</f>
        <v>1737.72</v>
      </c>
      <c r="J133" s="252">
        <f t="shared" si="7"/>
        <v>3.1713212057167144E-3</v>
      </c>
    </row>
    <row r="134" spans="1:10" ht="22.5" hidden="1" x14ac:dyDescent="0.2">
      <c r="A134" s="190" t="s">
        <v>8845</v>
      </c>
      <c r="B134" s="191" t="s">
        <v>8705</v>
      </c>
      <c r="C134" s="192" t="s">
        <v>6624</v>
      </c>
      <c r="D134" s="193" t="s">
        <v>6625</v>
      </c>
      <c r="E134" s="194" t="s">
        <v>47</v>
      </c>
      <c r="F134" s="194">
        <f>'MEMORIA CALCULO UPA S.JOÃO'!O58+'MEMORIA CALCULO UPA S.JOÃO'!O85</f>
        <v>154.61999999999998</v>
      </c>
      <c r="G134" s="232">
        <v>15.07</v>
      </c>
      <c r="H134" s="226">
        <f>ROUND(G134*1.25,2)</f>
        <v>18.84</v>
      </c>
      <c r="I134" s="60">
        <f>ROUND(F134*H134,2)</f>
        <v>2913.04</v>
      </c>
      <c r="J134" s="252">
        <f t="shared" si="7"/>
        <v>5.3162681704192957E-3</v>
      </c>
    </row>
    <row r="135" spans="1:10" s="260" customFormat="1" ht="22.5" hidden="1" x14ac:dyDescent="0.2">
      <c r="A135" s="254" t="s">
        <v>8846</v>
      </c>
      <c r="B135" s="255" t="s">
        <v>8705</v>
      </c>
      <c r="C135" s="255" t="s">
        <v>9142</v>
      </c>
      <c r="D135" s="242" t="s">
        <v>9140</v>
      </c>
      <c r="E135" s="256" t="s">
        <v>47</v>
      </c>
      <c r="F135" s="256">
        <f>'MEMORIA DE  CALCULO'!E558</f>
        <v>4.7853599999999998</v>
      </c>
      <c r="G135" s="263">
        <v>24.98</v>
      </c>
      <c r="H135" s="261">
        <f>ROUND(G135*1.25,2)</f>
        <v>31.23</v>
      </c>
      <c r="I135" s="258">
        <f>ROUND(F135*H135,2)</f>
        <v>149.44999999999999</v>
      </c>
      <c r="J135" s="259">
        <f t="shared" si="7"/>
        <v>2.7274471962937812E-4</v>
      </c>
    </row>
    <row r="136" spans="1:10" hidden="1" x14ac:dyDescent="0.2">
      <c r="A136" s="190" t="s">
        <v>8847</v>
      </c>
      <c r="B136" s="191"/>
      <c r="C136" s="192"/>
      <c r="D136" s="195" t="s">
        <v>8727</v>
      </c>
      <c r="E136" s="194"/>
      <c r="F136" s="194"/>
      <c r="G136" s="232"/>
      <c r="H136" s="226"/>
      <c r="I136" s="60"/>
      <c r="J136" s="252">
        <f t="shared" si="7"/>
        <v>0</v>
      </c>
    </row>
    <row r="137" spans="1:10" ht="22.5" hidden="1" x14ac:dyDescent="0.2">
      <c r="A137" s="190" t="s">
        <v>8848</v>
      </c>
      <c r="B137" s="191" t="str">
        <f>B134</f>
        <v>SINAPI</v>
      </c>
      <c r="C137" s="192">
        <v>79467</v>
      </c>
      <c r="D137" s="193" t="s">
        <v>6648</v>
      </c>
      <c r="E137" s="194" t="s">
        <v>6649</v>
      </c>
      <c r="F137" s="194">
        <v>7</v>
      </c>
      <c r="G137" s="232">
        <v>13.56</v>
      </c>
      <c r="H137" s="226">
        <f>ROUND(G137*1.25,2)</f>
        <v>16.95</v>
      </c>
      <c r="I137" s="60">
        <f>ROUND(F137*H137,2)</f>
        <v>118.65</v>
      </c>
      <c r="J137" s="252">
        <f t="shared" si="7"/>
        <v>2.1653503502191848E-4</v>
      </c>
    </row>
    <row r="138" spans="1:10" x14ac:dyDescent="0.2">
      <c r="A138" s="190"/>
      <c r="B138" s="191"/>
      <c r="C138" s="191"/>
      <c r="D138" s="195" t="s">
        <v>8637</v>
      </c>
      <c r="E138" s="194"/>
      <c r="F138" s="430"/>
      <c r="G138" s="224"/>
      <c r="H138" s="226"/>
      <c r="I138" s="62">
        <f>SUM(I124:I137)</f>
        <v>113495.59999999999</v>
      </c>
      <c r="J138" s="252">
        <f t="shared" si="7"/>
        <v>0.2071283078030649</v>
      </c>
    </row>
    <row r="139" spans="1:10" hidden="1" x14ac:dyDescent="0.2">
      <c r="A139" s="186">
        <v>10</v>
      </c>
      <c r="B139" s="197"/>
      <c r="C139" s="197"/>
      <c r="D139" s="188" t="s">
        <v>8647</v>
      </c>
      <c r="E139" s="198" t="s">
        <v>8975</v>
      </c>
      <c r="F139" s="198"/>
      <c r="G139" s="229" t="str">
        <f>IF($C139="","",VLOOKUP($C139,' SINAPI'!$A$7:$D$4001,4,FALSE))</f>
        <v/>
      </c>
      <c r="H139" s="230"/>
      <c r="I139" s="64"/>
      <c r="J139" s="252">
        <f t="shared" si="7"/>
        <v>0</v>
      </c>
    </row>
    <row r="140" spans="1:10" s="260" customFormat="1" ht="22.5" hidden="1" x14ac:dyDescent="0.2">
      <c r="A140" s="254" t="s">
        <v>8849</v>
      </c>
      <c r="B140" s="255" t="s">
        <v>9292</v>
      </c>
      <c r="C140" s="255">
        <f>COMPOSIÇÕES!B25</f>
        <v>3</v>
      </c>
      <c r="D140" s="242" t="s">
        <v>9222</v>
      </c>
      <c r="E140" s="256" t="s">
        <v>8687</v>
      </c>
      <c r="F140" s="256">
        <v>1</v>
      </c>
      <c r="G140" s="241">
        <f>COMPOSIÇÕES!G30</f>
        <v>3704.0200000000004</v>
      </c>
      <c r="H140" s="257">
        <f t="shared" ref="H140:H157" si="14">ROUND(G140*1.25,2)</f>
        <v>4630.03</v>
      </c>
      <c r="I140" s="258">
        <f t="shared" ref="I140:I157" si="15">ROUND(F140*H140,2)</f>
        <v>4630.03</v>
      </c>
      <c r="J140" s="259">
        <f t="shared" si="7"/>
        <v>8.4497573384115735E-3</v>
      </c>
    </row>
    <row r="141" spans="1:10" hidden="1" x14ac:dyDescent="0.2">
      <c r="A141" s="190" t="s">
        <v>8850</v>
      </c>
      <c r="B141" s="191" t="s">
        <v>8701</v>
      </c>
      <c r="C141" s="192">
        <v>70927</v>
      </c>
      <c r="D141" s="193" t="s">
        <v>8966</v>
      </c>
      <c r="E141" s="194" t="s">
        <v>47</v>
      </c>
      <c r="F141" s="194">
        <v>0.75</v>
      </c>
      <c r="G141" s="224">
        <v>219.13</v>
      </c>
      <c r="H141" s="225">
        <f t="shared" si="14"/>
        <v>273.91000000000003</v>
      </c>
      <c r="I141" s="60">
        <f t="shared" si="15"/>
        <v>205.43</v>
      </c>
      <c r="J141" s="252">
        <f t="shared" si="7"/>
        <v>3.7490764639319608E-4</v>
      </c>
    </row>
    <row r="142" spans="1:10" ht="45" hidden="1" x14ac:dyDescent="0.2">
      <c r="A142" s="190" t="s">
        <v>8851</v>
      </c>
      <c r="B142" s="191" t="s">
        <v>8705</v>
      </c>
      <c r="C142" s="192" t="s">
        <v>519</v>
      </c>
      <c r="D142" s="193" t="s">
        <v>520</v>
      </c>
      <c r="E142" s="194" t="s">
        <v>13</v>
      </c>
      <c r="F142" s="194">
        <v>2</v>
      </c>
      <c r="G142" s="224">
        <v>611.69000000000005</v>
      </c>
      <c r="H142" s="226">
        <f t="shared" si="14"/>
        <v>764.61</v>
      </c>
      <c r="I142" s="60">
        <f t="shared" si="15"/>
        <v>1529.22</v>
      </c>
      <c r="J142" s="252">
        <f t="shared" si="7"/>
        <v>2.7908108407603723E-3</v>
      </c>
    </row>
    <row r="143" spans="1:10" s="260" customFormat="1" ht="33.75" hidden="1" x14ac:dyDescent="0.2">
      <c r="A143" s="255" t="s">
        <v>8852</v>
      </c>
      <c r="B143" s="255" t="s">
        <v>9292</v>
      </c>
      <c r="C143" s="255">
        <f>COMPOSIÇÕES!B8</f>
        <v>1</v>
      </c>
      <c r="D143" s="242" t="s">
        <v>9263</v>
      </c>
      <c r="E143" s="256" t="s">
        <v>13</v>
      </c>
      <c r="F143" s="256">
        <v>1</v>
      </c>
      <c r="G143" s="241">
        <f>COMPOSIÇÕES!G14</f>
        <v>3827.78</v>
      </c>
      <c r="H143" s="257">
        <f t="shared" si="14"/>
        <v>4784.7299999999996</v>
      </c>
      <c r="I143" s="258">
        <f t="shared" si="15"/>
        <v>4784.7299999999996</v>
      </c>
      <c r="J143" s="330">
        <f t="shared" si="7"/>
        <v>8.7320832542808584E-3</v>
      </c>
    </row>
    <row r="144" spans="1:10" s="260" customFormat="1" ht="22.5" hidden="1" x14ac:dyDescent="0.2">
      <c r="A144" s="255" t="s">
        <v>8853</v>
      </c>
      <c r="B144" s="255" t="s">
        <v>8701</v>
      </c>
      <c r="C144" s="255">
        <v>90402</v>
      </c>
      <c r="D144" s="242" t="s">
        <v>9155</v>
      </c>
      <c r="E144" s="256" t="s">
        <v>13</v>
      </c>
      <c r="F144" s="256">
        <v>1</v>
      </c>
      <c r="G144" s="241">
        <v>87.46</v>
      </c>
      <c r="H144" s="257">
        <f t="shared" si="14"/>
        <v>109.33</v>
      </c>
      <c r="I144" s="258">
        <f t="shared" si="15"/>
        <v>109.33</v>
      </c>
      <c r="J144" s="330">
        <f t="shared" ref="J144:J207" si="16">I144/$I$234</f>
        <v>1.9952613045888198E-4</v>
      </c>
    </row>
    <row r="145" spans="1:14" ht="45" hidden="1" x14ac:dyDescent="0.2">
      <c r="A145" s="190" t="s">
        <v>8854</v>
      </c>
      <c r="B145" s="191" t="s">
        <v>8705</v>
      </c>
      <c r="C145" s="192" t="s">
        <v>522</v>
      </c>
      <c r="D145" s="193" t="s">
        <v>523</v>
      </c>
      <c r="E145" s="194" t="s">
        <v>13</v>
      </c>
      <c r="F145" s="194">
        <v>6</v>
      </c>
      <c r="G145" s="224">
        <v>623.86</v>
      </c>
      <c r="H145" s="226">
        <f t="shared" si="14"/>
        <v>779.83</v>
      </c>
      <c r="I145" s="60">
        <f t="shared" si="15"/>
        <v>4678.9799999999996</v>
      </c>
      <c r="J145" s="252">
        <f t="shared" si="16"/>
        <v>8.5390905871627135E-3</v>
      </c>
      <c r="N145" s="93"/>
    </row>
    <row r="146" spans="1:14" ht="45" hidden="1" x14ac:dyDescent="0.2">
      <c r="A146" s="190" t="s">
        <v>8855</v>
      </c>
      <c r="B146" s="191" t="s">
        <v>8705</v>
      </c>
      <c r="C146" s="192" t="s">
        <v>525</v>
      </c>
      <c r="D146" s="193" t="s">
        <v>526</v>
      </c>
      <c r="E146" s="194" t="s">
        <v>13</v>
      </c>
      <c r="F146" s="194">
        <v>2</v>
      </c>
      <c r="G146" s="224">
        <v>654.38</v>
      </c>
      <c r="H146" s="226">
        <f t="shared" si="14"/>
        <v>817.98</v>
      </c>
      <c r="I146" s="60">
        <f t="shared" si="15"/>
        <v>1635.96</v>
      </c>
      <c r="J146" s="252">
        <f t="shared" si="16"/>
        <v>2.9856102477408999E-3</v>
      </c>
    </row>
    <row r="147" spans="1:14" s="260" customFormat="1" ht="45" hidden="1" x14ac:dyDescent="0.2">
      <c r="A147" s="190" t="s">
        <v>8856</v>
      </c>
      <c r="B147" s="255" t="s">
        <v>8705</v>
      </c>
      <c r="C147" s="255">
        <v>91321</v>
      </c>
      <c r="D147" s="242" t="s">
        <v>8670</v>
      </c>
      <c r="E147" s="256" t="s">
        <v>13</v>
      </c>
      <c r="F147" s="256">
        <v>1</v>
      </c>
      <c r="G147" s="241">
        <v>654.38</v>
      </c>
      <c r="H147" s="263">
        <f t="shared" si="14"/>
        <v>817.98</v>
      </c>
      <c r="I147" s="258">
        <f t="shared" si="15"/>
        <v>817.98</v>
      </c>
      <c r="J147" s="259">
        <f t="shared" si="16"/>
        <v>1.49280512387045E-3</v>
      </c>
    </row>
    <row r="148" spans="1:14" ht="22.5" hidden="1" x14ac:dyDescent="0.2">
      <c r="A148" s="190" t="s">
        <v>8857</v>
      </c>
      <c r="B148" s="191" t="s">
        <v>8705</v>
      </c>
      <c r="C148" s="192">
        <v>91288</v>
      </c>
      <c r="D148" s="193" t="s">
        <v>449</v>
      </c>
      <c r="E148" s="194" t="s">
        <v>13</v>
      </c>
      <c r="F148" s="194">
        <v>2</v>
      </c>
      <c r="G148" s="224">
        <v>148.09</v>
      </c>
      <c r="H148" s="226">
        <f t="shared" si="14"/>
        <v>185.11</v>
      </c>
      <c r="I148" s="60">
        <f t="shared" si="15"/>
        <v>370.22</v>
      </c>
      <c r="J148" s="252">
        <f t="shared" si="16"/>
        <v>6.7564770894070511E-4</v>
      </c>
    </row>
    <row r="149" spans="1:14" ht="22.5" hidden="1" x14ac:dyDescent="0.2">
      <c r="A149" s="190" t="s">
        <v>8858</v>
      </c>
      <c r="B149" s="191" t="s">
        <v>8705</v>
      </c>
      <c r="C149" s="192" t="s">
        <v>451</v>
      </c>
      <c r="D149" s="193" t="s">
        <v>449</v>
      </c>
      <c r="E149" s="194" t="s">
        <v>13</v>
      </c>
      <c r="F149" s="194">
        <v>1</v>
      </c>
      <c r="G149" s="224">
        <v>155.27000000000001</v>
      </c>
      <c r="H149" s="226">
        <f t="shared" si="14"/>
        <v>194.09</v>
      </c>
      <c r="I149" s="60">
        <f t="shared" si="15"/>
        <v>194.09</v>
      </c>
      <c r="J149" s="252">
        <f t="shared" si="16"/>
        <v>3.54212262514995E-4</v>
      </c>
    </row>
    <row r="150" spans="1:14" ht="33.75" hidden="1" x14ac:dyDescent="0.2">
      <c r="A150" s="190" t="s">
        <v>8859</v>
      </c>
      <c r="B150" s="191" t="s">
        <v>8705</v>
      </c>
      <c r="C150" s="192" t="s">
        <v>498</v>
      </c>
      <c r="D150" s="193" t="s">
        <v>499</v>
      </c>
      <c r="E150" s="194" t="s">
        <v>13</v>
      </c>
      <c r="F150" s="194">
        <v>12</v>
      </c>
      <c r="G150" s="224">
        <v>104.99</v>
      </c>
      <c r="H150" s="226">
        <f t="shared" si="14"/>
        <v>131.24</v>
      </c>
      <c r="I150" s="60">
        <f t="shared" si="15"/>
        <v>1574.88</v>
      </c>
      <c r="J150" s="252">
        <f t="shared" si="16"/>
        <v>2.8741398732011715E-3</v>
      </c>
    </row>
    <row r="151" spans="1:14" hidden="1" x14ac:dyDescent="0.2">
      <c r="A151" s="190" t="s">
        <v>8860</v>
      </c>
      <c r="B151" s="191" t="s">
        <v>8705</v>
      </c>
      <c r="C151" s="192" t="s">
        <v>640</v>
      </c>
      <c r="D151" s="193" t="s">
        <v>641</v>
      </c>
      <c r="E151" s="194" t="s">
        <v>47</v>
      </c>
      <c r="F151" s="194">
        <v>3</v>
      </c>
      <c r="G151" s="224">
        <v>258.82</v>
      </c>
      <c r="H151" s="226">
        <f t="shared" si="14"/>
        <v>323.52999999999997</v>
      </c>
      <c r="I151" s="60">
        <f t="shared" si="15"/>
        <v>970.59</v>
      </c>
      <c r="J151" s="252">
        <f t="shared" si="16"/>
        <v>1.7713168111413726E-3</v>
      </c>
    </row>
    <row r="152" spans="1:14" hidden="1" x14ac:dyDescent="0.2">
      <c r="A152" s="190" t="s">
        <v>8861</v>
      </c>
      <c r="B152" s="191" t="s">
        <v>8701</v>
      </c>
      <c r="C152" s="192">
        <v>170597</v>
      </c>
      <c r="D152" s="193" t="s">
        <v>8967</v>
      </c>
      <c r="E152" s="194" t="s">
        <v>8473</v>
      </c>
      <c r="F152" s="194">
        <v>1</v>
      </c>
      <c r="G152" s="224">
        <v>20.64</v>
      </c>
      <c r="H152" s="225">
        <f t="shared" si="14"/>
        <v>25.8</v>
      </c>
      <c r="I152" s="60">
        <f t="shared" si="15"/>
        <v>25.8</v>
      </c>
      <c r="J152" s="252">
        <f t="shared" si="16"/>
        <v>4.7084735807547384E-5</v>
      </c>
    </row>
    <row r="153" spans="1:14" ht="22.5" hidden="1" x14ac:dyDescent="0.2">
      <c r="A153" s="190" t="s">
        <v>8862</v>
      </c>
      <c r="B153" s="191" t="s">
        <v>8705</v>
      </c>
      <c r="C153" s="192" t="s">
        <v>617</v>
      </c>
      <c r="D153" s="193" t="s">
        <v>618</v>
      </c>
      <c r="E153" s="194" t="s">
        <v>47</v>
      </c>
      <c r="F153" s="194">
        <f>ROUND((1.5*1.5)+(2.2*2.2),2)</f>
        <v>7.09</v>
      </c>
      <c r="G153" s="224">
        <v>473.13</v>
      </c>
      <c r="H153" s="225">
        <f t="shared" si="14"/>
        <v>591.41</v>
      </c>
      <c r="I153" s="60">
        <f t="shared" si="15"/>
        <v>4193.1000000000004</v>
      </c>
      <c r="J153" s="252">
        <f t="shared" si="16"/>
        <v>7.6523645625824399E-3</v>
      </c>
    </row>
    <row r="154" spans="1:14" hidden="1" x14ac:dyDescent="0.2">
      <c r="A154" s="190" t="s">
        <v>8863</v>
      </c>
      <c r="B154" s="191" t="s">
        <v>8705</v>
      </c>
      <c r="C154" s="192">
        <v>84886</v>
      </c>
      <c r="D154" s="193" t="s">
        <v>8648</v>
      </c>
      <c r="E154" s="194" t="s">
        <v>13</v>
      </c>
      <c r="F154" s="194">
        <v>2</v>
      </c>
      <c r="G154" s="224">
        <v>1581.68</v>
      </c>
      <c r="H154" s="225">
        <f t="shared" si="14"/>
        <v>1977.1</v>
      </c>
      <c r="I154" s="60">
        <f t="shared" si="15"/>
        <v>3954.2</v>
      </c>
      <c r="J154" s="252">
        <f t="shared" si="16"/>
        <v>7.21637450892263E-3</v>
      </c>
    </row>
    <row r="155" spans="1:14" hidden="1" x14ac:dyDescent="0.2">
      <c r="A155" s="190" t="s">
        <v>8864</v>
      </c>
      <c r="B155" s="191" t="s">
        <v>8701</v>
      </c>
      <c r="C155" s="192">
        <v>88021</v>
      </c>
      <c r="D155" s="193" t="s">
        <v>8962</v>
      </c>
      <c r="E155" s="194" t="s">
        <v>8473</v>
      </c>
      <c r="F155" s="194">
        <v>3</v>
      </c>
      <c r="G155" s="224">
        <v>39.15</v>
      </c>
      <c r="H155" s="225">
        <f t="shared" si="14"/>
        <v>48.94</v>
      </c>
      <c r="I155" s="60">
        <f t="shared" si="15"/>
        <v>146.82</v>
      </c>
      <c r="J155" s="252">
        <f t="shared" si="16"/>
        <v>2.6794499656062427E-4</v>
      </c>
    </row>
    <row r="156" spans="1:14" ht="22.5" hidden="1" x14ac:dyDescent="0.2">
      <c r="A156" s="190" t="s">
        <v>8865</v>
      </c>
      <c r="B156" s="191" t="s">
        <v>8738</v>
      </c>
      <c r="C156" s="192" t="s">
        <v>8946</v>
      </c>
      <c r="D156" s="193" t="s">
        <v>9145</v>
      </c>
      <c r="E156" s="194" t="s">
        <v>8713</v>
      </c>
      <c r="F156" s="194">
        <v>4</v>
      </c>
      <c r="G156" s="224">
        <v>155.09</v>
      </c>
      <c r="H156" s="225">
        <f t="shared" si="14"/>
        <v>193.86</v>
      </c>
      <c r="I156" s="60">
        <f t="shared" si="15"/>
        <v>775.44</v>
      </c>
      <c r="J156" s="252">
        <f t="shared" si="16"/>
        <v>1.4151700594807963E-3</v>
      </c>
    </row>
    <row r="157" spans="1:14" hidden="1" x14ac:dyDescent="0.2">
      <c r="A157" s="190" t="s">
        <v>8866</v>
      </c>
      <c r="B157" s="191" t="s">
        <v>8705</v>
      </c>
      <c r="C157" s="192" t="s">
        <v>718</v>
      </c>
      <c r="D157" s="193" t="s">
        <v>719</v>
      </c>
      <c r="E157" s="194" t="s">
        <v>13</v>
      </c>
      <c r="F157" s="194">
        <v>2</v>
      </c>
      <c r="G157" s="224">
        <v>30.44</v>
      </c>
      <c r="H157" s="226">
        <f t="shared" si="14"/>
        <v>38.049999999999997</v>
      </c>
      <c r="I157" s="60">
        <f t="shared" si="15"/>
        <v>76.099999999999994</v>
      </c>
      <c r="J157" s="252">
        <f t="shared" si="16"/>
        <v>1.3888172073466494E-4</v>
      </c>
    </row>
    <row r="158" spans="1:14" x14ac:dyDescent="0.2">
      <c r="A158" s="190"/>
      <c r="B158" s="191"/>
      <c r="C158" s="191"/>
      <c r="D158" s="195" t="s">
        <v>8637</v>
      </c>
      <c r="E158" s="194"/>
      <c r="F158" s="430"/>
      <c r="G158" s="224"/>
      <c r="H158" s="226"/>
      <c r="I158" s="62">
        <f>SUM(I140:I157)</f>
        <v>30672.9</v>
      </c>
      <c r="J158" s="252">
        <f t="shared" si="16"/>
        <v>5.59777284089659E-2</v>
      </c>
    </row>
    <row r="159" spans="1:14" hidden="1" x14ac:dyDescent="0.2">
      <c r="A159" s="186">
        <v>11</v>
      </c>
      <c r="B159" s="197"/>
      <c r="C159" s="197"/>
      <c r="D159" s="188" t="s">
        <v>8649</v>
      </c>
      <c r="E159" s="198"/>
      <c r="F159" s="198"/>
      <c r="G159" s="229"/>
      <c r="H159" s="230"/>
      <c r="I159" s="64"/>
      <c r="J159" s="252">
        <f t="shared" si="16"/>
        <v>0</v>
      </c>
    </row>
    <row r="160" spans="1:14" hidden="1" x14ac:dyDescent="0.2">
      <c r="A160" s="190" t="s">
        <v>8867</v>
      </c>
      <c r="B160" s="191" t="s">
        <v>8705</v>
      </c>
      <c r="C160" s="192" t="s">
        <v>735</v>
      </c>
      <c r="D160" s="193" t="s">
        <v>736</v>
      </c>
      <c r="E160" s="194" t="s">
        <v>47</v>
      </c>
      <c r="F160" s="194">
        <f>F153</f>
        <v>7.09</v>
      </c>
      <c r="G160" s="224">
        <v>125.61</v>
      </c>
      <c r="H160" s="226">
        <f>ROUND(G160*1.25,2)</f>
        <v>157.01</v>
      </c>
      <c r="I160" s="60">
        <f>ROUND(F160*H160,2)</f>
        <v>1113.2</v>
      </c>
      <c r="J160" s="252">
        <f t="shared" si="16"/>
        <v>2.031578600812471E-3</v>
      </c>
    </row>
    <row r="161" spans="1:10" hidden="1" x14ac:dyDescent="0.2">
      <c r="A161" s="190"/>
      <c r="B161" s="191"/>
      <c r="C161" s="191"/>
      <c r="D161" s="195" t="s">
        <v>8637</v>
      </c>
      <c r="E161" s="194"/>
      <c r="F161" s="194"/>
      <c r="G161" s="224"/>
      <c r="H161" s="226"/>
      <c r="I161" s="62">
        <f>SUM(I160:I160)</f>
        <v>1113.2</v>
      </c>
      <c r="J161" s="252">
        <f t="shared" si="16"/>
        <v>2.031578600812471E-3</v>
      </c>
    </row>
    <row r="162" spans="1:10" hidden="1" x14ac:dyDescent="0.2">
      <c r="A162" s="186">
        <v>12</v>
      </c>
      <c r="B162" s="197"/>
      <c r="C162" s="197"/>
      <c r="D162" s="188" t="s">
        <v>9154</v>
      </c>
      <c r="E162" s="198" t="s">
        <v>8975</v>
      </c>
      <c r="F162" s="198"/>
      <c r="G162" s="229" t="str">
        <f>IF($C162="","",VLOOKUP($C162,' SINAPI'!$A$7:$D$4001,4,FALSE))</f>
        <v/>
      </c>
      <c r="H162" s="230"/>
      <c r="I162" s="64"/>
      <c r="J162" s="252">
        <f t="shared" si="16"/>
        <v>0</v>
      </c>
    </row>
    <row r="163" spans="1:10" ht="22.5" hidden="1" x14ac:dyDescent="0.2">
      <c r="A163" s="190" t="s">
        <v>8868</v>
      </c>
      <c r="B163" s="191" t="s">
        <v>8705</v>
      </c>
      <c r="C163" s="192" t="s">
        <v>1415</v>
      </c>
      <c r="D163" s="193" t="s">
        <v>1416</v>
      </c>
      <c r="E163" s="194" t="s">
        <v>1</v>
      </c>
      <c r="F163" s="194">
        <v>100</v>
      </c>
      <c r="G163" s="224">
        <v>2.41</v>
      </c>
      <c r="H163" s="226">
        <f t="shared" ref="H163:H179" si="17">ROUND(G163*1.25,2)</f>
        <v>3.01</v>
      </c>
      <c r="I163" s="60">
        <f t="shared" ref="I163:I179" si="18">ROUND(F163*H163,2)</f>
        <v>301</v>
      </c>
      <c r="J163" s="252">
        <f t="shared" si="16"/>
        <v>5.4932191775471941E-4</v>
      </c>
    </row>
    <row r="164" spans="1:10" ht="22.5" hidden="1" x14ac:dyDescent="0.2">
      <c r="A164" s="190" t="s">
        <v>8869</v>
      </c>
      <c r="B164" s="191" t="s">
        <v>8705</v>
      </c>
      <c r="C164" s="192" t="s">
        <v>1424</v>
      </c>
      <c r="D164" s="193" t="s">
        <v>1425</v>
      </c>
      <c r="E164" s="194" t="s">
        <v>1</v>
      </c>
      <c r="F164" s="194">
        <v>200</v>
      </c>
      <c r="G164" s="224">
        <v>5.07</v>
      </c>
      <c r="H164" s="226">
        <f t="shared" si="17"/>
        <v>6.34</v>
      </c>
      <c r="I164" s="60">
        <f t="shared" si="18"/>
        <v>1268</v>
      </c>
      <c r="J164" s="252">
        <f t="shared" si="16"/>
        <v>2.3140870156577549E-3</v>
      </c>
    </row>
    <row r="165" spans="1:10" ht="22.5" hidden="1" x14ac:dyDescent="0.2">
      <c r="A165" s="190" t="s">
        <v>8870</v>
      </c>
      <c r="B165" s="191" t="s">
        <v>8705</v>
      </c>
      <c r="C165" s="192" t="s">
        <v>1430</v>
      </c>
      <c r="D165" s="193" t="s">
        <v>1431</v>
      </c>
      <c r="E165" s="194" t="s">
        <v>1</v>
      </c>
      <c r="F165" s="194">
        <v>100</v>
      </c>
      <c r="G165" s="224">
        <v>8.64</v>
      </c>
      <c r="H165" s="226">
        <f t="shared" si="17"/>
        <v>10.8</v>
      </c>
      <c r="I165" s="60">
        <f t="shared" si="18"/>
        <v>1080</v>
      </c>
      <c r="J165" s="252">
        <f t="shared" si="16"/>
        <v>1.9709889407810532E-3</v>
      </c>
    </row>
    <row r="166" spans="1:10" ht="22.5" hidden="1" x14ac:dyDescent="0.2">
      <c r="A166" s="190" t="s">
        <v>8871</v>
      </c>
      <c r="B166" s="191" t="s">
        <v>8705</v>
      </c>
      <c r="C166" s="192" t="s">
        <v>1626</v>
      </c>
      <c r="D166" s="193" t="s">
        <v>1627</v>
      </c>
      <c r="E166" s="194" t="s">
        <v>13</v>
      </c>
      <c r="F166" s="194">
        <v>18</v>
      </c>
      <c r="G166" s="224">
        <v>54.49</v>
      </c>
      <c r="H166" s="226">
        <f t="shared" si="17"/>
        <v>68.11</v>
      </c>
      <c r="I166" s="60">
        <f t="shared" si="18"/>
        <v>1225.98</v>
      </c>
      <c r="J166" s="252">
        <f t="shared" si="16"/>
        <v>2.2374009459432921E-3</v>
      </c>
    </row>
    <row r="167" spans="1:10" ht="22.5" hidden="1" x14ac:dyDescent="0.2">
      <c r="A167" s="190" t="s">
        <v>8872</v>
      </c>
      <c r="B167" s="191" t="s">
        <v>8705</v>
      </c>
      <c r="C167" s="192" t="s">
        <v>1635</v>
      </c>
      <c r="D167" s="193" t="s">
        <v>1636</v>
      </c>
      <c r="E167" s="194" t="s">
        <v>13</v>
      </c>
      <c r="F167" s="194">
        <v>1</v>
      </c>
      <c r="G167" s="224">
        <v>297.22000000000003</v>
      </c>
      <c r="H167" s="226">
        <f t="shared" si="17"/>
        <v>371.53</v>
      </c>
      <c r="I167" s="60">
        <f t="shared" si="18"/>
        <v>371.53</v>
      </c>
      <c r="J167" s="252">
        <f t="shared" si="16"/>
        <v>6.7803844552628205E-4</v>
      </c>
    </row>
    <row r="168" spans="1:10" ht="33.75" hidden="1" x14ac:dyDescent="0.2">
      <c r="A168" s="190" t="s">
        <v>8873</v>
      </c>
      <c r="B168" s="191" t="s">
        <v>8705</v>
      </c>
      <c r="C168" s="192" t="s">
        <v>1653</v>
      </c>
      <c r="D168" s="193" t="s">
        <v>1654</v>
      </c>
      <c r="E168" s="194" t="s">
        <v>13</v>
      </c>
      <c r="F168" s="194">
        <v>1</v>
      </c>
      <c r="G168" s="224">
        <v>435.88</v>
      </c>
      <c r="H168" s="226">
        <f t="shared" si="17"/>
        <v>544.85</v>
      </c>
      <c r="I168" s="60">
        <f t="shared" si="18"/>
        <v>544.85</v>
      </c>
      <c r="J168" s="252">
        <f t="shared" si="16"/>
        <v>9.9434567072644161E-4</v>
      </c>
    </row>
    <row r="169" spans="1:10" ht="22.5" hidden="1" x14ac:dyDescent="0.2">
      <c r="A169" s="190" t="s">
        <v>8874</v>
      </c>
      <c r="B169" s="191" t="s">
        <v>8705</v>
      </c>
      <c r="C169" s="192" t="s">
        <v>1860</v>
      </c>
      <c r="D169" s="193" t="s">
        <v>1861</v>
      </c>
      <c r="E169" s="194" t="s">
        <v>13</v>
      </c>
      <c r="F169" s="194">
        <v>2</v>
      </c>
      <c r="G169" s="224">
        <v>38.979999999999997</v>
      </c>
      <c r="H169" s="226">
        <f t="shared" si="17"/>
        <v>48.73</v>
      </c>
      <c r="I169" s="60">
        <f t="shared" si="18"/>
        <v>97.46</v>
      </c>
      <c r="J169" s="252">
        <f t="shared" si="16"/>
        <v>1.778635020078902E-4</v>
      </c>
    </row>
    <row r="170" spans="1:10" ht="33.75" hidden="1" x14ac:dyDescent="0.2">
      <c r="A170" s="190" t="s">
        <v>8875</v>
      </c>
      <c r="B170" s="191" t="s">
        <v>8705</v>
      </c>
      <c r="C170" s="192" t="s">
        <v>2278</v>
      </c>
      <c r="D170" s="193" t="s">
        <v>2279</v>
      </c>
      <c r="E170" s="194" t="s">
        <v>13</v>
      </c>
      <c r="F170" s="194">
        <v>5</v>
      </c>
      <c r="G170" s="224">
        <v>112.98</v>
      </c>
      <c r="H170" s="226">
        <f t="shared" si="17"/>
        <v>141.22999999999999</v>
      </c>
      <c r="I170" s="60">
        <f t="shared" si="18"/>
        <v>706.15</v>
      </c>
      <c r="J170" s="252">
        <f t="shared" si="16"/>
        <v>1.2887165190116118E-3</v>
      </c>
    </row>
    <row r="171" spans="1:10" ht="22.5" hidden="1" x14ac:dyDescent="0.2">
      <c r="A171" s="190" t="s">
        <v>8876</v>
      </c>
      <c r="B171" s="191" t="s">
        <v>8705</v>
      </c>
      <c r="C171" s="192" t="s">
        <v>2296</v>
      </c>
      <c r="D171" s="193" t="s">
        <v>2297</v>
      </c>
      <c r="E171" s="194" t="s">
        <v>13</v>
      </c>
      <c r="F171" s="194">
        <v>25</v>
      </c>
      <c r="G171" s="224">
        <v>150.75</v>
      </c>
      <c r="H171" s="226">
        <f t="shared" si="17"/>
        <v>188.44</v>
      </c>
      <c r="I171" s="60">
        <f t="shared" si="18"/>
        <v>4711</v>
      </c>
      <c r="J171" s="252">
        <f t="shared" si="16"/>
        <v>8.597526759277354E-3</v>
      </c>
    </row>
    <row r="172" spans="1:10" ht="22.5" hidden="1" x14ac:dyDescent="0.2">
      <c r="A172" s="190" t="s">
        <v>8877</v>
      </c>
      <c r="B172" s="191" t="s">
        <v>8705</v>
      </c>
      <c r="C172" s="192" t="s">
        <v>2299</v>
      </c>
      <c r="D172" s="193" t="s">
        <v>2300</v>
      </c>
      <c r="E172" s="194" t="s">
        <v>13</v>
      </c>
      <c r="F172" s="194">
        <v>2</v>
      </c>
      <c r="G172" s="224">
        <v>135.41999999999999</v>
      </c>
      <c r="H172" s="226">
        <f t="shared" si="17"/>
        <v>169.28</v>
      </c>
      <c r="I172" s="60">
        <f t="shared" si="18"/>
        <v>338.56</v>
      </c>
      <c r="J172" s="252">
        <f t="shared" si="16"/>
        <v>6.178685331396605E-4</v>
      </c>
    </row>
    <row r="173" spans="1:10" ht="33.75" hidden="1" x14ac:dyDescent="0.2">
      <c r="A173" s="190" t="s">
        <v>8878</v>
      </c>
      <c r="B173" s="191" t="s">
        <v>8705</v>
      </c>
      <c r="C173" s="192" t="s">
        <v>2302</v>
      </c>
      <c r="D173" s="193" t="s">
        <v>2303</v>
      </c>
      <c r="E173" s="194" t="s">
        <v>13</v>
      </c>
      <c r="F173" s="194">
        <v>2</v>
      </c>
      <c r="G173" s="224">
        <v>159.82</v>
      </c>
      <c r="H173" s="226">
        <f t="shared" si="17"/>
        <v>199.78</v>
      </c>
      <c r="I173" s="60">
        <f t="shared" si="18"/>
        <v>399.56</v>
      </c>
      <c r="J173" s="252">
        <f t="shared" si="16"/>
        <v>7.2919290849859041E-4</v>
      </c>
    </row>
    <row r="174" spans="1:10" hidden="1" x14ac:dyDescent="0.2">
      <c r="A174" s="190" t="s">
        <v>8879</v>
      </c>
      <c r="B174" s="191" t="s">
        <v>8701</v>
      </c>
      <c r="C174" s="210">
        <v>90776</v>
      </c>
      <c r="D174" s="211" t="s">
        <v>8714</v>
      </c>
      <c r="E174" s="201" t="s">
        <v>13</v>
      </c>
      <c r="F174" s="202">
        <v>16</v>
      </c>
      <c r="G174" s="231">
        <v>140.63999999999999</v>
      </c>
      <c r="H174" s="226">
        <f t="shared" si="17"/>
        <v>175.8</v>
      </c>
      <c r="I174" s="60">
        <f t="shared" si="18"/>
        <v>2812.8</v>
      </c>
      <c r="J174" s="252">
        <f t="shared" si="16"/>
        <v>5.1333311968786545E-3</v>
      </c>
    </row>
    <row r="175" spans="1:10" hidden="1" x14ac:dyDescent="0.2">
      <c r="A175" s="190" t="s">
        <v>8880</v>
      </c>
      <c r="B175" s="191" t="str">
        <f>B174</f>
        <v>SIURB-EDIF</v>
      </c>
      <c r="C175" s="210">
        <v>98610</v>
      </c>
      <c r="D175" s="211" t="s">
        <v>8715</v>
      </c>
      <c r="E175" s="201" t="s">
        <v>13</v>
      </c>
      <c r="F175" s="202">
        <v>13</v>
      </c>
      <c r="G175" s="231">
        <v>50.63</v>
      </c>
      <c r="H175" s="226">
        <f t="shared" si="17"/>
        <v>63.29</v>
      </c>
      <c r="I175" s="60">
        <f t="shared" si="18"/>
        <v>822.77</v>
      </c>
      <c r="J175" s="252">
        <f t="shared" si="16"/>
        <v>1.5015468248207658E-3</v>
      </c>
    </row>
    <row r="176" spans="1:10" hidden="1" x14ac:dyDescent="0.2">
      <c r="A176" s="190" t="s">
        <v>8881</v>
      </c>
      <c r="B176" s="191" t="str">
        <f>B175</f>
        <v>SIURB-EDIF</v>
      </c>
      <c r="C176" s="210">
        <v>98611</v>
      </c>
      <c r="D176" s="211" t="s">
        <v>8716</v>
      </c>
      <c r="E176" s="201" t="s">
        <v>13</v>
      </c>
      <c r="F176" s="202">
        <v>3</v>
      </c>
      <c r="G176" s="231">
        <v>16.760000000000002</v>
      </c>
      <c r="H176" s="226">
        <f t="shared" si="17"/>
        <v>20.95</v>
      </c>
      <c r="I176" s="60">
        <f t="shared" si="18"/>
        <v>62.85</v>
      </c>
      <c r="J176" s="252">
        <f t="shared" si="16"/>
        <v>1.1470060641489741E-4</v>
      </c>
    </row>
    <row r="177" spans="1:10" s="260" customFormat="1" ht="22.5" hidden="1" x14ac:dyDescent="0.2">
      <c r="A177" s="254" t="s">
        <v>8882</v>
      </c>
      <c r="B177" s="255" t="s">
        <v>9151</v>
      </c>
      <c r="C177" s="255" t="s">
        <v>2052</v>
      </c>
      <c r="D177" s="242" t="s">
        <v>2053</v>
      </c>
      <c r="E177" s="256" t="s">
        <v>13</v>
      </c>
      <c r="F177" s="256">
        <v>22</v>
      </c>
      <c r="G177" s="241">
        <v>6.85</v>
      </c>
      <c r="H177" s="257">
        <f t="shared" si="17"/>
        <v>8.56</v>
      </c>
      <c r="I177" s="258">
        <f t="shared" si="18"/>
        <v>188.32</v>
      </c>
      <c r="J177" s="259">
        <f t="shared" si="16"/>
        <v>3.436820715998962E-4</v>
      </c>
    </row>
    <row r="178" spans="1:10" hidden="1" x14ac:dyDescent="0.2">
      <c r="A178" s="190" t="s">
        <v>8883</v>
      </c>
      <c r="B178" s="191" t="s">
        <v>8705</v>
      </c>
      <c r="C178" s="192">
        <v>83402</v>
      </c>
      <c r="D178" s="193" t="s">
        <v>8948</v>
      </c>
      <c r="E178" s="194" t="s">
        <v>8473</v>
      </c>
      <c r="F178" s="194">
        <v>130</v>
      </c>
      <c r="G178" s="224">
        <v>50.89</v>
      </c>
      <c r="H178" s="225">
        <f t="shared" si="17"/>
        <v>63.61</v>
      </c>
      <c r="I178" s="60">
        <f t="shared" si="18"/>
        <v>8269.2999999999993</v>
      </c>
      <c r="J178" s="253">
        <f t="shared" si="16"/>
        <v>1.5091387822222928E-2</v>
      </c>
    </row>
    <row r="179" spans="1:10" ht="22.5" hidden="1" x14ac:dyDescent="0.2">
      <c r="A179" s="190" t="s">
        <v>8884</v>
      </c>
      <c r="B179" s="191" t="s">
        <v>8738</v>
      </c>
      <c r="C179" s="192" t="s">
        <v>9146</v>
      </c>
      <c r="D179" s="193" t="s">
        <v>9147</v>
      </c>
      <c r="E179" s="194" t="s">
        <v>8687</v>
      </c>
      <c r="F179" s="194">
        <v>7</v>
      </c>
      <c r="G179" s="224">
        <v>130.55000000000001</v>
      </c>
      <c r="H179" s="225">
        <f t="shared" si="17"/>
        <v>163.19</v>
      </c>
      <c r="I179" s="60">
        <f t="shared" si="18"/>
        <v>1142.33</v>
      </c>
      <c r="J179" s="252">
        <f t="shared" si="16"/>
        <v>2.0847405525207595E-3</v>
      </c>
    </row>
    <row r="180" spans="1:10" x14ac:dyDescent="0.2">
      <c r="A180" s="190"/>
      <c r="B180" s="191"/>
      <c r="C180" s="191"/>
      <c r="D180" s="195" t="s">
        <v>8637</v>
      </c>
      <c r="E180" s="194"/>
      <c r="F180" s="430"/>
      <c r="G180" s="224"/>
      <c r="H180" s="234"/>
      <c r="I180" s="62">
        <f>SUM(I163:I179)</f>
        <v>24342.46</v>
      </c>
      <c r="J180" s="252">
        <f t="shared" si="16"/>
        <v>4.4424740232782547E-2</v>
      </c>
    </row>
    <row r="181" spans="1:10" hidden="1" x14ac:dyDescent="0.2">
      <c r="A181" s="186">
        <v>13</v>
      </c>
      <c r="B181" s="197"/>
      <c r="C181" s="197"/>
      <c r="D181" s="212" t="s">
        <v>9153</v>
      </c>
      <c r="E181" s="198" t="s">
        <v>8975</v>
      </c>
      <c r="F181" s="198"/>
      <c r="G181" s="235" t="str">
        <f>IF($C181="","",VLOOKUP($C181,' SINAPI'!$A$7:$D$4001,4,FALSE))</f>
        <v/>
      </c>
      <c r="H181" s="230"/>
      <c r="I181" s="64"/>
      <c r="J181" s="252">
        <f t="shared" si="16"/>
        <v>0</v>
      </c>
    </row>
    <row r="182" spans="1:10" ht="33.75" hidden="1" x14ac:dyDescent="0.2">
      <c r="A182" s="190" t="s">
        <v>8885</v>
      </c>
      <c r="B182" s="191" t="s">
        <v>8705</v>
      </c>
      <c r="C182" s="192" t="s">
        <v>5880</v>
      </c>
      <c r="D182" s="193" t="s">
        <v>5881</v>
      </c>
      <c r="E182" s="194" t="s">
        <v>13</v>
      </c>
      <c r="F182" s="194">
        <v>12</v>
      </c>
      <c r="G182" s="232">
        <v>114.43</v>
      </c>
      <c r="H182" s="226">
        <f t="shared" ref="H182:H205" si="19">ROUND(G182*1.25,2)</f>
        <v>143.04</v>
      </c>
      <c r="I182" s="60">
        <f t="shared" ref="I182:I205" si="20">ROUND(F182*H182,2)</f>
        <v>1716.48</v>
      </c>
      <c r="J182" s="252">
        <f t="shared" si="16"/>
        <v>3.1325584232146874E-3</v>
      </c>
    </row>
    <row r="183" spans="1:10" ht="45" hidden="1" x14ac:dyDescent="0.2">
      <c r="A183" s="190" t="s">
        <v>8886</v>
      </c>
      <c r="B183" s="191" t="s">
        <v>8705</v>
      </c>
      <c r="C183" s="192" t="s">
        <v>2715</v>
      </c>
      <c r="D183" s="193" t="s">
        <v>2716</v>
      </c>
      <c r="E183" s="194" t="s">
        <v>1</v>
      </c>
      <c r="F183" s="194">
        <v>18</v>
      </c>
      <c r="G183" s="232">
        <v>46.1</v>
      </c>
      <c r="H183" s="226">
        <f t="shared" si="19"/>
        <v>57.63</v>
      </c>
      <c r="I183" s="60">
        <f t="shared" si="20"/>
        <v>1037.3399999999999</v>
      </c>
      <c r="J183" s="252">
        <f t="shared" si="16"/>
        <v>1.8931348776202014E-3</v>
      </c>
    </row>
    <row r="184" spans="1:10" ht="22.5" hidden="1" x14ac:dyDescent="0.2">
      <c r="A184" s="190" t="s">
        <v>8887</v>
      </c>
      <c r="B184" s="191" t="s">
        <v>8705</v>
      </c>
      <c r="C184" s="192" t="s">
        <v>2655</v>
      </c>
      <c r="D184" s="193" t="s">
        <v>2656</v>
      </c>
      <c r="E184" s="194" t="s">
        <v>1</v>
      </c>
      <c r="F184" s="194">
        <v>18</v>
      </c>
      <c r="G184" s="232">
        <v>44.01</v>
      </c>
      <c r="H184" s="226">
        <f t="shared" si="19"/>
        <v>55.01</v>
      </c>
      <c r="I184" s="60">
        <f t="shared" si="20"/>
        <v>990.18</v>
      </c>
      <c r="J184" s="252">
        <f t="shared" si="16"/>
        <v>1.8070683605394288E-3</v>
      </c>
    </row>
    <row r="185" spans="1:10" hidden="1" x14ac:dyDescent="0.2">
      <c r="A185" s="190" t="s">
        <v>8888</v>
      </c>
      <c r="B185" s="191" t="s">
        <v>8705</v>
      </c>
      <c r="C185" s="192" t="s">
        <v>5608</v>
      </c>
      <c r="D185" s="193" t="s">
        <v>5609</v>
      </c>
      <c r="E185" s="194" t="s">
        <v>13</v>
      </c>
      <c r="F185" s="194">
        <v>2</v>
      </c>
      <c r="G185" s="232">
        <v>361.82</v>
      </c>
      <c r="H185" s="226">
        <f t="shared" si="19"/>
        <v>452.28</v>
      </c>
      <c r="I185" s="60">
        <f t="shared" si="20"/>
        <v>904.56</v>
      </c>
      <c r="J185" s="252">
        <f t="shared" si="16"/>
        <v>1.650812737289731E-3</v>
      </c>
    </row>
    <row r="186" spans="1:10" ht="22.5" hidden="1" x14ac:dyDescent="0.2">
      <c r="A186" s="190" t="s">
        <v>8889</v>
      </c>
      <c r="B186" s="191" t="s">
        <v>8705</v>
      </c>
      <c r="C186" s="192" t="s">
        <v>5674</v>
      </c>
      <c r="D186" s="193" t="s">
        <v>5675</v>
      </c>
      <c r="E186" s="194" t="s">
        <v>13</v>
      </c>
      <c r="F186" s="194">
        <v>6</v>
      </c>
      <c r="G186" s="232">
        <v>35.270000000000003</v>
      </c>
      <c r="H186" s="226">
        <f t="shared" si="19"/>
        <v>44.09</v>
      </c>
      <c r="I186" s="60">
        <f t="shared" si="20"/>
        <v>264.54000000000002</v>
      </c>
      <c r="J186" s="252">
        <f t="shared" si="16"/>
        <v>4.8278279110575909E-4</v>
      </c>
    </row>
    <row r="187" spans="1:10" ht="22.5" hidden="1" x14ac:dyDescent="0.2">
      <c r="A187" s="190" t="s">
        <v>8890</v>
      </c>
      <c r="B187" s="191" t="s">
        <v>8705</v>
      </c>
      <c r="C187" s="192" t="s">
        <v>5686</v>
      </c>
      <c r="D187" s="193" t="s">
        <v>5687</v>
      </c>
      <c r="E187" s="194" t="s">
        <v>13</v>
      </c>
      <c r="F187" s="194">
        <v>35</v>
      </c>
      <c r="G187" s="232">
        <v>18.760000000000002</v>
      </c>
      <c r="H187" s="226">
        <f t="shared" si="19"/>
        <v>23.45</v>
      </c>
      <c r="I187" s="60">
        <f t="shared" si="20"/>
        <v>820.75</v>
      </c>
      <c r="J187" s="252">
        <f t="shared" si="16"/>
        <v>1.4978603455056013E-3</v>
      </c>
    </row>
    <row r="188" spans="1:10" hidden="1" x14ac:dyDescent="0.2">
      <c r="A188" s="190" t="s">
        <v>8891</v>
      </c>
      <c r="B188" s="191" t="s">
        <v>8705</v>
      </c>
      <c r="C188" s="192" t="s">
        <v>5700</v>
      </c>
      <c r="D188" s="193" t="s">
        <v>5701</v>
      </c>
      <c r="E188" s="194" t="s">
        <v>13</v>
      </c>
      <c r="F188" s="194">
        <v>10</v>
      </c>
      <c r="G188" s="232">
        <v>26.68</v>
      </c>
      <c r="H188" s="226">
        <f t="shared" si="19"/>
        <v>33.35</v>
      </c>
      <c r="I188" s="60">
        <f t="shared" si="20"/>
        <v>333.5</v>
      </c>
      <c r="J188" s="252">
        <f t="shared" si="16"/>
        <v>6.0863408495414933E-4</v>
      </c>
    </row>
    <row r="189" spans="1:10" ht="22.5" hidden="1" x14ac:dyDescent="0.2">
      <c r="A189" s="190" t="s">
        <v>8892</v>
      </c>
      <c r="B189" s="191" t="s">
        <v>8705</v>
      </c>
      <c r="C189" s="192" t="s">
        <v>5743</v>
      </c>
      <c r="D189" s="193" t="s">
        <v>5744</v>
      </c>
      <c r="E189" s="194" t="s">
        <v>13</v>
      </c>
      <c r="F189" s="194">
        <v>4</v>
      </c>
      <c r="G189" s="224">
        <v>74.27</v>
      </c>
      <c r="H189" s="225">
        <f t="shared" si="19"/>
        <v>92.84</v>
      </c>
      <c r="I189" s="60">
        <f t="shared" si="20"/>
        <v>371.36</v>
      </c>
      <c r="J189" s="252">
        <f t="shared" si="16"/>
        <v>6.777281972670851E-4</v>
      </c>
    </row>
    <row r="190" spans="1:10" ht="33.75" hidden="1" x14ac:dyDescent="0.2">
      <c r="A190" s="190" t="s">
        <v>8893</v>
      </c>
      <c r="B190" s="191" t="s">
        <v>8738</v>
      </c>
      <c r="C190" s="192" t="s">
        <v>8951</v>
      </c>
      <c r="D190" s="193" t="s">
        <v>9148</v>
      </c>
      <c r="E190" s="194" t="s">
        <v>13</v>
      </c>
      <c r="F190" s="194">
        <v>9</v>
      </c>
      <c r="G190" s="224">
        <v>333.74</v>
      </c>
      <c r="H190" s="225">
        <f t="shared" si="19"/>
        <v>417.18</v>
      </c>
      <c r="I190" s="60">
        <f t="shared" si="20"/>
        <v>3754.62</v>
      </c>
      <c r="J190" s="252">
        <f t="shared" si="16"/>
        <v>6.852143052625331E-3</v>
      </c>
    </row>
    <row r="191" spans="1:10" hidden="1" x14ac:dyDescent="0.2">
      <c r="A191" s="190" t="s">
        <v>8894</v>
      </c>
      <c r="B191" s="191" t="s">
        <v>8738</v>
      </c>
      <c r="C191" s="192" t="s">
        <v>8952</v>
      </c>
      <c r="D191" s="193" t="s">
        <v>9149</v>
      </c>
      <c r="E191" s="194" t="s">
        <v>13</v>
      </c>
      <c r="F191" s="194">
        <v>8</v>
      </c>
      <c r="G191" s="224">
        <v>32.08</v>
      </c>
      <c r="H191" s="225">
        <f t="shared" si="19"/>
        <v>40.1</v>
      </c>
      <c r="I191" s="60">
        <f t="shared" si="20"/>
        <v>320.8</v>
      </c>
      <c r="J191" s="252">
        <f t="shared" si="16"/>
        <v>5.8545671500237213E-4</v>
      </c>
    </row>
    <row r="192" spans="1:10" ht="22.5" hidden="1" x14ac:dyDescent="0.2">
      <c r="A192" s="190" t="s">
        <v>8895</v>
      </c>
      <c r="B192" s="191" t="s">
        <v>8705</v>
      </c>
      <c r="C192" s="192" t="s">
        <v>5868</v>
      </c>
      <c r="D192" s="193" t="s">
        <v>5869</v>
      </c>
      <c r="E192" s="194" t="s">
        <v>13</v>
      </c>
      <c r="F192" s="194">
        <v>4</v>
      </c>
      <c r="G192" s="224">
        <v>43.77</v>
      </c>
      <c r="H192" s="225">
        <f t="shared" si="19"/>
        <v>54.71</v>
      </c>
      <c r="I192" s="60">
        <f t="shared" si="20"/>
        <v>218.84</v>
      </c>
      <c r="J192" s="252">
        <f t="shared" si="16"/>
        <v>3.9938075907456082E-4</v>
      </c>
    </row>
    <row r="193" spans="1:10" ht="22.5" hidden="1" x14ac:dyDescent="0.2">
      <c r="A193" s="190" t="s">
        <v>8896</v>
      </c>
      <c r="B193" s="191" t="s">
        <v>8705</v>
      </c>
      <c r="C193" s="192">
        <v>95544</v>
      </c>
      <c r="D193" s="193" t="s">
        <v>5870</v>
      </c>
      <c r="E193" s="194" t="s">
        <v>13</v>
      </c>
      <c r="F193" s="194">
        <v>12</v>
      </c>
      <c r="G193" s="224">
        <v>34.090000000000003</v>
      </c>
      <c r="H193" s="225">
        <f t="shared" si="19"/>
        <v>42.61</v>
      </c>
      <c r="I193" s="60">
        <f t="shared" si="20"/>
        <v>511.32</v>
      </c>
      <c r="J193" s="252">
        <f t="shared" si="16"/>
        <v>9.3315376407422971E-4</v>
      </c>
    </row>
    <row r="194" spans="1:10" hidden="1" x14ac:dyDescent="0.2">
      <c r="A194" s="190" t="s">
        <v>8897</v>
      </c>
      <c r="B194" s="191" t="s">
        <v>8705</v>
      </c>
      <c r="C194" s="192" t="s">
        <v>5706</v>
      </c>
      <c r="D194" s="193" t="s">
        <v>8678</v>
      </c>
      <c r="E194" s="194" t="s">
        <v>47</v>
      </c>
      <c r="F194" s="194">
        <v>5.76</v>
      </c>
      <c r="G194" s="224">
        <v>579.49</v>
      </c>
      <c r="H194" s="225">
        <f t="shared" si="19"/>
        <v>724.36</v>
      </c>
      <c r="I194" s="60">
        <f t="shared" si="20"/>
        <v>4172.3100000000004</v>
      </c>
      <c r="J194" s="252">
        <f t="shared" si="16"/>
        <v>7.6144230254724041E-3</v>
      </c>
    </row>
    <row r="195" spans="1:10" hidden="1" x14ac:dyDescent="0.2">
      <c r="A195" s="190" t="s">
        <v>8898</v>
      </c>
      <c r="B195" s="191" t="s">
        <v>8701</v>
      </c>
      <c r="C195" s="192" t="s">
        <v>8953</v>
      </c>
      <c r="D195" s="193" t="s">
        <v>8963</v>
      </c>
      <c r="E195" s="194" t="s">
        <v>1</v>
      </c>
      <c r="F195" s="194">
        <f>11.3*0.6</f>
        <v>6.78</v>
      </c>
      <c r="G195" s="224">
        <v>863.57</v>
      </c>
      <c r="H195" s="225">
        <f t="shared" si="19"/>
        <v>1079.46</v>
      </c>
      <c r="I195" s="60">
        <f t="shared" si="20"/>
        <v>7318.74</v>
      </c>
      <c r="J195" s="253">
        <f t="shared" si="16"/>
        <v>1.3356625555974005E-2</v>
      </c>
    </row>
    <row r="196" spans="1:10" ht="45" hidden="1" x14ac:dyDescent="0.2">
      <c r="A196" s="190" t="s">
        <v>8899</v>
      </c>
      <c r="B196" s="191" t="s">
        <v>8705</v>
      </c>
      <c r="C196" s="192" t="s">
        <v>5833</v>
      </c>
      <c r="D196" s="193" t="s">
        <v>5834</v>
      </c>
      <c r="E196" s="194" t="s">
        <v>13</v>
      </c>
      <c r="F196" s="194">
        <v>4</v>
      </c>
      <c r="G196" s="224">
        <v>183.17</v>
      </c>
      <c r="H196" s="225">
        <f t="shared" si="19"/>
        <v>228.96</v>
      </c>
      <c r="I196" s="60">
        <f t="shared" si="20"/>
        <v>915.84</v>
      </c>
      <c r="J196" s="252">
        <f t="shared" si="16"/>
        <v>1.6713986217823332E-3</v>
      </c>
    </row>
    <row r="197" spans="1:10" ht="33.75" hidden="1" x14ac:dyDescent="0.2">
      <c r="A197" s="190" t="s">
        <v>8900</v>
      </c>
      <c r="B197" s="191" t="s">
        <v>8705</v>
      </c>
      <c r="C197" s="192">
        <v>86923</v>
      </c>
      <c r="D197" s="193" t="s">
        <v>5777</v>
      </c>
      <c r="E197" s="194" t="s">
        <v>13</v>
      </c>
      <c r="F197" s="194">
        <v>1</v>
      </c>
      <c r="G197" s="224">
        <v>435.8</v>
      </c>
      <c r="H197" s="225">
        <f t="shared" si="19"/>
        <v>544.75</v>
      </c>
      <c r="I197" s="60">
        <f t="shared" si="20"/>
        <v>544.75</v>
      </c>
      <c r="J197" s="252">
        <f t="shared" si="16"/>
        <v>9.9416317175044324E-4</v>
      </c>
    </row>
    <row r="198" spans="1:10" ht="33.75" hidden="1" x14ac:dyDescent="0.2">
      <c r="A198" s="190" t="s">
        <v>8901</v>
      </c>
      <c r="B198" s="191" t="s">
        <v>8705</v>
      </c>
      <c r="C198" s="192" t="s">
        <v>5856</v>
      </c>
      <c r="D198" s="193" t="s">
        <v>5857</v>
      </c>
      <c r="E198" s="194" t="s">
        <v>13</v>
      </c>
      <c r="F198" s="194">
        <v>1</v>
      </c>
      <c r="G198" s="224">
        <v>185.7</v>
      </c>
      <c r="H198" s="225">
        <f t="shared" si="19"/>
        <v>232.13</v>
      </c>
      <c r="I198" s="60">
        <f t="shared" si="20"/>
        <v>232.13</v>
      </c>
      <c r="J198" s="252">
        <f t="shared" si="16"/>
        <v>4.2363487298472763E-4</v>
      </c>
    </row>
    <row r="199" spans="1:10" ht="22.5" hidden="1" x14ac:dyDescent="0.2">
      <c r="A199" s="190" t="s">
        <v>8902</v>
      </c>
      <c r="B199" s="191" t="s">
        <v>8705</v>
      </c>
      <c r="C199" s="192" t="s">
        <v>5885</v>
      </c>
      <c r="D199" s="193" t="s">
        <v>5886</v>
      </c>
      <c r="E199" s="194" t="s">
        <v>13</v>
      </c>
      <c r="F199" s="194">
        <v>1</v>
      </c>
      <c r="G199" s="224">
        <v>223.76</v>
      </c>
      <c r="H199" s="225">
        <f t="shared" si="19"/>
        <v>279.7</v>
      </c>
      <c r="I199" s="60">
        <f t="shared" si="20"/>
        <v>279.7</v>
      </c>
      <c r="J199" s="252">
        <f t="shared" si="16"/>
        <v>5.1044963586709309E-4</v>
      </c>
    </row>
    <row r="200" spans="1:10" hidden="1" x14ac:dyDescent="0.2">
      <c r="A200" s="190" t="s">
        <v>8903</v>
      </c>
      <c r="B200" s="191" t="s">
        <v>8701</v>
      </c>
      <c r="C200" s="192">
        <v>101475</v>
      </c>
      <c r="D200" s="193" t="s">
        <v>8969</v>
      </c>
      <c r="E200" s="194" t="s">
        <v>47</v>
      </c>
      <c r="F200" s="194">
        <v>9.6199999999999992</v>
      </c>
      <c r="G200" s="224">
        <v>414.33</v>
      </c>
      <c r="H200" s="225">
        <f t="shared" si="19"/>
        <v>517.91</v>
      </c>
      <c r="I200" s="60">
        <f t="shared" si="20"/>
        <v>4982.29</v>
      </c>
      <c r="J200" s="252">
        <f t="shared" si="16"/>
        <v>9.0926282312629933E-3</v>
      </c>
    </row>
    <row r="201" spans="1:10" s="260" customFormat="1" ht="22.5" hidden="1" x14ac:dyDescent="0.2">
      <c r="A201" s="254" t="s">
        <v>8904</v>
      </c>
      <c r="B201" s="255" t="s">
        <v>9292</v>
      </c>
      <c r="C201" s="255">
        <f>COMPOSIÇÕES!B33</f>
        <v>4</v>
      </c>
      <c r="D201" s="242" t="s">
        <v>8683</v>
      </c>
      <c r="E201" s="256" t="s">
        <v>8473</v>
      </c>
      <c r="F201" s="256">
        <v>3</v>
      </c>
      <c r="G201" s="241">
        <f>COMPOSIÇÕES!G39</f>
        <v>509.53999999999996</v>
      </c>
      <c r="H201" s="257">
        <f t="shared" si="19"/>
        <v>636.92999999999995</v>
      </c>
      <c r="I201" s="258">
        <f t="shared" si="20"/>
        <v>1910.79</v>
      </c>
      <c r="J201" s="259">
        <f t="shared" si="16"/>
        <v>3.4871721834768784E-3</v>
      </c>
    </row>
    <row r="202" spans="1:10" hidden="1" x14ac:dyDescent="0.2">
      <c r="A202" s="190" t="s">
        <v>8905</v>
      </c>
      <c r="B202" s="191" t="s">
        <v>8701</v>
      </c>
      <c r="C202" s="192">
        <v>101227</v>
      </c>
      <c r="D202" s="193" t="s">
        <v>8968</v>
      </c>
      <c r="E202" s="194" t="s">
        <v>8473</v>
      </c>
      <c r="F202" s="194">
        <v>5</v>
      </c>
      <c r="G202" s="224">
        <v>7.52</v>
      </c>
      <c r="H202" s="225">
        <f t="shared" si="19"/>
        <v>9.4</v>
      </c>
      <c r="I202" s="60">
        <f t="shared" si="20"/>
        <v>47</v>
      </c>
      <c r="J202" s="252">
        <f t="shared" si="16"/>
        <v>8.5774518719175465E-5</v>
      </c>
    </row>
    <row r="203" spans="1:10" ht="22.5" hidden="1" x14ac:dyDescent="0.2">
      <c r="A203" s="190" t="s">
        <v>8906</v>
      </c>
      <c r="B203" s="191" t="str">
        <f>B205</f>
        <v>SIURB-EDIF</v>
      </c>
      <c r="C203" s="206">
        <v>101452</v>
      </c>
      <c r="D203" s="207" t="s">
        <v>8735</v>
      </c>
      <c r="E203" s="208" t="s">
        <v>8473</v>
      </c>
      <c r="F203" s="213">
        <v>7</v>
      </c>
      <c r="G203" s="236">
        <v>33.770000000000003</v>
      </c>
      <c r="H203" s="237">
        <f t="shared" si="19"/>
        <v>42.21</v>
      </c>
      <c r="I203" s="60">
        <f t="shared" si="20"/>
        <v>295.47000000000003</v>
      </c>
      <c r="J203" s="252">
        <f t="shared" si="16"/>
        <v>5.3922972438201651E-4</v>
      </c>
    </row>
    <row r="204" spans="1:10" ht="22.5" hidden="1" x14ac:dyDescent="0.2">
      <c r="A204" s="190" t="s">
        <v>8907</v>
      </c>
      <c r="B204" s="191" t="str">
        <f>B203</f>
        <v>SIURB-EDIF</v>
      </c>
      <c r="C204" s="214">
        <f>C203</f>
        <v>101452</v>
      </c>
      <c r="D204" s="207" t="s">
        <v>8736</v>
      </c>
      <c r="E204" s="194" t="s">
        <v>8473</v>
      </c>
      <c r="F204" s="194">
        <v>5</v>
      </c>
      <c r="G204" s="232">
        <v>33.770000000000003</v>
      </c>
      <c r="H204" s="226">
        <f t="shared" si="19"/>
        <v>42.21</v>
      </c>
      <c r="I204" s="60">
        <f t="shared" si="20"/>
        <v>211.05</v>
      </c>
      <c r="J204" s="252">
        <f t="shared" si="16"/>
        <v>3.8516408884429749E-4</v>
      </c>
    </row>
    <row r="205" spans="1:10" ht="22.5" hidden="1" x14ac:dyDescent="0.2">
      <c r="A205" s="190" t="s">
        <v>8908</v>
      </c>
      <c r="B205" s="215" t="s">
        <v>8701</v>
      </c>
      <c r="C205" s="216">
        <v>170521</v>
      </c>
      <c r="D205" s="207" t="s">
        <v>8702</v>
      </c>
      <c r="E205" s="217" t="s">
        <v>13</v>
      </c>
      <c r="F205" s="194">
        <v>1</v>
      </c>
      <c r="G205" s="232">
        <v>189.37</v>
      </c>
      <c r="H205" s="226">
        <f t="shared" si="19"/>
        <v>236.71</v>
      </c>
      <c r="I205" s="60">
        <f t="shared" si="20"/>
        <v>236.71</v>
      </c>
      <c r="J205" s="252">
        <f t="shared" si="16"/>
        <v>4.3199332608544731E-4</v>
      </c>
    </row>
    <row r="206" spans="1:10" x14ac:dyDescent="0.2">
      <c r="A206" s="190"/>
      <c r="B206" s="191"/>
      <c r="C206" s="191"/>
      <c r="D206" s="193" t="s">
        <v>8637</v>
      </c>
      <c r="E206" s="194"/>
      <c r="F206" s="430"/>
      <c r="G206" s="224"/>
      <c r="H206" s="234"/>
      <c r="I206" s="62">
        <f>SUM(I182:I205)</f>
        <v>32391.07</v>
      </c>
      <c r="J206" s="252">
        <f t="shared" si="16"/>
        <v>5.9113371064874951E-2</v>
      </c>
    </row>
    <row r="207" spans="1:10" hidden="1" x14ac:dyDescent="0.2">
      <c r="A207" s="186">
        <v>14</v>
      </c>
      <c r="B207" s="197"/>
      <c r="C207" s="197"/>
      <c r="D207" s="212" t="s">
        <v>9152</v>
      </c>
      <c r="E207" s="198" t="s">
        <v>8975</v>
      </c>
      <c r="F207" s="198"/>
      <c r="G207" s="229" t="str">
        <f>IF($C207="","",VLOOKUP($C207,' SINAPI'!$A$7:$D$4001,4,FALSE))</f>
        <v/>
      </c>
      <c r="H207" s="230"/>
      <c r="I207" s="64"/>
      <c r="J207" s="252">
        <f t="shared" si="16"/>
        <v>0</v>
      </c>
    </row>
    <row r="208" spans="1:10" hidden="1" x14ac:dyDescent="0.2">
      <c r="A208" s="190" t="s">
        <v>8909</v>
      </c>
      <c r="B208" s="191" t="s">
        <v>8738</v>
      </c>
      <c r="C208" s="192" t="s">
        <v>8956</v>
      </c>
      <c r="D208" s="193" t="s">
        <v>8971</v>
      </c>
      <c r="E208" s="194" t="s">
        <v>8473</v>
      </c>
      <c r="F208" s="194">
        <v>2</v>
      </c>
      <c r="G208" s="224">
        <v>340.88</v>
      </c>
      <c r="H208" s="225">
        <f>ROUND(G208*1.25,2)</f>
        <v>426.1</v>
      </c>
      <c r="I208" s="60">
        <f>ROUND(F208*H208,2)</f>
        <v>852.2</v>
      </c>
      <c r="J208" s="252">
        <f t="shared" ref="J208:J232" si="21">I208/$I$234</f>
        <v>1.5552562734570496E-3</v>
      </c>
    </row>
    <row r="209" spans="1:15" hidden="1" x14ac:dyDescent="0.2">
      <c r="A209" s="190" t="s">
        <v>8910</v>
      </c>
      <c r="B209" s="191" t="s">
        <v>8738</v>
      </c>
      <c r="C209" s="191" t="s">
        <v>8737</v>
      </c>
      <c r="D209" s="193" t="s">
        <v>8743</v>
      </c>
      <c r="E209" s="194" t="s">
        <v>8473</v>
      </c>
      <c r="F209" s="194">
        <v>2</v>
      </c>
      <c r="G209" s="224">
        <v>4148.8100000000004</v>
      </c>
      <c r="H209" s="232">
        <f>ROUND(G209*1.25,2)</f>
        <v>5186.01</v>
      </c>
      <c r="I209" s="60">
        <f>ROUND(F209*H209,2)</f>
        <v>10372.02</v>
      </c>
      <c r="J209" s="253">
        <f t="shared" si="21"/>
        <v>1.8928830290333241E-2</v>
      </c>
    </row>
    <row r="210" spans="1:15" x14ac:dyDescent="0.2">
      <c r="A210" s="190"/>
      <c r="B210" s="191"/>
      <c r="C210" s="191"/>
      <c r="D210" s="193" t="s">
        <v>8637</v>
      </c>
      <c r="E210" s="194"/>
      <c r="F210" s="430"/>
      <c r="G210" s="224"/>
      <c r="H210" s="234"/>
      <c r="I210" s="62">
        <f>SUM(I208:I209)</f>
        <v>11224.220000000001</v>
      </c>
      <c r="J210" s="252">
        <f t="shared" si="21"/>
        <v>2.0484086563790291E-2</v>
      </c>
    </row>
    <row r="211" spans="1:15" hidden="1" x14ac:dyDescent="0.2">
      <c r="A211" s="186">
        <v>15</v>
      </c>
      <c r="B211" s="197"/>
      <c r="C211" s="197"/>
      <c r="D211" s="212" t="s">
        <v>9144</v>
      </c>
      <c r="E211" s="198" t="s">
        <v>8975</v>
      </c>
      <c r="F211" s="198"/>
      <c r="G211" s="229" t="str">
        <f>IF($C211="","",VLOOKUP($C211,' SINAPI'!$A$7:$D$4001,4,FALSE))</f>
        <v/>
      </c>
      <c r="H211" s="230"/>
      <c r="I211" s="64"/>
      <c r="J211" s="252">
        <f t="shared" si="21"/>
        <v>0</v>
      </c>
    </row>
    <row r="212" spans="1:15" hidden="1" x14ac:dyDescent="0.2">
      <c r="A212" s="190" t="s">
        <v>8911</v>
      </c>
      <c r="B212" s="191" t="s">
        <v>8705</v>
      </c>
      <c r="C212" s="192" t="s">
        <v>2417</v>
      </c>
      <c r="D212" s="193" t="s">
        <v>2418</v>
      </c>
      <c r="E212" s="194" t="s">
        <v>13</v>
      </c>
      <c r="F212" s="194">
        <v>2</v>
      </c>
      <c r="G212" s="232">
        <v>105.35</v>
      </c>
      <c r="H212" s="226">
        <f t="shared" ref="H212:H220" si="22">ROUND(G212*1.25,2)</f>
        <v>131.69</v>
      </c>
      <c r="I212" s="60">
        <f t="shared" ref="I212:I220" si="23">ROUND(F212*H212,2)</f>
        <v>263.38</v>
      </c>
      <c r="J212" s="252">
        <f t="shared" si="21"/>
        <v>4.8066580298417944E-4</v>
      </c>
    </row>
    <row r="213" spans="1:15" hidden="1" x14ac:dyDescent="0.2">
      <c r="A213" s="190" t="s">
        <v>8912</v>
      </c>
      <c r="B213" s="191" t="s">
        <v>8705</v>
      </c>
      <c r="C213" s="192" t="s">
        <v>2420</v>
      </c>
      <c r="D213" s="193" t="s">
        <v>2421</v>
      </c>
      <c r="E213" s="194" t="s">
        <v>13</v>
      </c>
      <c r="F213" s="194">
        <v>2</v>
      </c>
      <c r="G213" s="232">
        <v>342.28</v>
      </c>
      <c r="H213" s="226">
        <f t="shared" si="22"/>
        <v>427.85</v>
      </c>
      <c r="I213" s="60">
        <f t="shared" si="23"/>
        <v>855.7</v>
      </c>
      <c r="J213" s="252">
        <f t="shared" si="21"/>
        <v>1.5616437376169883E-3</v>
      </c>
    </row>
    <row r="214" spans="1:15" hidden="1" x14ac:dyDescent="0.2">
      <c r="A214" s="190" t="s">
        <v>8913</v>
      </c>
      <c r="B214" s="191" t="s">
        <v>8705</v>
      </c>
      <c r="C214" s="192" t="s">
        <v>2423</v>
      </c>
      <c r="D214" s="193" t="s">
        <v>2424</v>
      </c>
      <c r="E214" s="194" t="s">
        <v>13</v>
      </c>
      <c r="F214" s="194">
        <v>2</v>
      </c>
      <c r="G214" s="232">
        <v>112.2</v>
      </c>
      <c r="H214" s="226">
        <f t="shared" si="22"/>
        <v>140.25</v>
      </c>
      <c r="I214" s="60">
        <f t="shared" si="23"/>
        <v>280.5</v>
      </c>
      <c r="J214" s="252">
        <f t="shared" si="21"/>
        <v>5.1190962767507907E-4</v>
      </c>
    </row>
    <row r="215" spans="1:15" ht="22.5" hidden="1" x14ac:dyDescent="0.2">
      <c r="A215" s="190" t="s">
        <v>8914</v>
      </c>
      <c r="B215" s="191" t="s">
        <v>8705</v>
      </c>
      <c r="C215" s="192" t="s">
        <v>2426</v>
      </c>
      <c r="D215" s="193" t="s">
        <v>2427</v>
      </c>
      <c r="E215" s="194" t="s">
        <v>13</v>
      </c>
      <c r="F215" s="194">
        <v>2</v>
      </c>
      <c r="G215" s="232">
        <v>115.38</v>
      </c>
      <c r="H215" s="226">
        <f t="shared" si="22"/>
        <v>144.22999999999999</v>
      </c>
      <c r="I215" s="60">
        <f t="shared" si="23"/>
        <v>288.45999999999998</v>
      </c>
      <c r="J215" s="252">
        <f t="shared" si="21"/>
        <v>5.264365461645394E-4</v>
      </c>
    </row>
    <row r="216" spans="1:15" hidden="1" x14ac:dyDescent="0.2">
      <c r="A216" s="190" t="s">
        <v>8915</v>
      </c>
      <c r="B216" s="191" t="s">
        <v>8738</v>
      </c>
      <c r="C216" s="192" t="s">
        <v>8957</v>
      </c>
      <c r="D216" s="193" t="s">
        <v>8972</v>
      </c>
      <c r="E216" s="194" t="s">
        <v>36</v>
      </c>
      <c r="F216" s="194">
        <f>'MEMORIA DE  CALCULO'!F849</f>
        <v>144</v>
      </c>
      <c r="G216" s="224">
        <v>10.3</v>
      </c>
      <c r="H216" s="225">
        <f t="shared" si="22"/>
        <v>12.88</v>
      </c>
      <c r="I216" s="60">
        <f t="shared" si="23"/>
        <v>1854.72</v>
      </c>
      <c r="J216" s="252">
        <f t="shared" si="21"/>
        <v>3.384845007634662E-3</v>
      </c>
    </row>
    <row r="217" spans="1:15" hidden="1" x14ac:dyDescent="0.2">
      <c r="A217" s="190" t="s">
        <v>8916</v>
      </c>
      <c r="B217" s="191" t="s">
        <v>8738</v>
      </c>
      <c r="C217" s="192" t="s">
        <v>8958</v>
      </c>
      <c r="D217" s="193" t="s">
        <v>8973</v>
      </c>
      <c r="E217" s="194" t="s">
        <v>36</v>
      </c>
      <c r="F217" s="194">
        <f>'MEMORIA DE  CALCULO'!F853</f>
        <v>64</v>
      </c>
      <c r="G217" s="224">
        <v>9.2799999999999994</v>
      </c>
      <c r="H217" s="225">
        <f t="shared" si="22"/>
        <v>11.6</v>
      </c>
      <c r="I217" s="60">
        <f t="shared" si="23"/>
        <v>742.4</v>
      </c>
      <c r="J217" s="252">
        <f t="shared" si="21"/>
        <v>1.3548723978109758E-3</v>
      </c>
    </row>
    <row r="218" spans="1:15" hidden="1" x14ac:dyDescent="0.2">
      <c r="A218" s="190" t="s">
        <v>9207</v>
      </c>
      <c r="B218" s="191" t="s">
        <v>8738</v>
      </c>
      <c r="C218" s="192" t="s">
        <v>8959</v>
      </c>
      <c r="D218" s="193" t="s">
        <v>8974</v>
      </c>
      <c r="E218" s="194" t="s">
        <v>8924</v>
      </c>
      <c r="F218" s="194">
        <f>'MEMORIA DE  CALCULO'!F857</f>
        <v>400</v>
      </c>
      <c r="G218" s="224">
        <v>2.83</v>
      </c>
      <c r="H218" s="225">
        <f t="shared" si="22"/>
        <v>3.54</v>
      </c>
      <c r="I218" s="60">
        <f t="shared" si="23"/>
        <v>1416</v>
      </c>
      <c r="J218" s="252">
        <f t="shared" si="21"/>
        <v>2.5841855001351587E-3</v>
      </c>
    </row>
    <row r="219" spans="1:15" hidden="1" x14ac:dyDescent="0.2">
      <c r="A219" s="190" t="s">
        <v>8917</v>
      </c>
      <c r="B219" s="191" t="s">
        <v>8701</v>
      </c>
      <c r="C219" s="210">
        <v>100872</v>
      </c>
      <c r="D219" s="211" t="s">
        <v>8710</v>
      </c>
      <c r="E219" s="201" t="s">
        <v>13</v>
      </c>
      <c r="F219" s="202">
        <v>1</v>
      </c>
      <c r="G219" s="231">
        <v>663.85</v>
      </c>
      <c r="H219" s="232">
        <f t="shared" si="22"/>
        <v>829.81</v>
      </c>
      <c r="I219" s="60">
        <f t="shared" si="23"/>
        <v>829.81</v>
      </c>
      <c r="J219" s="252">
        <f t="shared" si="21"/>
        <v>1.5143947527310423E-3</v>
      </c>
    </row>
    <row r="220" spans="1:15" hidden="1" x14ac:dyDescent="0.2">
      <c r="A220" s="190" t="s">
        <v>9208</v>
      </c>
      <c r="B220" s="191" t="s">
        <v>8701</v>
      </c>
      <c r="C220" s="210">
        <v>100873</v>
      </c>
      <c r="D220" s="211" t="s">
        <v>8711</v>
      </c>
      <c r="E220" s="201" t="s">
        <v>13</v>
      </c>
      <c r="F220" s="202">
        <v>1</v>
      </c>
      <c r="G220" s="231">
        <v>39.200000000000003</v>
      </c>
      <c r="H220" s="232">
        <f t="shared" si="22"/>
        <v>49</v>
      </c>
      <c r="I220" s="60">
        <f t="shared" si="23"/>
        <v>49</v>
      </c>
      <c r="J220" s="252">
        <f t="shared" si="21"/>
        <v>8.9424498239140378E-5</v>
      </c>
    </row>
    <row r="221" spans="1:15" hidden="1" x14ac:dyDescent="0.2">
      <c r="A221" s="190"/>
      <c r="B221" s="191"/>
      <c r="C221" s="191"/>
      <c r="D221" s="193" t="s">
        <v>8637</v>
      </c>
      <c r="E221" s="194"/>
      <c r="F221" s="194"/>
      <c r="G221" s="232"/>
      <c r="H221" s="234"/>
      <c r="I221" s="62">
        <f>SUM(I212:I220)</f>
        <v>6579.9699999999993</v>
      </c>
      <c r="J221" s="252">
        <f t="shared" si="21"/>
        <v>1.2008377870991764E-2</v>
      </c>
    </row>
    <row r="222" spans="1:15" hidden="1" x14ac:dyDescent="0.2">
      <c r="A222" s="186">
        <v>16</v>
      </c>
      <c r="B222" s="197"/>
      <c r="C222" s="197"/>
      <c r="D222" s="212" t="s">
        <v>8657</v>
      </c>
      <c r="E222" s="198" t="s">
        <v>8975</v>
      </c>
      <c r="F222" s="198"/>
      <c r="G222" s="229" t="str">
        <f>IF($C222="","",VLOOKUP($C222,' SINAPI'!$A$7:$D$4001,4,FALSE))</f>
        <v/>
      </c>
      <c r="H222" s="230"/>
      <c r="I222" s="64"/>
      <c r="J222" s="252">
        <f t="shared" si="21"/>
        <v>0</v>
      </c>
    </row>
    <row r="223" spans="1:15" ht="22.5" hidden="1" x14ac:dyDescent="0.2">
      <c r="A223" s="190" t="s">
        <v>8918</v>
      </c>
      <c r="B223" s="191" t="s">
        <v>8738</v>
      </c>
      <c r="C223" s="192" t="s">
        <v>8744</v>
      </c>
      <c r="D223" s="193" t="s">
        <v>8723</v>
      </c>
      <c r="E223" s="194" t="s">
        <v>1</v>
      </c>
      <c r="F223" s="194">
        <v>12</v>
      </c>
      <c r="G223" s="224">
        <v>8.34</v>
      </c>
      <c r="H223" s="232">
        <f>ROUND(G223*1.25,2)</f>
        <v>10.43</v>
      </c>
      <c r="I223" s="60">
        <f>ROUND(F223*H223,2)</f>
        <v>125.16</v>
      </c>
      <c r="J223" s="252">
        <f t="shared" si="21"/>
        <v>2.2841571835940426E-4</v>
      </c>
      <c r="O223" s="94"/>
    </row>
    <row r="224" spans="1:15" hidden="1" x14ac:dyDescent="0.2">
      <c r="A224" s="203"/>
      <c r="B224" s="204"/>
      <c r="C224" s="191"/>
      <c r="D224" s="193" t="s">
        <v>8637</v>
      </c>
      <c r="E224" s="194"/>
      <c r="F224" s="194"/>
      <c r="G224" s="224"/>
      <c r="H224" s="234"/>
      <c r="I224" s="62">
        <f>SUM(I223:I223)</f>
        <v>125.16</v>
      </c>
      <c r="J224" s="252">
        <f t="shared" si="21"/>
        <v>2.2841571835940426E-4</v>
      </c>
    </row>
    <row r="225" spans="1:10" hidden="1" x14ac:dyDescent="0.2">
      <c r="A225" s="186">
        <v>17</v>
      </c>
      <c r="B225" s="187"/>
      <c r="C225" s="187"/>
      <c r="D225" s="188" t="s">
        <v>8667</v>
      </c>
      <c r="E225" s="189"/>
      <c r="F225" s="189"/>
      <c r="G225" s="227"/>
      <c r="H225" s="228"/>
      <c r="I225" s="65"/>
      <c r="J225" s="252">
        <f t="shared" si="21"/>
        <v>0</v>
      </c>
    </row>
    <row r="226" spans="1:10" s="260" customFormat="1" ht="22.5" hidden="1" x14ac:dyDescent="0.2">
      <c r="A226" s="254" t="s">
        <v>8919</v>
      </c>
      <c r="B226" s="255" t="s">
        <v>8705</v>
      </c>
      <c r="C226" s="255">
        <v>402</v>
      </c>
      <c r="D226" s="242" t="s">
        <v>8692</v>
      </c>
      <c r="E226" s="256" t="s">
        <v>8473</v>
      </c>
      <c r="F226" s="256">
        <v>4</v>
      </c>
      <c r="G226" s="241">
        <v>9.24</v>
      </c>
      <c r="H226" s="257">
        <f t="shared" ref="H226:H232" si="24">ROUND(G226*1.25,2)</f>
        <v>11.55</v>
      </c>
      <c r="I226" s="258">
        <f t="shared" ref="I226:I232" si="25">ROUND(F226*H226,2)</f>
        <v>46.2</v>
      </c>
      <c r="J226" s="259">
        <f t="shared" si="21"/>
        <v>8.4314526911189505E-5</v>
      </c>
    </row>
    <row r="227" spans="1:10" hidden="1" x14ac:dyDescent="0.2">
      <c r="A227" s="254" t="s">
        <v>8920</v>
      </c>
      <c r="B227" s="215" t="s">
        <v>8701</v>
      </c>
      <c r="C227" s="216">
        <v>88050</v>
      </c>
      <c r="D227" s="218" t="s">
        <v>8703</v>
      </c>
      <c r="E227" s="217" t="s">
        <v>36</v>
      </c>
      <c r="F227" s="219">
        <v>200</v>
      </c>
      <c r="G227" s="238">
        <v>6.89</v>
      </c>
      <c r="H227" s="226">
        <f t="shared" si="24"/>
        <v>8.61</v>
      </c>
      <c r="I227" s="60">
        <f t="shared" si="25"/>
        <v>1722</v>
      </c>
      <c r="J227" s="252">
        <f t="shared" si="21"/>
        <v>3.1426323666897903E-3</v>
      </c>
    </row>
    <row r="228" spans="1:10" ht="22.5" hidden="1" x14ac:dyDescent="0.2">
      <c r="A228" s="254" t="s">
        <v>9209</v>
      </c>
      <c r="B228" s="215" t="s">
        <v>8701</v>
      </c>
      <c r="C228" s="216">
        <v>88051</v>
      </c>
      <c r="D228" s="218" t="s">
        <v>8704</v>
      </c>
      <c r="E228" s="217" t="s">
        <v>36</v>
      </c>
      <c r="F228" s="219">
        <v>50</v>
      </c>
      <c r="G228" s="238">
        <v>61.41</v>
      </c>
      <c r="H228" s="226">
        <f t="shared" si="24"/>
        <v>76.760000000000005</v>
      </c>
      <c r="I228" s="60">
        <f t="shared" si="25"/>
        <v>3838</v>
      </c>
      <c r="J228" s="252">
        <f t="shared" si="21"/>
        <v>7.0043106988126689E-3</v>
      </c>
    </row>
    <row r="229" spans="1:10" ht="22.5" hidden="1" x14ac:dyDescent="0.2">
      <c r="A229" s="254" t="s">
        <v>8921</v>
      </c>
      <c r="B229" s="215" t="s">
        <v>8701</v>
      </c>
      <c r="C229" s="210">
        <v>170593</v>
      </c>
      <c r="D229" s="218" t="s">
        <v>8728</v>
      </c>
      <c r="E229" s="217" t="s">
        <v>8473</v>
      </c>
      <c r="F229" s="219">
        <v>58</v>
      </c>
      <c r="G229" s="238">
        <v>33.61</v>
      </c>
      <c r="H229" s="232">
        <f t="shared" si="24"/>
        <v>42.01</v>
      </c>
      <c r="I229" s="60">
        <f t="shared" si="25"/>
        <v>2436.58</v>
      </c>
      <c r="J229" s="252">
        <f t="shared" si="21"/>
        <v>4.4467335493780539E-3</v>
      </c>
    </row>
    <row r="230" spans="1:10" hidden="1" x14ac:dyDescent="0.2">
      <c r="A230" s="254" t="s">
        <v>9210</v>
      </c>
      <c r="B230" s="215" t="s">
        <v>8701</v>
      </c>
      <c r="C230" s="216">
        <v>181619</v>
      </c>
      <c r="D230" s="218" t="s">
        <v>8729</v>
      </c>
      <c r="E230" s="217" t="s">
        <v>8713</v>
      </c>
      <c r="F230" s="219">
        <v>1</v>
      </c>
      <c r="G230" s="238">
        <v>3558</v>
      </c>
      <c r="H230" s="226">
        <f t="shared" si="24"/>
        <v>4447.5</v>
      </c>
      <c r="I230" s="60">
        <f t="shared" si="25"/>
        <v>4447.5</v>
      </c>
      <c r="J230" s="252">
        <f t="shared" si="21"/>
        <v>8.1166419575219757E-3</v>
      </c>
    </row>
    <row r="231" spans="1:10" hidden="1" x14ac:dyDescent="0.2">
      <c r="A231" s="254" t="s">
        <v>8922</v>
      </c>
      <c r="B231" s="215" t="str">
        <f>B229</f>
        <v>SIURB-EDIF</v>
      </c>
      <c r="C231" s="216">
        <v>34005</v>
      </c>
      <c r="D231" s="218" t="s">
        <v>8742</v>
      </c>
      <c r="E231" s="217" t="s">
        <v>47</v>
      </c>
      <c r="F231" s="219">
        <f>'MEMORIA CALCULO UPA S.JOÃO'!F85+'MEMORIA CALCULO UPA S.JOÃO'!F58</f>
        <v>846.31000000000006</v>
      </c>
      <c r="G231" s="238">
        <v>4.8499999999999996</v>
      </c>
      <c r="H231" s="226">
        <f t="shared" si="24"/>
        <v>6.06</v>
      </c>
      <c r="I231" s="60">
        <f t="shared" si="25"/>
        <v>5128.6400000000003</v>
      </c>
      <c r="J231" s="252">
        <f t="shared" si="21"/>
        <v>9.3597154826364267E-3</v>
      </c>
    </row>
    <row r="232" spans="1:10" hidden="1" x14ac:dyDescent="0.2">
      <c r="A232" s="254" t="s">
        <v>8923</v>
      </c>
      <c r="B232" s="215" t="s">
        <v>8705</v>
      </c>
      <c r="C232" s="216" t="s">
        <v>8084</v>
      </c>
      <c r="D232" s="218" t="s">
        <v>8085</v>
      </c>
      <c r="E232" s="217" t="s">
        <v>47</v>
      </c>
      <c r="F232" s="219">
        <f>F231</f>
        <v>846.31000000000006</v>
      </c>
      <c r="G232" s="238">
        <v>2.61</v>
      </c>
      <c r="H232" s="226">
        <f t="shared" si="24"/>
        <v>3.26</v>
      </c>
      <c r="I232" s="60">
        <f t="shared" si="25"/>
        <v>2758.97</v>
      </c>
      <c r="J232" s="252">
        <f t="shared" si="21"/>
        <v>5.0350919980987983E-3</v>
      </c>
    </row>
    <row r="233" spans="1:10" hidden="1" x14ac:dyDescent="0.2">
      <c r="A233" s="190"/>
      <c r="B233" s="191"/>
      <c r="C233" s="191"/>
      <c r="D233" s="195" t="s">
        <v>8637</v>
      </c>
      <c r="E233" s="194"/>
      <c r="F233" s="194"/>
      <c r="G233" s="224"/>
      <c r="H233" s="234"/>
      <c r="I233" s="62">
        <f>SUM(I226:I232)</f>
        <v>20377.89</v>
      </c>
      <c r="J233" s="102"/>
    </row>
    <row r="234" spans="1:10" ht="15.75" hidden="1" thickBot="1" x14ac:dyDescent="0.25">
      <c r="A234" s="220"/>
      <c r="B234" s="221"/>
      <c r="C234" s="221"/>
      <c r="D234" s="222" t="s">
        <v>8637</v>
      </c>
      <c r="E234" s="223"/>
      <c r="F234" s="223"/>
      <c r="G234" s="89"/>
      <c r="H234" s="86"/>
      <c r="I234" s="90">
        <f>I20+I37+I58+I92+I100+I105+I113+I121+I138+I158+I161+I180+I206+I210+I221+I224+I233</f>
        <v>547948.28</v>
      </c>
      <c r="J234" s="102"/>
    </row>
    <row r="235" spans="1:10" ht="15" hidden="1" x14ac:dyDescent="0.2">
      <c r="A235" s="348"/>
      <c r="B235" s="348"/>
      <c r="C235" s="348"/>
      <c r="D235" s="349"/>
      <c r="E235" s="350"/>
      <c r="F235" s="350"/>
      <c r="G235" s="351"/>
      <c r="H235" s="352"/>
      <c r="I235" s="353"/>
      <c r="J235" s="102"/>
    </row>
    <row r="236" spans="1:10" hidden="1" x14ac:dyDescent="0.2">
      <c r="A236" s="264"/>
      <c r="B236" s="264"/>
      <c r="C236" s="264"/>
      <c r="D236" s="265" t="s">
        <v>9218</v>
      </c>
      <c r="E236" s="267"/>
      <c r="F236" s="264"/>
      <c r="G236" s="264"/>
      <c r="H236" s="264"/>
      <c r="I236" s="268"/>
    </row>
    <row r="237" spans="1:10" hidden="1" x14ac:dyDescent="0.2">
      <c r="A237" s="264"/>
      <c r="B237" s="264"/>
      <c r="C237" s="264"/>
      <c r="D237" s="185" t="s">
        <v>9214</v>
      </c>
      <c r="E237" s="267"/>
      <c r="F237" s="264"/>
      <c r="G237" s="264"/>
      <c r="H237" s="264"/>
      <c r="I237" s="268"/>
    </row>
    <row r="238" spans="1:10" hidden="1" x14ac:dyDescent="0.2">
      <c r="A238" s="264"/>
      <c r="B238" s="264"/>
      <c r="C238" s="264"/>
      <c r="D238" s="266" t="s">
        <v>9213</v>
      </c>
      <c r="E238" s="267"/>
      <c r="F238" s="264"/>
      <c r="G238" s="264"/>
      <c r="H238" s="264"/>
      <c r="I238" s="268"/>
    </row>
    <row r="241" spans="4:4" x14ac:dyDescent="0.2">
      <c r="D241" s="183" t="s">
        <v>9293</v>
      </c>
    </row>
  </sheetData>
  <sheetProtection sort="0" autoFilter="0"/>
  <autoFilter ref="A13:P238">
    <filterColumn colId="9">
      <filters>
        <filter val="10,76%"/>
        <filter val="14,03%"/>
        <filter val="17,85%"/>
        <filter val="2,05%"/>
        <filter val="2,45%"/>
        <filter val="20,71%"/>
        <filter val="3,11%"/>
        <filter val="3,52%"/>
        <filter val="3,60%"/>
        <filter val="3,75%"/>
        <filter val="4,39%"/>
        <filter val="4,44%"/>
        <filter val="4,54%"/>
        <filter val="4,78%"/>
        <filter val="5,19%"/>
        <filter val="5,60%"/>
        <filter val="5,91%"/>
        <filter val="6,55%"/>
        <filter val="7,59%"/>
        <filter val="9,80%"/>
      </filters>
    </filterColumn>
  </autoFilter>
  <mergeCells count="1">
    <mergeCell ref="A1:I1"/>
  </mergeCells>
  <pageMargins left="0.51181102362204722" right="0.51181102362204722" top="0.78740157480314965" bottom="0.78740157480314965" header="0.31496062992125984" footer="0.31496062992125984"/>
  <pageSetup paperSize="9" scale="62" fitToHeight="6"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N12" sqref="N12"/>
    </sheetView>
  </sheetViews>
  <sheetFormatPr defaultRowHeight="12.75" x14ac:dyDescent="0.2"/>
  <cols>
    <col min="1" max="1" width="12.28515625" bestFit="1" customWidth="1"/>
    <col min="2" max="2" width="2.42578125" bestFit="1" customWidth="1"/>
    <col min="4" max="4" width="1.42578125" bestFit="1" customWidth="1"/>
    <col min="5" max="5" width="11" bestFit="1" customWidth="1"/>
  </cols>
  <sheetData>
    <row r="1" spans="1:5" s="274" customFormat="1" x14ac:dyDescent="0.2">
      <c r="B1" s="179" t="s">
        <v>8722</v>
      </c>
    </row>
    <row r="2" spans="1:5" s="274" customFormat="1" x14ac:dyDescent="0.2">
      <c r="B2" s="179" t="s">
        <v>9183</v>
      </c>
    </row>
    <row r="3" spans="1:5" s="274" customFormat="1" x14ac:dyDescent="0.2">
      <c r="B3" s="179"/>
    </row>
    <row r="4" spans="1:5" s="274" customFormat="1" x14ac:dyDescent="0.2">
      <c r="B4" s="180" t="s">
        <v>9299</v>
      </c>
    </row>
    <row r="6" spans="1:5" s="344" customFormat="1" x14ac:dyDescent="0.2">
      <c r="A6" s="344" t="s">
        <v>9297</v>
      </c>
    </row>
    <row r="9" spans="1:5" x14ac:dyDescent="0.2">
      <c r="C9" s="357">
        <v>42767</v>
      </c>
      <c r="D9" s="357"/>
      <c r="E9" s="357">
        <v>43040</v>
      </c>
    </row>
    <row r="10" spans="1:5" x14ac:dyDescent="0.2">
      <c r="A10" t="s">
        <v>9227</v>
      </c>
      <c r="B10" t="s">
        <v>9229</v>
      </c>
      <c r="C10">
        <v>639.73</v>
      </c>
      <c r="D10" t="s">
        <v>8928</v>
      </c>
      <c r="E10">
        <v>666.19100000000003</v>
      </c>
    </row>
    <row r="12" spans="1:5" x14ac:dyDescent="0.2">
      <c r="A12" t="s">
        <v>9228</v>
      </c>
      <c r="C12" s="358" t="s">
        <v>9230</v>
      </c>
    </row>
    <row r="14" spans="1:5" x14ac:dyDescent="0.2">
      <c r="C14">
        <f>((E10-C10)/C10)*100</f>
        <v>4.1362762415394014</v>
      </c>
      <c r="E14" s="358" t="s">
        <v>9231</v>
      </c>
    </row>
    <row r="16" spans="1:5" x14ac:dyDescent="0.2">
      <c r="A16" t="s">
        <v>9232</v>
      </c>
    </row>
    <row r="19" spans="1:5" x14ac:dyDescent="0.2">
      <c r="A19" s="359" t="s">
        <v>9233</v>
      </c>
      <c r="E19" s="360">
        <v>4144</v>
      </c>
    </row>
    <row r="20" spans="1:5" x14ac:dyDescent="0.2">
      <c r="A20" s="359" t="s">
        <v>9234</v>
      </c>
      <c r="E20" s="360">
        <f>(E19*C14/100)+E19</f>
        <v>4315.4072874493932</v>
      </c>
    </row>
  </sheetData>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zoomScaleNormal="100" workbookViewId="0">
      <selection activeCell="P17" sqref="P17"/>
    </sheetView>
  </sheetViews>
  <sheetFormatPr defaultRowHeight="12.75" x14ac:dyDescent="0.2"/>
  <cols>
    <col min="1" max="8" width="9.140625" style="274"/>
    <col min="9" max="9" width="13.28515625" style="274" customWidth="1"/>
    <col min="10" max="16384" width="9.140625" style="274"/>
  </cols>
  <sheetData>
    <row r="1" spans="1:10" x14ac:dyDescent="0.2">
      <c r="B1" s="179" t="s">
        <v>8722</v>
      </c>
    </row>
    <row r="2" spans="1:10" x14ac:dyDescent="0.2">
      <c r="B2" s="179" t="s">
        <v>9183</v>
      </c>
    </row>
    <row r="3" spans="1:10" x14ac:dyDescent="0.2">
      <c r="B3" s="179"/>
    </row>
    <row r="4" spans="1:10" x14ac:dyDescent="0.2">
      <c r="B4" s="180" t="s">
        <v>9300</v>
      </c>
    </row>
    <row r="6" spans="1:10" x14ac:dyDescent="0.2">
      <c r="A6" s="269"/>
      <c r="B6" s="270"/>
      <c r="C6" s="271"/>
      <c r="D6" s="272"/>
      <c r="E6" s="271"/>
      <c r="F6" s="271"/>
      <c r="G6" s="271"/>
      <c r="H6" s="271"/>
      <c r="I6" s="273"/>
      <c r="J6" s="271"/>
    </row>
    <row r="7" spans="1:10" x14ac:dyDescent="0.2">
      <c r="B7" s="448" t="s">
        <v>9156</v>
      </c>
      <c r="C7" s="449"/>
      <c r="D7" s="449"/>
      <c r="E7" s="449"/>
      <c r="F7" s="449"/>
      <c r="G7" s="449"/>
      <c r="H7" s="449"/>
      <c r="I7" s="450"/>
    </row>
    <row r="8" spans="1:10" x14ac:dyDescent="0.2">
      <c r="B8" s="451"/>
      <c r="C8" s="452"/>
      <c r="D8" s="452"/>
      <c r="E8" s="452"/>
      <c r="F8" s="452"/>
      <c r="G8" s="452"/>
      <c r="H8" s="452"/>
      <c r="I8" s="453"/>
    </row>
    <row r="9" spans="1:10" x14ac:dyDescent="0.2">
      <c r="B9" s="454" t="s">
        <v>9157</v>
      </c>
      <c r="C9" s="455"/>
      <c r="D9" s="455"/>
      <c r="E9" s="455"/>
      <c r="F9" s="456" t="s">
        <v>9158</v>
      </c>
      <c r="G9" s="456"/>
      <c r="H9" s="456"/>
      <c r="I9" s="457"/>
    </row>
    <row r="10" spans="1:10" x14ac:dyDescent="0.2">
      <c r="B10" s="454" t="s">
        <v>9159</v>
      </c>
      <c r="C10" s="455"/>
      <c r="D10" s="455"/>
      <c r="E10" s="455"/>
      <c r="F10" s="456" t="s">
        <v>9160</v>
      </c>
      <c r="G10" s="456"/>
      <c r="H10" s="456"/>
      <c r="I10" s="457"/>
    </row>
    <row r="11" spans="1:10" ht="14.25" x14ac:dyDescent="0.2">
      <c r="B11" s="275"/>
      <c r="C11" s="275"/>
      <c r="D11" s="275"/>
      <c r="E11" s="275"/>
      <c r="F11" s="275"/>
      <c r="G11" s="275"/>
      <c r="H11" s="275"/>
      <c r="I11" s="276"/>
    </row>
    <row r="12" spans="1:10" x14ac:dyDescent="0.2">
      <c r="B12" s="458" t="s">
        <v>9161</v>
      </c>
      <c r="C12" s="458"/>
      <c r="D12" s="458"/>
      <c r="E12" s="458"/>
      <c r="F12" s="458"/>
      <c r="G12" s="458" t="s">
        <v>9162</v>
      </c>
      <c r="H12" s="458" t="s">
        <v>9163</v>
      </c>
      <c r="I12" s="458" t="s">
        <v>9164</v>
      </c>
    </row>
    <row r="13" spans="1:10" x14ac:dyDescent="0.2">
      <c r="B13" s="458"/>
      <c r="C13" s="458"/>
      <c r="D13" s="458"/>
      <c r="E13" s="458"/>
      <c r="F13" s="458"/>
      <c r="G13" s="458"/>
      <c r="H13" s="458"/>
      <c r="I13" s="458"/>
    </row>
    <row r="14" spans="1:10" x14ac:dyDescent="0.2">
      <c r="B14" s="277" t="s">
        <v>8925</v>
      </c>
      <c r="C14" s="278" t="s">
        <v>9165</v>
      </c>
      <c r="D14" s="278"/>
      <c r="E14" s="278"/>
      <c r="F14" s="278"/>
      <c r="G14" s="279">
        <v>0.03</v>
      </c>
      <c r="H14" s="279">
        <v>5.5E-2</v>
      </c>
      <c r="I14" s="280">
        <v>0.03</v>
      </c>
      <c r="J14" s="281"/>
    </row>
    <row r="15" spans="1:10" x14ac:dyDescent="0.2">
      <c r="B15" s="277" t="s">
        <v>9166</v>
      </c>
      <c r="C15" s="278" t="s">
        <v>9167</v>
      </c>
      <c r="D15" s="278"/>
      <c r="E15" s="278"/>
      <c r="F15" s="278"/>
      <c r="G15" s="279">
        <v>8.0000000000000002E-3</v>
      </c>
      <c r="H15" s="279">
        <v>0.01</v>
      </c>
      <c r="I15" s="280">
        <v>8.0000000000000002E-3</v>
      </c>
      <c r="J15" s="281"/>
    </row>
    <row r="16" spans="1:10" x14ac:dyDescent="0.2">
      <c r="B16" s="277" t="s">
        <v>8926</v>
      </c>
      <c r="C16" s="278" t="s">
        <v>9168</v>
      </c>
      <c r="D16" s="278"/>
      <c r="E16" s="278"/>
      <c r="F16" s="278"/>
      <c r="G16" s="279">
        <v>9.7000000000000003E-3</v>
      </c>
      <c r="H16" s="279">
        <v>1.2699999999999999E-2</v>
      </c>
      <c r="I16" s="280">
        <v>9.7000000000000003E-3</v>
      </c>
      <c r="J16" s="281"/>
    </row>
    <row r="17" spans="2:10" x14ac:dyDescent="0.2">
      <c r="B17" s="277" t="s">
        <v>8927</v>
      </c>
      <c r="C17" s="278" t="s">
        <v>9169</v>
      </c>
      <c r="D17" s="278"/>
      <c r="E17" s="278"/>
      <c r="F17" s="278"/>
      <c r="G17" s="279">
        <v>5.8999999999999999E-3</v>
      </c>
      <c r="H17" s="279">
        <v>1.3899999999999999E-2</v>
      </c>
      <c r="I17" s="280">
        <v>5.8999999999999999E-3</v>
      </c>
      <c r="J17" s="281"/>
    </row>
    <row r="18" spans="2:10" x14ac:dyDescent="0.2">
      <c r="B18" s="277" t="s">
        <v>8924</v>
      </c>
      <c r="C18" s="278" t="s">
        <v>9170</v>
      </c>
      <c r="D18" s="278"/>
      <c r="E18" s="278"/>
      <c r="F18" s="278"/>
      <c r="G18" s="279">
        <v>6.1600000000000002E-2</v>
      </c>
      <c r="H18" s="279">
        <v>8.9599999999999999E-2</v>
      </c>
      <c r="I18" s="280">
        <v>5.3850000000000002E-2</v>
      </c>
      <c r="J18" s="282"/>
    </row>
    <row r="19" spans="2:10" x14ac:dyDescent="0.2">
      <c r="B19" s="277" t="s">
        <v>8928</v>
      </c>
      <c r="C19" s="278" t="s">
        <v>9171</v>
      </c>
      <c r="D19" s="278"/>
      <c r="E19" s="278"/>
      <c r="F19" s="278"/>
      <c r="G19" s="279"/>
      <c r="H19" s="279"/>
      <c r="I19" s="283">
        <f>E20+E21+E22</f>
        <v>0.1115</v>
      </c>
      <c r="J19" s="281"/>
    </row>
    <row r="20" spans="2:10" x14ac:dyDescent="0.2">
      <c r="B20" s="277"/>
      <c r="C20" s="278" t="s">
        <v>9172</v>
      </c>
      <c r="D20" s="278"/>
      <c r="E20" s="279">
        <v>0.03</v>
      </c>
      <c r="F20" s="279"/>
      <c r="G20" s="284"/>
      <c r="H20" s="284"/>
      <c r="I20" s="285"/>
      <c r="J20" s="281"/>
    </row>
    <row r="21" spans="2:10" x14ac:dyDescent="0.2">
      <c r="B21" s="277"/>
      <c r="C21" s="278" t="s">
        <v>9173</v>
      </c>
      <c r="D21" s="278"/>
      <c r="E21" s="279">
        <v>3.6499999999999998E-2</v>
      </c>
      <c r="F21" s="279"/>
      <c r="G21" s="284"/>
      <c r="H21" s="284"/>
      <c r="I21" s="285"/>
      <c r="J21" s="281"/>
    </row>
    <row r="22" spans="2:10" x14ac:dyDescent="0.2">
      <c r="B22" s="277"/>
      <c r="C22" s="278" t="s">
        <v>9174</v>
      </c>
      <c r="D22" s="278"/>
      <c r="E22" s="279">
        <v>4.4999999999999998E-2</v>
      </c>
      <c r="F22" s="279"/>
      <c r="G22" s="284"/>
      <c r="H22" s="284"/>
      <c r="I22" s="285"/>
      <c r="J22" s="281"/>
    </row>
    <row r="23" spans="2:10" x14ac:dyDescent="0.2">
      <c r="B23" s="286"/>
      <c r="C23" s="287"/>
      <c r="D23" s="287"/>
      <c r="E23" s="287"/>
      <c r="F23" s="287"/>
      <c r="G23" s="287"/>
      <c r="H23" s="287"/>
      <c r="I23" s="288"/>
    </row>
    <row r="24" spans="2:10" x14ac:dyDescent="0.2">
      <c r="B24" s="289" t="s">
        <v>9175</v>
      </c>
      <c r="C24" s="290"/>
      <c r="D24" s="290"/>
      <c r="E24" s="290"/>
      <c r="F24" s="290"/>
      <c r="G24" s="291"/>
      <c r="H24" s="291"/>
      <c r="I24" s="292">
        <f>(1+I14+I15+I16)*(1+I17)*(1+I18)/(1-I19)-1</f>
        <v>0.25000894204333157</v>
      </c>
    </row>
    <row r="25" spans="2:10" ht="14.25" x14ac:dyDescent="0.2">
      <c r="B25" s="293"/>
      <c r="C25" s="294"/>
      <c r="D25" s="294"/>
      <c r="E25" s="294"/>
      <c r="F25" s="294"/>
      <c r="G25" s="294"/>
      <c r="H25" s="294"/>
      <c r="I25" s="295"/>
    </row>
    <row r="26" spans="2:10" ht="14.25" x14ac:dyDescent="0.2">
      <c r="B26" s="296" t="s">
        <v>9176</v>
      </c>
      <c r="C26" s="297"/>
      <c r="D26" s="297"/>
      <c r="E26" s="297"/>
      <c r="F26" s="297"/>
      <c r="G26" s="297"/>
      <c r="H26" s="297"/>
      <c r="I26" s="298"/>
    </row>
    <row r="27" spans="2:10" x14ac:dyDescent="0.2">
      <c r="B27" s="436" t="s">
        <v>9177</v>
      </c>
      <c r="C27" s="437"/>
      <c r="D27" s="437"/>
      <c r="E27" s="437"/>
      <c r="F27" s="437"/>
      <c r="G27" s="437"/>
      <c r="H27" s="437"/>
      <c r="I27" s="438"/>
    </row>
    <row r="28" spans="2:10" x14ac:dyDescent="0.2">
      <c r="B28" s="439"/>
      <c r="C28" s="440"/>
      <c r="D28" s="440"/>
      <c r="E28" s="440"/>
      <c r="F28" s="440"/>
      <c r="G28" s="440"/>
      <c r="H28" s="440"/>
      <c r="I28" s="441"/>
    </row>
    <row r="29" spans="2:10" x14ac:dyDescent="0.2">
      <c r="B29" s="442" t="s">
        <v>9178</v>
      </c>
      <c r="C29" s="443"/>
      <c r="D29" s="443"/>
      <c r="E29" s="443"/>
      <c r="F29" s="443"/>
      <c r="G29" s="443"/>
      <c r="H29" s="443"/>
      <c r="I29" s="444"/>
    </row>
    <row r="30" spans="2:10" x14ac:dyDescent="0.2">
      <c r="B30" s="445"/>
      <c r="C30" s="446"/>
      <c r="D30" s="446"/>
      <c r="E30" s="446"/>
      <c r="F30" s="446"/>
      <c r="G30" s="446"/>
      <c r="H30" s="446"/>
      <c r="I30" s="447"/>
    </row>
    <row r="31" spans="2:10" x14ac:dyDescent="0.2">
      <c r="I31" s="299"/>
    </row>
    <row r="32" spans="2:10" x14ac:dyDescent="0.2">
      <c r="I32" s="299"/>
    </row>
    <row r="33" spans="2:9" s="300" customFormat="1" x14ac:dyDescent="0.2">
      <c r="B33" s="300" t="s">
        <v>9179</v>
      </c>
      <c r="I33" s="301"/>
    </row>
    <row r="34" spans="2:9" x14ac:dyDescent="0.2">
      <c r="E34" s="274" t="s">
        <v>9180</v>
      </c>
      <c r="F34" s="274" t="s">
        <v>9181</v>
      </c>
      <c r="G34" s="274" t="s">
        <v>9163</v>
      </c>
      <c r="I34" s="299"/>
    </row>
    <row r="35" spans="2:9" s="300" customFormat="1" x14ac:dyDescent="0.2">
      <c r="B35" s="300" t="s">
        <v>9182</v>
      </c>
      <c r="E35" s="302">
        <v>0.2034</v>
      </c>
      <c r="F35" s="302">
        <v>0.22120000000000001</v>
      </c>
      <c r="G35" s="302">
        <v>0.25</v>
      </c>
      <c r="I35" s="301"/>
    </row>
    <row r="36" spans="2:9" x14ac:dyDescent="0.2">
      <c r="I36" s="299"/>
    </row>
  </sheetData>
  <mergeCells count="11">
    <mergeCell ref="B27:I28"/>
    <mergeCell ref="B29:I30"/>
    <mergeCell ref="B7:I8"/>
    <mergeCell ref="B9:E9"/>
    <mergeCell ref="F9:I9"/>
    <mergeCell ref="B10:E10"/>
    <mergeCell ref="F10:I10"/>
    <mergeCell ref="B12:F13"/>
    <mergeCell ref="G12:G13"/>
    <mergeCell ref="H12:H13"/>
    <mergeCell ref="I12:I1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9"/>
  <sheetViews>
    <sheetView view="pageBreakPreview" zoomScale="60" zoomScaleNormal="100" workbookViewId="0">
      <selection activeCell="Y22" sqref="Y22"/>
    </sheetView>
  </sheetViews>
  <sheetFormatPr defaultRowHeight="12.75" x14ac:dyDescent="0.2"/>
  <cols>
    <col min="1" max="1" width="10.7109375" customWidth="1"/>
    <col min="2" max="2" width="10.85546875" customWidth="1"/>
    <col min="3" max="3" width="31" style="19" customWidth="1"/>
    <col min="4" max="4" width="9.140625" style="176"/>
    <col min="6" max="6" width="9.7109375" customWidth="1"/>
    <col min="8" max="8" width="14.140625" style="133" customWidth="1"/>
  </cols>
  <sheetData>
    <row r="1" spans="1:8" s="23" customFormat="1" x14ac:dyDescent="0.2">
      <c r="A1" s="99"/>
      <c r="B1" s="181"/>
      <c r="C1" s="103" t="s">
        <v>8722</v>
      </c>
      <c r="E1" s="177"/>
      <c r="F1" s="96"/>
      <c r="G1" s="96"/>
      <c r="H1" s="96"/>
    </row>
    <row r="2" spans="1:8" s="23" customFormat="1" x14ac:dyDescent="0.2">
      <c r="A2" s="99"/>
      <c r="B2" s="181"/>
      <c r="C2" s="95" t="s">
        <v>9183</v>
      </c>
      <c r="D2" s="103"/>
      <c r="E2" s="177"/>
      <c r="F2" s="96"/>
      <c r="G2" s="96"/>
      <c r="H2" s="96"/>
    </row>
    <row r="3" spans="1:8" x14ac:dyDescent="0.2">
      <c r="B3" s="173"/>
      <c r="C3" s="173"/>
      <c r="D3" s="174"/>
    </row>
    <row r="4" spans="1:8" x14ac:dyDescent="0.2">
      <c r="B4" s="173"/>
      <c r="C4" s="173"/>
      <c r="D4" s="174"/>
    </row>
    <row r="5" spans="1:8" x14ac:dyDescent="0.2">
      <c r="B5" s="173"/>
      <c r="C5" s="173"/>
      <c r="D5" s="174"/>
    </row>
    <row r="6" spans="1:8" ht="14.25" x14ac:dyDescent="0.2">
      <c r="A6" s="459" t="s">
        <v>9215</v>
      </c>
      <c r="B6" s="459"/>
      <c r="C6" s="459"/>
      <c r="D6" s="459"/>
      <c r="E6" s="459"/>
      <c r="F6" s="459"/>
      <c r="G6" s="459"/>
      <c r="H6" s="459"/>
    </row>
    <row r="7" spans="1:8" x14ac:dyDescent="0.2">
      <c r="A7" s="105"/>
      <c r="B7" s="105"/>
      <c r="C7" s="105"/>
      <c r="D7" s="106"/>
      <c r="E7" s="107"/>
      <c r="F7" s="107"/>
      <c r="G7" s="107"/>
      <c r="H7" s="107"/>
    </row>
    <row r="8" spans="1:8" x14ac:dyDescent="0.2">
      <c r="A8" s="105" t="s">
        <v>8721</v>
      </c>
      <c r="B8" s="108"/>
      <c r="C8" s="105" t="s">
        <v>9298</v>
      </c>
      <c r="D8" s="106"/>
      <c r="E8" s="107"/>
      <c r="F8" s="107"/>
      <c r="G8" s="107"/>
      <c r="H8" s="109"/>
    </row>
    <row r="9" spans="1:8" x14ac:dyDescent="0.2">
      <c r="A9" s="105"/>
      <c r="B9" s="108"/>
      <c r="C9" s="105"/>
      <c r="D9" s="106"/>
      <c r="E9" s="460"/>
      <c r="F9" s="460"/>
      <c r="G9" s="107"/>
      <c r="H9" s="110"/>
    </row>
    <row r="10" spans="1:8" x14ac:dyDescent="0.2">
      <c r="A10" s="111"/>
      <c r="B10" s="111"/>
      <c r="C10" s="111"/>
      <c r="D10" s="112"/>
      <c r="E10" s="113"/>
      <c r="F10" s="113"/>
      <c r="G10" s="113"/>
      <c r="H10" s="113"/>
    </row>
    <row r="11" spans="1:8" x14ac:dyDescent="0.2">
      <c r="A11" s="7" t="s">
        <v>8544</v>
      </c>
      <c r="B11" s="7" t="s">
        <v>8474</v>
      </c>
      <c r="C11" s="7" t="s">
        <v>8543</v>
      </c>
      <c r="D11" s="7" t="s">
        <v>8473</v>
      </c>
      <c r="E11" s="7" t="s">
        <v>8542</v>
      </c>
      <c r="F11" s="7"/>
      <c r="G11" s="7"/>
      <c r="H11" s="114"/>
    </row>
    <row r="12" spans="1:8" ht="13.5" thickBot="1" x14ac:dyDescent="0.25">
      <c r="A12" s="115"/>
      <c r="B12" s="116"/>
      <c r="C12" s="117"/>
      <c r="D12" s="118"/>
      <c r="E12" s="117"/>
      <c r="F12" s="117"/>
      <c r="G12" s="117"/>
      <c r="H12" s="119"/>
    </row>
    <row r="13" spans="1:8" ht="22.5" x14ac:dyDescent="0.2">
      <c r="A13" s="120"/>
      <c r="B13" s="121">
        <v>1</v>
      </c>
      <c r="C13" s="122" t="s">
        <v>8645</v>
      </c>
      <c r="D13" s="123"/>
      <c r="E13" s="123"/>
      <c r="F13" s="124"/>
      <c r="G13" s="125"/>
      <c r="H13" s="126"/>
    </row>
    <row r="14" spans="1:8" ht="45" x14ac:dyDescent="0.2">
      <c r="A14" s="59" t="s">
        <v>8705</v>
      </c>
      <c r="B14" s="4">
        <v>92235</v>
      </c>
      <c r="C14" s="46" t="s">
        <v>46</v>
      </c>
      <c r="D14" s="44" t="s">
        <v>47</v>
      </c>
      <c r="E14" s="44">
        <f>G16</f>
        <v>128</v>
      </c>
      <c r="F14" s="46"/>
      <c r="G14" s="56"/>
      <c r="H14" s="60"/>
    </row>
    <row r="15" spans="1:8" x14ac:dyDescent="0.2">
      <c r="A15" s="59"/>
      <c r="B15" s="4"/>
      <c r="C15" s="46"/>
      <c r="D15" s="44"/>
      <c r="E15" s="44"/>
      <c r="F15" s="46"/>
      <c r="G15" s="56"/>
      <c r="H15" s="60"/>
    </row>
    <row r="16" spans="1:8" x14ac:dyDescent="0.2">
      <c r="A16" s="127"/>
      <c r="B16" s="128"/>
      <c r="C16" s="129" t="s">
        <v>8976</v>
      </c>
      <c r="D16" s="30" t="s">
        <v>47</v>
      </c>
      <c r="E16" s="30">
        <v>64</v>
      </c>
      <c r="F16" s="130">
        <v>2</v>
      </c>
      <c r="G16" s="131">
        <f>E16*F16</f>
        <v>128</v>
      </c>
      <c r="H16" s="132"/>
    </row>
    <row r="17" spans="1:8" x14ac:dyDescent="0.2">
      <c r="A17" s="127"/>
      <c r="B17" s="128"/>
      <c r="C17" s="129" t="s">
        <v>8977</v>
      </c>
      <c r="D17" s="30"/>
      <c r="E17" s="30"/>
      <c r="F17" s="130"/>
      <c r="G17" s="131"/>
      <c r="H17" s="132"/>
    </row>
    <row r="18" spans="1:8" x14ac:dyDescent="0.2">
      <c r="A18" s="59"/>
      <c r="B18" s="4"/>
      <c r="C18" s="46"/>
      <c r="D18" s="44"/>
      <c r="E18" s="44"/>
      <c r="F18" s="46"/>
      <c r="G18" s="56"/>
      <c r="H18" s="60"/>
    </row>
    <row r="19" spans="1:8" ht="45" x14ac:dyDescent="0.2">
      <c r="A19" s="59" t="s">
        <v>8705</v>
      </c>
      <c r="B19" s="4" t="s">
        <v>54</v>
      </c>
      <c r="C19" s="46" t="s">
        <v>55</v>
      </c>
      <c r="D19" s="44" t="s">
        <v>47</v>
      </c>
      <c r="E19" s="44">
        <f>G21</f>
        <v>6</v>
      </c>
      <c r="F19" s="46"/>
      <c r="G19" s="56"/>
      <c r="H19" s="60"/>
    </row>
    <row r="20" spans="1:8" x14ac:dyDescent="0.2">
      <c r="A20" s="59"/>
      <c r="B20" s="4"/>
      <c r="C20" s="46"/>
      <c r="D20" s="44"/>
      <c r="E20" s="44"/>
      <c r="F20" s="46"/>
      <c r="G20" s="56"/>
      <c r="H20" s="60"/>
    </row>
    <row r="21" spans="1:8" x14ac:dyDescent="0.2">
      <c r="A21" s="127"/>
      <c r="B21" s="128"/>
      <c r="C21" s="130" t="s">
        <v>8978</v>
      </c>
      <c r="D21" s="30" t="s">
        <v>8979</v>
      </c>
      <c r="E21" s="30">
        <v>3</v>
      </c>
      <c r="F21" s="130">
        <v>2</v>
      </c>
      <c r="G21" s="131">
        <f>E21*F21</f>
        <v>6</v>
      </c>
      <c r="H21" s="132"/>
    </row>
    <row r="22" spans="1:8" x14ac:dyDescent="0.2">
      <c r="A22" s="59"/>
      <c r="B22" s="4"/>
      <c r="C22" s="46"/>
      <c r="D22" s="44"/>
      <c r="E22" s="44"/>
      <c r="F22" s="46"/>
      <c r="G22" s="56"/>
      <c r="H22" s="60"/>
    </row>
    <row r="23" spans="1:8" x14ac:dyDescent="0.2">
      <c r="A23" s="59"/>
      <c r="B23" s="4"/>
      <c r="C23" s="46"/>
      <c r="D23" s="44"/>
      <c r="E23" s="44"/>
      <c r="F23" s="46"/>
      <c r="G23" s="56"/>
      <c r="H23" s="60"/>
    </row>
    <row r="24" spans="1:8" ht="56.25" x14ac:dyDescent="0.2">
      <c r="A24" s="59" t="s">
        <v>8705</v>
      </c>
      <c r="B24" s="4">
        <v>93212</v>
      </c>
      <c r="C24" s="46" t="s">
        <v>66</v>
      </c>
      <c r="D24" s="44" t="s">
        <v>47</v>
      </c>
      <c r="E24" s="44">
        <v>6</v>
      </c>
      <c r="F24" s="46"/>
      <c r="G24" s="56"/>
      <c r="H24" s="60"/>
    </row>
    <row r="25" spans="1:8" x14ac:dyDescent="0.2">
      <c r="A25" s="59"/>
      <c r="B25" s="4"/>
      <c r="C25" s="46"/>
      <c r="D25" s="44"/>
      <c r="E25" s="44"/>
      <c r="F25" s="46"/>
      <c r="G25" s="56"/>
      <c r="H25" s="60"/>
    </row>
    <row r="26" spans="1:8" x14ac:dyDescent="0.2">
      <c r="A26" s="127"/>
      <c r="B26" s="128"/>
      <c r="C26" s="130" t="s">
        <v>8978</v>
      </c>
      <c r="D26" s="30" t="s">
        <v>8979</v>
      </c>
      <c r="E26" s="30">
        <v>3</v>
      </c>
      <c r="F26" s="130">
        <v>2</v>
      </c>
      <c r="G26" s="131">
        <f>E26*F26</f>
        <v>6</v>
      </c>
      <c r="H26" s="132"/>
    </row>
    <row r="27" spans="1:8" x14ac:dyDescent="0.2">
      <c r="A27" s="59"/>
      <c r="B27" s="4"/>
      <c r="C27" s="46"/>
      <c r="D27" s="44"/>
      <c r="E27" s="44"/>
      <c r="F27" s="46"/>
      <c r="G27" s="56"/>
      <c r="H27" s="60"/>
    </row>
    <row r="28" spans="1:8" x14ac:dyDescent="0.2">
      <c r="A28" s="59"/>
      <c r="B28" s="4"/>
      <c r="C28" s="46"/>
      <c r="D28" s="44"/>
      <c r="E28" s="44"/>
      <c r="F28" s="46"/>
      <c r="G28" s="56"/>
      <c r="H28" s="60"/>
    </row>
    <row r="29" spans="1:8" ht="22.5" x14ac:dyDescent="0.2">
      <c r="A29" s="59" t="s">
        <v>8705</v>
      </c>
      <c r="B29" s="4" t="s">
        <v>89</v>
      </c>
      <c r="C29" s="46" t="s">
        <v>90</v>
      </c>
      <c r="D29" s="44" t="s">
        <v>47</v>
      </c>
      <c r="E29" s="44">
        <v>6</v>
      </c>
      <c r="F29" s="46"/>
      <c r="G29" s="56"/>
      <c r="H29" s="60"/>
    </row>
    <row r="30" spans="1:8" x14ac:dyDescent="0.2">
      <c r="A30" s="59"/>
      <c r="B30" s="4"/>
      <c r="C30" s="46"/>
      <c r="D30" s="44"/>
      <c r="E30" s="44"/>
      <c r="F30" s="46"/>
      <c r="G30" s="56"/>
      <c r="H30" s="60"/>
    </row>
    <row r="31" spans="1:8" x14ac:dyDescent="0.2">
      <c r="A31" s="127"/>
      <c r="B31" s="128"/>
      <c r="C31" s="130" t="s">
        <v>8978</v>
      </c>
      <c r="D31" s="30" t="s">
        <v>8979</v>
      </c>
      <c r="E31" s="30">
        <v>3</v>
      </c>
      <c r="F31" s="130">
        <v>2</v>
      </c>
      <c r="G31" s="131">
        <f>E31*F31</f>
        <v>6</v>
      </c>
      <c r="H31" s="132"/>
    </row>
    <row r="32" spans="1:8" x14ac:dyDescent="0.2">
      <c r="A32" s="59"/>
      <c r="B32" s="4"/>
      <c r="C32" s="46"/>
      <c r="D32" s="44"/>
      <c r="E32" s="44"/>
      <c r="F32" s="46"/>
      <c r="G32" s="56"/>
      <c r="H32" s="60"/>
    </row>
    <row r="33" spans="1:8" x14ac:dyDescent="0.2">
      <c r="A33" s="59"/>
      <c r="B33" s="4"/>
      <c r="C33" s="46"/>
      <c r="D33" s="44"/>
      <c r="E33" s="44"/>
      <c r="F33" s="46"/>
      <c r="G33" s="56"/>
      <c r="H33" s="60"/>
    </row>
    <row r="34" spans="1:8" ht="45" x14ac:dyDescent="0.2">
      <c r="A34" s="59" t="s">
        <v>8705</v>
      </c>
      <c r="B34" s="4" t="s">
        <v>8281</v>
      </c>
      <c r="C34" s="46" t="s">
        <v>8282</v>
      </c>
      <c r="D34" s="44" t="s">
        <v>47</v>
      </c>
      <c r="E34" s="44">
        <f>G36+G38</f>
        <v>19.456</v>
      </c>
      <c r="F34" s="46"/>
      <c r="G34" s="56"/>
      <c r="H34" s="60"/>
    </row>
    <row r="35" spans="1:8" x14ac:dyDescent="0.2">
      <c r="A35" s="59"/>
      <c r="B35" s="4"/>
      <c r="C35" s="46"/>
      <c r="D35" s="44"/>
      <c r="E35" s="44"/>
      <c r="F35" s="46"/>
      <c r="G35" s="56"/>
      <c r="H35" s="60"/>
    </row>
    <row r="36" spans="1:8" x14ac:dyDescent="0.2">
      <c r="A36" s="127"/>
      <c r="B36" s="128"/>
      <c r="C36" s="130" t="s">
        <v>8980</v>
      </c>
      <c r="D36" s="30" t="s">
        <v>47</v>
      </c>
      <c r="E36" s="30">
        <v>4.9000000000000004</v>
      </c>
      <c r="F36" s="130">
        <v>2.38</v>
      </c>
      <c r="G36" s="131">
        <v>11.68</v>
      </c>
      <c r="H36" s="132"/>
    </row>
    <row r="37" spans="1:8" x14ac:dyDescent="0.2">
      <c r="A37" s="127"/>
      <c r="B37" s="128"/>
      <c r="C37" s="130"/>
      <c r="D37" s="30"/>
      <c r="E37" s="30"/>
      <c r="F37" s="130"/>
      <c r="G37" s="131"/>
      <c r="H37" s="132"/>
    </row>
    <row r="38" spans="1:8" x14ac:dyDescent="0.2">
      <c r="A38" s="127"/>
      <c r="B38" s="128"/>
      <c r="C38" s="130" t="s">
        <v>8981</v>
      </c>
      <c r="D38" s="30" t="s">
        <v>47</v>
      </c>
      <c r="E38" s="30">
        <v>3.6</v>
      </c>
      <c r="F38" s="130">
        <v>2.16</v>
      </c>
      <c r="G38" s="131">
        <f>E38*F38</f>
        <v>7.7760000000000007</v>
      </c>
      <c r="H38" s="132"/>
    </row>
    <row r="39" spans="1:8" x14ac:dyDescent="0.2">
      <c r="A39" s="59"/>
      <c r="B39" s="4"/>
      <c r="C39" s="46"/>
      <c r="D39" s="44"/>
      <c r="E39" s="44"/>
      <c r="F39" s="46"/>
      <c r="G39" s="56"/>
      <c r="H39" s="60"/>
    </row>
    <row r="40" spans="1:8" x14ac:dyDescent="0.2">
      <c r="A40" s="59"/>
      <c r="B40" s="20"/>
      <c r="C40" s="51"/>
      <c r="D40" s="44"/>
      <c r="E40" s="44"/>
      <c r="F40" s="46"/>
      <c r="G40" s="20"/>
      <c r="H40" s="62"/>
    </row>
    <row r="41" spans="1:8" x14ac:dyDescent="0.2">
      <c r="A41" s="59"/>
      <c r="B41" s="20"/>
      <c r="C41" s="46"/>
      <c r="D41" s="44"/>
      <c r="E41" s="44"/>
      <c r="F41" s="46"/>
      <c r="G41" s="20"/>
      <c r="H41" s="60"/>
    </row>
    <row r="42" spans="1:8" x14ac:dyDescent="0.2">
      <c r="A42" s="58"/>
      <c r="B42" s="134">
        <v>2</v>
      </c>
      <c r="C42" s="49" t="s">
        <v>8636</v>
      </c>
      <c r="D42" s="31"/>
      <c r="E42" s="31"/>
      <c r="F42" s="50"/>
      <c r="G42" s="48"/>
      <c r="H42" s="65"/>
    </row>
    <row r="43" spans="1:8" ht="22.5" x14ac:dyDescent="0.2">
      <c r="A43" s="59" t="s">
        <v>8705</v>
      </c>
      <c r="B43" s="4" t="s">
        <v>8161</v>
      </c>
      <c r="C43" s="46" t="s">
        <v>8162</v>
      </c>
      <c r="D43" s="44" t="s">
        <v>294</v>
      </c>
      <c r="E43" s="44">
        <f>H49</f>
        <v>4.7511400000000004</v>
      </c>
      <c r="F43" s="46"/>
      <c r="G43" s="20"/>
      <c r="H43" s="60"/>
    </row>
    <row r="44" spans="1:8" x14ac:dyDescent="0.2">
      <c r="A44" s="59"/>
      <c r="B44" s="4"/>
      <c r="C44" s="46"/>
      <c r="D44" s="44"/>
      <c r="E44" s="44"/>
      <c r="F44" s="46"/>
      <c r="G44" s="20"/>
      <c r="H44" s="60"/>
    </row>
    <row r="45" spans="1:8" x14ac:dyDescent="0.2">
      <c r="A45" s="58"/>
      <c r="B45" s="48"/>
      <c r="C45" s="50"/>
      <c r="D45" s="31"/>
      <c r="E45" s="31" t="s">
        <v>8924</v>
      </c>
      <c r="F45" s="50" t="s">
        <v>143</v>
      </c>
      <c r="G45" s="48" t="s">
        <v>8982</v>
      </c>
      <c r="H45" s="65" t="s">
        <v>8983</v>
      </c>
    </row>
    <row r="46" spans="1:8" x14ac:dyDescent="0.2">
      <c r="A46" s="58"/>
      <c r="B46" s="48"/>
      <c r="C46" s="50" t="s">
        <v>8984</v>
      </c>
      <c r="D46" s="31" t="s">
        <v>294</v>
      </c>
      <c r="E46" s="31">
        <v>2.1</v>
      </c>
      <c r="F46" s="50">
        <v>3.1</v>
      </c>
      <c r="G46" s="31">
        <v>0.19</v>
      </c>
      <c r="H46" s="65">
        <f>E46*F46*G46</f>
        <v>1.2369000000000001</v>
      </c>
    </row>
    <row r="47" spans="1:8" x14ac:dyDescent="0.2">
      <c r="A47" s="58"/>
      <c r="B47" s="48"/>
      <c r="C47" s="50" t="s">
        <v>8985</v>
      </c>
      <c r="D47" s="31" t="s">
        <v>294</v>
      </c>
      <c r="E47" s="31">
        <v>5.0999999999999996</v>
      </c>
      <c r="F47" s="50">
        <f>F46</f>
        <v>3.1</v>
      </c>
      <c r="G47" s="31">
        <v>0.2</v>
      </c>
      <c r="H47" s="65">
        <f>E47*F47*G47</f>
        <v>3.1619999999999999</v>
      </c>
    </row>
    <row r="48" spans="1:8" x14ac:dyDescent="0.2">
      <c r="A48" s="58"/>
      <c r="B48" s="48"/>
      <c r="C48" s="50" t="s">
        <v>8986</v>
      </c>
      <c r="D48" s="31" t="s">
        <v>294</v>
      </c>
      <c r="E48" s="31">
        <v>5.95</v>
      </c>
      <c r="F48" s="50">
        <v>0.16</v>
      </c>
      <c r="G48" s="31">
        <v>0.37</v>
      </c>
      <c r="H48" s="65">
        <f>E48*F48*G48</f>
        <v>0.35224</v>
      </c>
    </row>
    <row r="49" spans="1:8" x14ac:dyDescent="0.2">
      <c r="A49" s="59"/>
      <c r="B49" s="4"/>
      <c r="C49" s="46"/>
      <c r="D49" s="44"/>
      <c r="E49" s="44"/>
      <c r="F49" s="46"/>
      <c r="G49" s="20"/>
      <c r="H49" s="60">
        <f>SUM(H46:H48)</f>
        <v>4.7511400000000004</v>
      </c>
    </row>
    <row r="50" spans="1:8" ht="22.5" x14ac:dyDescent="0.2">
      <c r="A50" s="59" t="s">
        <v>8738</v>
      </c>
      <c r="B50" s="20" t="s">
        <v>8930</v>
      </c>
      <c r="C50" s="46" t="s">
        <v>8987</v>
      </c>
      <c r="D50" s="44" t="s">
        <v>36</v>
      </c>
      <c r="E50" s="44">
        <f>H66</f>
        <v>1124.4010000000001</v>
      </c>
      <c r="F50" s="46"/>
      <c r="G50" s="20"/>
      <c r="H50" s="60"/>
    </row>
    <row r="51" spans="1:8" x14ac:dyDescent="0.2">
      <c r="A51" s="59"/>
      <c r="B51" s="20"/>
      <c r="C51" s="46"/>
      <c r="D51" s="44"/>
      <c r="E51" s="44"/>
      <c r="F51" s="46"/>
      <c r="G51" s="20"/>
      <c r="H51" s="60"/>
    </row>
    <row r="52" spans="1:8" x14ac:dyDescent="0.2">
      <c r="A52" s="59"/>
      <c r="B52" s="20"/>
      <c r="C52" s="46"/>
      <c r="D52" s="44"/>
      <c r="E52" s="44"/>
      <c r="F52" s="46"/>
      <c r="G52" s="20"/>
      <c r="H52" s="60"/>
    </row>
    <row r="53" spans="1:8" ht="22.5" x14ac:dyDescent="0.2">
      <c r="A53" s="58"/>
      <c r="B53" s="48"/>
      <c r="C53" s="53" t="s">
        <v>8563</v>
      </c>
      <c r="D53" s="53" t="s">
        <v>8473</v>
      </c>
      <c r="E53" s="53" t="s">
        <v>8988</v>
      </c>
      <c r="F53" s="49" t="s">
        <v>8989</v>
      </c>
      <c r="G53" s="49" t="s">
        <v>8989</v>
      </c>
      <c r="H53" s="64" t="s">
        <v>8990</v>
      </c>
    </row>
    <row r="54" spans="1:8" x14ac:dyDescent="0.2">
      <c r="A54" s="58"/>
      <c r="B54" s="48"/>
      <c r="C54" s="50" t="s">
        <v>8991</v>
      </c>
      <c r="D54" s="31" t="s">
        <v>36</v>
      </c>
      <c r="E54" s="31">
        <v>9.5</v>
      </c>
      <c r="F54" s="50">
        <v>1.5</v>
      </c>
      <c r="G54" s="31">
        <v>3.1</v>
      </c>
      <c r="H54" s="65">
        <f>E54*F54*G54</f>
        <v>44.175000000000004</v>
      </c>
    </row>
    <row r="55" spans="1:8" x14ac:dyDescent="0.2">
      <c r="A55" s="58"/>
      <c r="B55" s="48"/>
      <c r="C55" s="50" t="s">
        <v>8992</v>
      </c>
      <c r="D55" s="31" t="s">
        <v>36</v>
      </c>
      <c r="E55" s="31">
        <v>9.5</v>
      </c>
      <c r="F55" s="50">
        <v>9.3000000000000007</v>
      </c>
      <c r="G55" s="31">
        <v>3.1</v>
      </c>
      <c r="H55" s="65">
        <f t="shared" ref="H55:H65" si="0">E55*F55*G55</f>
        <v>273.88500000000005</v>
      </c>
    </row>
    <row r="56" spans="1:8" x14ac:dyDescent="0.2">
      <c r="A56" s="58"/>
      <c r="B56" s="48"/>
      <c r="C56" s="50" t="s">
        <v>8592</v>
      </c>
      <c r="D56" s="31" t="s">
        <v>36</v>
      </c>
      <c r="E56" s="31">
        <v>9.5</v>
      </c>
      <c r="F56" s="50">
        <v>5.3</v>
      </c>
      <c r="G56" s="31">
        <v>3.1</v>
      </c>
      <c r="H56" s="65">
        <f t="shared" si="0"/>
        <v>156.08500000000001</v>
      </c>
    </row>
    <row r="57" spans="1:8" x14ac:dyDescent="0.2">
      <c r="A57" s="58"/>
      <c r="B57" s="48"/>
      <c r="C57" s="50" t="s">
        <v>8584</v>
      </c>
      <c r="D57" s="31" t="s">
        <v>36</v>
      </c>
      <c r="E57" s="31">
        <v>9.5</v>
      </c>
      <c r="F57" s="50">
        <v>0.9</v>
      </c>
      <c r="G57" s="31">
        <v>3.1</v>
      </c>
      <c r="H57" s="65">
        <f t="shared" si="0"/>
        <v>26.505000000000003</v>
      </c>
    </row>
    <row r="58" spans="1:8" x14ac:dyDescent="0.2">
      <c r="A58" s="58"/>
      <c r="B58" s="48"/>
      <c r="C58" s="50" t="s">
        <v>8572</v>
      </c>
      <c r="D58" s="31" t="s">
        <v>36</v>
      </c>
      <c r="E58" s="31">
        <v>9.5</v>
      </c>
      <c r="F58" s="50">
        <v>2.5</v>
      </c>
      <c r="G58" s="31">
        <v>3.1</v>
      </c>
      <c r="H58" s="65">
        <f t="shared" si="0"/>
        <v>73.625</v>
      </c>
    </row>
    <row r="59" spans="1:8" x14ac:dyDescent="0.2">
      <c r="A59" s="58"/>
      <c r="B59" s="48"/>
      <c r="C59" s="50" t="s">
        <v>8993</v>
      </c>
      <c r="D59" s="31" t="s">
        <v>36</v>
      </c>
      <c r="E59" s="31">
        <v>9.5</v>
      </c>
      <c r="F59" s="50">
        <v>1.62</v>
      </c>
      <c r="G59" s="31">
        <v>3.1</v>
      </c>
      <c r="H59" s="65">
        <f t="shared" si="0"/>
        <v>47.709000000000003</v>
      </c>
    </row>
    <row r="60" spans="1:8" x14ac:dyDescent="0.2">
      <c r="A60" s="58"/>
      <c r="B60" s="48"/>
      <c r="C60" s="50" t="s">
        <v>8994</v>
      </c>
      <c r="D60" s="31" t="s">
        <v>36</v>
      </c>
      <c r="E60" s="31">
        <v>9.5</v>
      </c>
      <c r="F60" s="50">
        <v>1.1599999999999999</v>
      </c>
      <c r="G60" s="31">
        <v>3.1</v>
      </c>
      <c r="H60" s="65">
        <f t="shared" si="0"/>
        <v>34.161999999999999</v>
      </c>
    </row>
    <row r="61" spans="1:8" x14ac:dyDescent="0.2">
      <c r="A61" s="58"/>
      <c r="B61" s="48"/>
      <c r="C61" s="50" t="s">
        <v>8995</v>
      </c>
      <c r="D61" s="31" t="s">
        <v>36</v>
      </c>
      <c r="E61" s="31">
        <v>9.5</v>
      </c>
      <c r="F61" s="50">
        <v>3.1</v>
      </c>
      <c r="G61" s="31">
        <v>3.1</v>
      </c>
      <c r="H61" s="65">
        <f t="shared" si="0"/>
        <v>91.295000000000002</v>
      </c>
    </row>
    <row r="62" spans="1:8" x14ac:dyDescent="0.2">
      <c r="A62" s="58"/>
      <c r="B62" s="48"/>
      <c r="C62" s="50" t="s">
        <v>8578</v>
      </c>
      <c r="D62" s="31" t="s">
        <v>36</v>
      </c>
      <c r="E62" s="31">
        <v>9.5</v>
      </c>
      <c r="F62" s="50">
        <v>3</v>
      </c>
      <c r="G62" s="31">
        <v>3.1</v>
      </c>
      <c r="H62" s="65">
        <f t="shared" si="0"/>
        <v>88.350000000000009</v>
      </c>
    </row>
    <row r="63" spans="1:8" x14ac:dyDescent="0.2">
      <c r="A63" s="58"/>
      <c r="B63" s="48"/>
      <c r="C63" s="50" t="s">
        <v>8996</v>
      </c>
      <c r="D63" s="31" t="s">
        <v>36</v>
      </c>
      <c r="E63" s="31">
        <v>9.5</v>
      </c>
      <c r="F63" s="50">
        <v>3.6</v>
      </c>
      <c r="G63" s="31">
        <v>3.1</v>
      </c>
      <c r="H63" s="65">
        <f t="shared" si="0"/>
        <v>106.02000000000001</v>
      </c>
    </row>
    <row r="64" spans="1:8" x14ac:dyDescent="0.2">
      <c r="A64" s="58"/>
      <c r="B64" s="48"/>
      <c r="C64" s="50" t="s">
        <v>8997</v>
      </c>
      <c r="D64" s="31" t="s">
        <v>36</v>
      </c>
      <c r="E64" s="31">
        <v>9.5</v>
      </c>
      <c r="F64" s="50">
        <v>4.7</v>
      </c>
      <c r="G64" s="31">
        <v>3.1</v>
      </c>
      <c r="H64" s="65">
        <f t="shared" si="0"/>
        <v>138.41499999999999</v>
      </c>
    </row>
    <row r="65" spans="1:8" x14ac:dyDescent="0.2">
      <c r="A65" s="58"/>
      <c r="B65" s="48"/>
      <c r="C65" s="50" t="s">
        <v>8998</v>
      </c>
      <c r="D65" s="31" t="s">
        <v>36</v>
      </c>
      <c r="E65" s="31">
        <v>9.5</v>
      </c>
      <c r="F65" s="50">
        <v>1.5</v>
      </c>
      <c r="G65" s="31">
        <v>3.1</v>
      </c>
      <c r="H65" s="65">
        <f t="shared" si="0"/>
        <v>44.175000000000004</v>
      </c>
    </row>
    <row r="66" spans="1:8" x14ac:dyDescent="0.2">
      <c r="A66" s="58"/>
      <c r="B66" s="48"/>
      <c r="C66" s="135" t="s">
        <v>8637</v>
      </c>
      <c r="D66" s="31"/>
      <c r="E66" s="31"/>
      <c r="F66" s="50"/>
      <c r="G66" s="48"/>
      <c r="H66" s="65">
        <f>SUM(H54:H65)</f>
        <v>1124.4010000000001</v>
      </c>
    </row>
    <row r="67" spans="1:8" x14ac:dyDescent="0.2">
      <c r="A67" s="58"/>
      <c r="B67" s="48"/>
      <c r="C67" s="50"/>
      <c r="D67" s="31"/>
      <c r="E67" s="31"/>
      <c r="F67" s="50"/>
      <c r="G67" s="48"/>
      <c r="H67" s="65"/>
    </row>
    <row r="68" spans="1:8" x14ac:dyDescent="0.2">
      <c r="A68" s="59"/>
      <c r="B68" s="20"/>
      <c r="C68" s="46"/>
      <c r="D68" s="44"/>
      <c r="E68" s="44"/>
      <c r="F68" s="46"/>
      <c r="G68" s="20"/>
      <c r="H68" s="60"/>
    </row>
    <row r="69" spans="1:8" x14ac:dyDescent="0.2">
      <c r="A69" s="59"/>
      <c r="B69" s="20"/>
      <c r="C69" s="46"/>
      <c r="D69" s="44"/>
      <c r="E69" s="44"/>
      <c r="F69" s="46"/>
      <c r="G69" s="20"/>
      <c r="H69" s="60"/>
    </row>
    <row r="70" spans="1:8" ht="33.75" x14ac:dyDescent="0.2">
      <c r="A70" s="59" t="s">
        <v>8705</v>
      </c>
      <c r="B70" s="4" t="s">
        <v>8197</v>
      </c>
      <c r="C70" s="46" t="s">
        <v>8198</v>
      </c>
      <c r="D70" s="44" t="s">
        <v>13</v>
      </c>
      <c r="E70" s="44">
        <v>2</v>
      </c>
      <c r="F70" s="46"/>
      <c r="G70" s="20"/>
      <c r="H70" s="60"/>
    </row>
    <row r="71" spans="1:8" x14ac:dyDescent="0.2">
      <c r="A71" s="59"/>
      <c r="B71" s="4"/>
      <c r="C71" s="46"/>
      <c r="D71" s="44"/>
      <c r="E71" s="44"/>
      <c r="F71" s="46"/>
      <c r="G71" s="20"/>
      <c r="H71" s="60"/>
    </row>
    <row r="72" spans="1:8" x14ac:dyDescent="0.2">
      <c r="A72" s="58"/>
      <c r="B72" s="48"/>
      <c r="C72" s="50" t="s">
        <v>8999</v>
      </c>
      <c r="D72" s="31" t="s">
        <v>8473</v>
      </c>
      <c r="E72" s="31">
        <v>2</v>
      </c>
      <c r="F72" s="50"/>
      <c r="G72" s="48"/>
      <c r="H72" s="65"/>
    </row>
    <row r="73" spans="1:8" x14ac:dyDescent="0.2">
      <c r="A73" s="59"/>
      <c r="B73" s="4"/>
      <c r="C73" s="46"/>
      <c r="D73" s="44"/>
      <c r="E73" s="44"/>
      <c r="F73" s="46"/>
      <c r="G73" s="20"/>
      <c r="H73" s="60"/>
    </row>
    <row r="74" spans="1:8" x14ac:dyDescent="0.2">
      <c r="A74" s="59"/>
      <c r="B74" s="4"/>
      <c r="C74" s="46"/>
      <c r="D74" s="44"/>
      <c r="E74" s="44"/>
      <c r="F74" s="46"/>
      <c r="G74" s="20"/>
      <c r="H74" s="60"/>
    </row>
    <row r="75" spans="1:8" x14ac:dyDescent="0.2">
      <c r="A75" s="59"/>
      <c r="B75" s="4"/>
      <c r="C75" s="46"/>
      <c r="D75" s="44"/>
      <c r="E75" s="44"/>
      <c r="F75" s="46"/>
      <c r="G75" s="20"/>
      <c r="H75" s="60"/>
    </row>
    <row r="76" spans="1:8" ht="22.5" x14ac:dyDescent="0.2">
      <c r="A76" s="59" t="s">
        <v>8705</v>
      </c>
      <c r="B76" s="4" t="s">
        <v>8200</v>
      </c>
      <c r="C76" s="46" t="s">
        <v>8201</v>
      </c>
      <c r="D76" s="44" t="s">
        <v>13</v>
      </c>
      <c r="E76" s="44">
        <f>SUM(E78:E83)</f>
        <v>8</v>
      </c>
      <c r="F76" s="46"/>
      <c r="G76" s="20"/>
      <c r="H76" s="60"/>
    </row>
    <row r="77" spans="1:8" x14ac:dyDescent="0.2">
      <c r="A77" s="59"/>
      <c r="B77" s="4"/>
      <c r="C77" s="46"/>
      <c r="D77" s="44"/>
      <c r="E77" s="44"/>
      <c r="F77" s="46"/>
      <c r="G77" s="20"/>
      <c r="H77" s="60"/>
    </row>
    <row r="78" spans="1:8" x14ac:dyDescent="0.2">
      <c r="A78" s="58"/>
      <c r="B78" s="48"/>
      <c r="C78" s="50" t="s">
        <v>9000</v>
      </c>
      <c r="D78" s="31" t="s">
        <v>8473</v>
      </c>
      <c r="E78" s="31">
        <v>1</v>
      </c>
      <c r="F78" s="50"/>
      <c r="G78" s="48"/>
      <c r="H78" s="65"/>
    </row>
    <row r="79" spans="1:8" x14ac:dyDescent="0.2">
      <c r="A79" s="58"/>
      <c r="B79" s="48"/>
      <c r="C79" s="136" t="s">
        <v>9001</v>
      </c>
      <c r="D79" s="31" t="s">
        <v>8473</v>
      </c>
      <c r="E79" s="31">
        <v>2</v>
      </c>
      <c r="F79" s="50"/>
      <c r="G79" s="48"/>
      <c r="H79" s="65"/>
    </row>
    <row r="80" spans="1:8" x14ac:dyDescent="0.2">
      <c r="A80" s="58"/>
      <c r="B80" s="48"/>
      <c r="C80" s="136" t="s">
        <v>9002</v>
      </c>
      <c r="D80" s="31" t="s">
        <v>8473</v>
      </c>
      <c r="E80" s="31">
        <v>2</v>
      </c>
      <c r="F80" s="50"/>
      <c r="G80" s="48"/>
      <c r="H80" s="65"/>
    </row>
    <row r="81" spans="1:8" x14ac:dyDescent="0.2">
      <c r="A81" s="58"/>
      <c r="B81" s="48"/>
      <c r="C81" s="136" t="s">
        <v>9003</v>
      </c>
      <c r="D81" s="31" t="s">
        <v>8473</v>
      </c>
      <c r="E81" s="31">
        <v>1</v>
      </c>
      <c r="F81" s="50"/>
      <c r="G81" s="48"/>
      <c r="H81" s="65"/>
    </row>
    <row r="82" spans="1:8" x14ac:dyDescent="0.2">
      <c r="A82" s="58"/>
      <c r="B82" s="48"/>
      <c r="C82" s="136" t="s">
        <v>9004</v>
      </c>
      <c r="D82" s="31" t="s">
        <v>8473</v>
      </c>
      <c r="E82" s="31">
        <v>1</v>
      </c>
      <c r="F82" s="50"/>
      <c r="G82" s="48"/>
      <c r="H82" s="65"/>
    </row>
    <row r="83" spans="1:8" ht="22.5" x14ac:dyDescent="0.2">
      <c r="A83" s="58"/>
      <c r="B83" s="48"/>
      <c r="C83" s="136" t="s">
        <v>9005</v>
      </c>
      <c r="D83" s="31" t="s">
        <v>8473</v>
      </c>
      <c r="E83" s="31">
        <v>1</v>
      </c>
      <c r="F83" s="50"/>
      <c r="G83" s="48"/>
      <c r="H83" s="65"/>
    </row>
    <row r="84" spans="1:8" x14ac:dyDescent="0.2">
      <c r="A84" s="59"/>
      <c r="B84" s="4"/>
      <c r="C84" s="46"/>
      <c r="D84" s="44"/>
      <c r="E84" s="44"/>
      <c r="F84" s="46"/>
      <c r="G84" s="20"/>
      <c r="H84" s="60"/>
    </row>
    <row r="85" spans="1:8" ht="22.5" x14ac:dyDescent="0.2">
      <c r="A85" s="59" t="s">
        <v>8705</v>
      </c>
      <c r="B85" s="4">
        <v>85334</v>
      </c>
      <c r="C85" s="46" t="s">
        <v>8202</v>
      </c>
      <c r="D85" s="44" t="s">
        <v>47</v>
      </c>
      <c r="E85" s="44">
        <f>H93</f>
        <v>7.5</v>
      </c>
      <c r="F85" s="46"/>
      <c r="G85" s="20"/>
      <c r="H85" s="60"/>
    </row>
    <row r="86" spans="1:8" x14ac:dyDescent="0.2">
      <c r="A86" s="59"/>
      <c r="B86" s="4"/>
      <c r="C86" s="46"/>
      <c r="D86" s="44"/>
      <c r="E86" s="44"/>
      <c r="F86" s="46"/>
      <c r="G86" s="20"/>
      <c r="H86" s="60"/>
    </row>
    <row r="87" spans="1:8" x14ac:dyDescent="0.2">
      <c r="A87" s="59"/>
      <c r="B87" s="4"/>
      <c r="C87" s="46"/>
      <c r="D87" s="44"/>
      <c r="E87" s="44"/>
      <c r="F87" s="46"/>
      <c r="G87" s="20"/>
      <c r="H87" s="60"/>
    </row>
    <row r="88" spans="1:8" x14ac:dyDescent="0.2">
      <c r="A88" s="58"/>
      <c r="B88" s="48"/>
      <c r="C88" s="50" t="s">
        <v>8996</v>
      </c>
      <c r="D88" s="31" t="s">
        <v>47</v>
      </c>
      <c r="E88" s="31">
        <v>1.5</v>
      </c>
      <c r="F88" s="50">
        <v>0.5</v>
      </c>
      <c r="G88" s="48">
        <v>2</v>
      </c>
      <c r="H88" s="65">
        <f>E88*F88*G88</f>
        <v>1.5</v>
      </c>
    </row>
    <row r="89" spans="1:8" x14ac:dyDescent="0.2">
      <c r="A89" s="58"/>
      <c r="B89" s="48"/>
      <c r="C89" s="50" t="s">
        <v>8997</v>
      </c>
      <c r="D89" s="31" t="s">
        <v>47</v>
      </c>
      <c r="E89" s="31">
        <v>1.5</v>
      </c>
      <c r="F89" s="50">
        <f>F88</f>
        <v>0.5</v>
      </c>
      <c r="G89" s="48">
        <v>1</v>
      </c>
      <c r="H89" s="65">
        <f>E89*F89*G89</f>
        <v>0.75</v>
      </c>
    </row>
    <row r="90" spans="1:8" x14ac:dyDescent="0.2">
      <c r="A90" s="58"/>
      <c r="B90" s="48"/>
      <c r="C90" s="50" t="s">
        <v>8998</v>
      </c>
      <c r="D90" s="31" t="s">
        <v>47</v>
      </c>
      <c r="E90" s="31">
        <v>1.5</v>
      </c>
      <c r="F90" s="50">
        <v>1</v>
      </c>
      <c r="G90" s="48">
        <v>1</v>
      </c>
      <c r="H90" s="65">
        <f>E90*F90*G90</f>
        <v>1.5</v>
      </c>
    </row>
    <row r="91" spans="1:8" x14ac:dyDescent="0.2">
      <c r="A91" s="58"/>
      <c r="B91" s="48"/>
      <c r="C91" s="50" t="s">
        <v>8991</v>
      </c>
      <c r="D91" s="31" t="s">
        <v>47</v>
      </c>
      <c r="E91" s="31">
        <v>1.5</v>
      </c>
      <c r="F91" s="50">
        <v>1.5</v>
      </c>
      <c r="G91" s="48">
        <v>1</v>
      </c>
      <c r="H91" s="65">
        <f>E91*F91*G91</f>
        <v>2.25</v>
      </c>
    </row>
    <row r="92" spans="1:8" x14ac:dyDescent="0.2">
      <c r="A92" s="58"/>
      <c r="B92" s="48"/>
      <c r="C92" s="50" t="s">
        <v>8993</v>
      </c>
      <c r="D92" s="31" t="s">
        <v>47</v>
      </c>
      <c r="E92" s="31">
        <v>1.5</v>
      </c>
      <c r="F92" s="50">
        <v>1</v>
      </c>
      <c r="G92" s="48">
        <v>1</v>
      </c>
      <c r="H92" s="65">
        <f>E92*F92*G92</f>
        <v>1.5</v>
      </c>
    </row>
    <row r="93" spans="1:8" x14ac:dyDescent="0.2">
      <c r="A93" s="58"/>
      <c r="B93" s="48"/>
      <c r="C93" s="50" t="s">
        <v>8637</v>
      </c>
      <c r="D93" s="31"/>
      <c r="E93" s="31"/>
      <c r="F93" s="50"/>
      <c r="G93" s="48"/>
      <c r="H93" s="65">
        <f>SUM(H88:H92)</f>
        <v>7.5</v>
      </c>
    </row>
    <row r="94" spans="1:8" x14ac:dyDescent="0.2">
      <c r="A94" s="59"/>
      <c r="B94" s="4"/>
      <c r="C94" s="46"/>
      <c r="D94" s="44"/>
      <c r="E94" s="44"/>
      <c r="F94" s="46"/>
      <c r="G94" s="20"/>
      <c r="H94" s="60"/>
    </row>
    <row r="95" spans="1:8" ht="22.5" x14ac:dyDescent="0.2">
      <c r="A95" s="59" t="s">
        <v>8705</v>
      </c>
      <c r="B95" s="4" t="s">
        <v>8271</v>
      </c>
      <c r="C95" s="46" t="s">
        <v>8272</v>
      </c>
      <c r="D95" s="44" t="s">
        <v>47</v>
      </c>
      <c r="E95" s="44">
        <f>E97</f>
        <v>14.04</v>
      </c>
      <c r="F95" s="46"/>
      <c r="G95" s="20"/>
      <c r="H95" s="60"/>
    </row>
    <row r="96" spans="1:8" x14ac:dyDescent="0.2">
      <c r="A96" s="59"/>
      <c r="B96" s="4"/>
      <c r="C96" s="46"/>
      <c r="D96" s="44"/>
      <c r="E96" s="44"/>
      <c r="F96" s="46"/>
      <c r="G96" s="20"/>
      <c r="H96" s="60"/>
    </row>
    <row r="97" spans="1:8" ht="22.5" x14ac:dyDescent="0.2">
      <c r="A97" s="58"/>
      <c r="B97" s="48"/>
      <c r="C97" s="50" t="s">
        <v>9006</v>
      </c>
      <c r="D97" s="31" t="s">
        <v>47</v>
      </c>
      <c r="E97" s="31">
        <v>14.04</v>
      </c>
      <c r="F97" s="50"/>
      <c r="G97" s="48"/>
      <c r="H97" s="65"/>
    </row>
    <row r="98" spans="1:8" x14ac:dyDescent="0.2">
      <c r="A98" s="59"/>
      <c r="B98" s="4"/>
      <c r="C98" s="46"/>
      <c r="D98" s="44"/>
      <c r="E98" s="44"/>
      <c r="F98" s="46"/>
      <c r="G98" s="20"/>
      <c r="H98" s="60"/>
    </row>
    <row r="99" spans="1:8" x14ac:dyDescent="0.2">
      <c r="A99" s="59" t="s">
        <v>8705</v>
      </c>
      <c r="B99" s="4" t="s">
        <v>8252</v>
      </c>
      <c r="C99" s="46" t="s">
        <v>8253</v>
      </c>
      <c r="D99" s="44" t="s">
        <v>1</v>
      </c>
      <c r="E99" s="44">
        <f>E101</f>
        <v>591.63</v>
      </c>
      <c r="F99" s="46"/>
      <c r="G99" s="20"/>
      <c r="H99" s="60"/>
    </row>
    <row r="100" spans="1:8" x14ac:dyDescent="0.2">
      <c r="A100" s="59"/>
      <c r="B100" s="4"/>
      <c r="C100" s="46"/>
      <c r="D100" s="44"/>
      <c r="E100" s="44"/>
      <c r="F100" s="46"/>
      <c r="G100" s="20"/>
      <c r="H100" s="60"/>
    </row>
    <row r="101" spans="1:8" ht="22.5" x14ac:dyDescent="0.2">
      <c r="A101" s="58"/>
      <c r="B101" s="48"/>
      <c r="C101" s="31" t="s">
        <v>9007</v>
      </c>
      <c r="D101" s="31" t="s">
        <v>1</v>
      </c>
      <c r="E101" s="31">
        <v>591.63</v>
      </c>
      <c r="F101" s="50"/>
      <c r="G101" s="48"/>
      <c r="H101" s="65"/>
    </row>
    <row r="102" spans="1:8" x14ac:dyDescent="0.2">
      <c r="A102" s="58"/>
      <c r="B102" s="48"/>
      <c r="C102" s="50"/>
      <c r="D102" s="31"/>
      <c r="E102" s="31"/>
      <c r="F102" s="50"/>
      <c r="G102" s="48"/>
      <c r="H102" s="65"/>
    </row>
    <row r="103" spans="1:8" x14ac:dyDescent="0.2">
      <c r="A103" s="59"/>
      <c r="B103" s="4"/>
      <c r="C103" s="46"/>
      <c r="D103" s="44"/>
      <c r="E103" s="44"/>
      <c r="F103" s="46"/>
      <c r="G103" s="20"/>
      <c r="H103" s="60"/>
    </row>
    <row r="104" spans="1:8" x14ac:dyDescent="0.2">
      <c r="A104" s="59"/>
      <c r="B104" s="4"/>
      <c r="C104" s="46" t="s">
        <v>8975</v>
      </c>
      <c r="D104" s="44" t="s">
        <v>8975</v>
      </c>
      <c r="E104" s="44"/>
      <c r="F104" s="46"/>
      <c r="G104" s="20"/>
      <c r="H104" s="60"/>
    </row>
    <row r="105" spans="1:8" ht="22.5" x14ac:dyDescent="0.2">
      <c r="A105" s="59" t="s">
        <v>8705</v>
      </c>
      <c r="B105" s="4">
        <v>85409</v>
      </c>
      <c r="C105" s="46" t="s">
        <v>8707</v>
      </c>
      <c r="D105" s="44" t="s">
        <v>47</v>
      </c>
      <c r="E105" s="44">
        <v>22.89</v>
      </c>
      <c r="F105" s="46"/>
      <c r="G105" s="20"/>
      <c r="H105" s="60"/>
    </row>
    <row r="106" spans="1:8" x14ac:dyDescent="0.2">
      <c r="A106" s="59"/>
      <c r="B106" s="4"/>
      <c r="C106" s="46"/>
      <c r="D106" s="44"/>
      <c r="E106" s="44"/>
      <c r="F106" s="46"/>
      <c r="G106" s="20"/>
      <c r="H106" s="60"/>
    </row>
    <row r="107" spans="1:8" ht="22.5" x14ac:dyDescent="0.2">
      <c r="A107" s="58"/>
      <c r="B107" s="48"/>
      <c r="C107" s="31" t="s">
        <v>9007</v>
      </c>
      <c r="D107" s="31" t="s">
        <v>1</v>
      </c>
      <c r="E107" s="31">
        <v>22.89</v>
      </c>
      <c r="F107" s="50"/>
      <c r="G107" s="48"/>
      <c r="H107" s="65"/>
    </row>
    <row r="108" spans="1:8" x14ac:dyDescent="0.2">
      <c r="A108" s="58"/>
      <c r="B108" s="48"/>
      <c r="C108" s="50"/>
      <c r="D108" s="31"/>
      <c r="E108" s="31"/>
      <c r="F108" s="50"/>
      <c r="G108" s="48"/>
      <c r="H108" s="65"/>
    </row>
    <row r="109" spans="1:8" x14ac:dyDescent="0.2">
      <c r="A109" s="59"/>
      <c r="B109" s="4"/>
      <c r="C109" s="46"/>
      <c r="D109" s="44"/>
      <c r="E109" s="44"/>
      <c r="F109" s="46"/>
      <c r="G109" s="20"/>
      <c r="H109" s="60"/>
    </row>
    <row r="110" spans="1:8" x14ac:dyDescent="0.2">
      <c r="A110" s="59"/>
      <c r="B110" s="4"/>
      <c r="C110" s="46"/>
      <c r="D110" s="44"/>
      <c r="E110" s="44"/>
      <c r="F110" s="46"/>
      <c r="G110" s="20"/>
      <c r="H110" s="60"/>
    </row>
    <row r="111" spans="1:8" ht="22.5" x14ac:dyDescent="0.2">
      <c r="A111" s="59" t="s">
        <v>8701</v>
      </c>
      <c r="B111" s="81">
        <v>115005</v>
      </c>
      <c r="C111" s="70" t="s">
        <v>8726</v>
      </c>
      <c r="D111" s="71" t="s">
        <v>47</v>
      </c>
      <c r="E111" s="44">
        <f>E113</f>
        <v>600.42999999999995</v>
      </c>
      <c r="F111" s="46"/>
      <c r="G111" s="20"/>
      <c r="H111" s="60"/>
    </row>
    <row r="112" spans="1:8" x14ac:dyDescent="0.2">
      <c r="A112" s="59"/>
      <c r="B112" s="81"/>
      <c r="C112" s="70"/>
      <c r="D112" s="71"/>
      <c r="E112" s="44"/>
      <c r="F112" s="46"/>
      <c r="G112" s="20"/>
      <c r="H112" s="60"/>
    </row>
    <row r="113" spans="1:8" ht="22.5" x14ac:dyDescent="0.2">
      <c r="A113" s="58"/>
      <c r="B113" s="48"/>
      <c r="C113" s="31" t="s">
        <v>9007</v>
      </c>
      <c r="D113" s="31" t="s">
        <v>1</v>
      </c>
      <c r="E113" s="31">
        <v>600.42999999999995</v>
      </c>
      <c r="F113" s="50"/>
      <c r="G113" s="48"/>
      <c r="H113" s="65"/>
    </row>
    <row r="114" spans="1:8" x14ac:dyDescent="0.2">
      <c r="A114" s="58"/>
      <c r="B114" s="48"/>
      <c r="C114" s="50"/>
      <c r="D114" s="31"/>
      <c r="E114" s="31"/>
      <c r="F114" s="50"/>
      <c r="G114" s="48"/>
      <c r="H114" s="65"/>
    </row>
    <row r="115" spans="1:8" x14ac:dyDescent="0.2">
      <c r="A115" s="59"/>
      <c r="B115" s="81"/>
      <c r="C115" s="70"/>
      <c r="D115" s="71"/>
      <c r="E115" s="44"/>
      <c r="F115" s="46"/>
      <c r="G115" s="20"/>
      <c r="H115" s="60"/>
    </row>
    <row r="116" spans="1:8" x14ac:dyDescent="0.2">
      <c r="A116" s="59"/>
      <c r="B116" s="81"/>
      <c r="C116" s="70"/>
      <c r="D116" s="71"/>
      <c r="E116" s="44"/>
      <c r="F116" s="46"/>
      <c r="G116" s="20"/>
      <c r="H116" s="60"/>
    </row>
    <row r="117" spans="1:8" s="23" customFormat="1" ht="22.5" x14ac:dyDescent="0.2">
      <c r="A117" s="59" t="s">
        <v>8738</v>
      </c>
      <c r="B117" s="20" t="s">
        <v>8931</v>
      </c>
      <c r="C117" s="46" t="s">
        <v>8932</v>
      </c>
      <c r="D117" s="44" t="s">
        <v>47</v>
      </c>
      <c r="E117" s="44">
        <v>144.77000000000001</v>
      </c>
      <c r="F117" s="46"/>
      <c r="G117" s="20"/>
      <c r="H117" s="60"/>
    </row>
    <row r="118" spans="1:8" s="23" customFormat="1" x14ac:dyDescent="0.2">
      <c r="A118" s="59"/>
      <c r="B118" s="20"/>
      <c r="C118" s="46"/>
      <c r="D118" s="44"/>
      <c r="E118" s="44"/>
      <c r="F118" s="46"/>
      <c r="G118" s="20"/>
      <c r="H118" s="60"/>
    </row>
    <row r="119" spans="1:8" s="23" customFormat="1" ht="22.5" x14ac:dyDescent="0.2">
      <c r="A119" s="58"/>
      <c r="B119" s="48"/>
      <c r="C119" s="31" t="s">
        <v>9007</v>
      </c>
      <c r="D119" s="31" t="s">
        <v>1</v>
      </c>
      <c r="E119" s="31">
        <v>144.77000000000001</v>
      </c>
      <c r="F119" s="50"/>
      <c r="G119" s="48"/>
      <c r="H119" s="65"/>
    </row>
    <row r="120" spans="1:8" s="23" customFormat="1" x14ac:dyDescent="0.2">
      <c r="A120" s="58"/>
      <c r="B120" s="48"/>
      <c r="C120" s="50"/>
      <c r="D120" s="31"/>
      <c r="E120" s="31"/>
      <c r="F120" s="50"/>
      <c r="G120" s="48"/>
      <c r="H120" s="65"/>
    </row>
    <row r="121" spans="1:8" s="23" customFormat="1" x14ac:dyDescent="0.2">
      <c r="A121" s="59"/>
      <c r="B121" s="20"/>
      <c r="C121" s="46"/>
      <c r="D121" s="44"/>
      <c r="E121" s="44"/>
      <c r="F121" s="46"/>
      <c r="G121" s="20"/>
      <c r="H121" s="60"/>
    </row>
    <row r="122" spans="1:8" s="23" customFormat="1" x14ac:dyDescent="0.2">
      <c r="A122" s="59" t="s">
        <v>8701</v>
      </c>
      <c r="B122" s="20" t="s">
        <v>8933</v>
      </c>
      <c r="C122" s="46" t="s">
        <v>8706</v>
      </c>
      <c r="D122" s="44" t="s">
        <v>47</v>
      </c>
      <c r="E122" s="44">
        <f>G126</f>
        <v>2.13</v>
      </c>
      <c r="F122" s="46"/>
      <c r="G122" s="44"/>
      <c r="H122" s="60"/>
    </row>
    <row r="123" spans="1:8" s="23" customFormat="1" x14ac:dyDescent="0.2">
      <c r="A123" s="137"/>
      <c r="B123" s="20"/>
      <c r="C123" s="20"/>
      <c r="D123" s="44"/>
      <c r="E123" s="44"/>
      <c r="F123" s="46"/>
      <c r="G123" s="44"/>
      <c r="H123" s="60"/>
    </row>
    <row r="124" spans="1:8" s="23" customFormat="1" x14ac:dyDescent="0.2">
      <c r="A124" s="58"/>
      <c r="B124" s="48"/>
      <c r="C124" s="50" t="s">
        <v>8993</v>
      </c>
      <c r="D124" s="31" t="s">
        <v>1</v>
      </c>
      <c r="E124" s="31">
        <v>2</v>
      </c>
      <c r="F124" s="50">
        <v>0.6</v>
      </c>
      <c r="G124" s="31">
        <f>E124*F124</f>
        <v>1.2</v>
      </c>
      <c r="H124" s="65"/>
    </row>
    <row r="125" spans="1:8" s="23" customFormat="1" x14ac:dyDescent="0.2">
      <c r="A125" s="58"/>
      <c r="B125" s="48"/>
      <c r="C125" s="50" t="s">
        <v>8578</v>
      </c>
      <c r="D125" s="31" t="s">
        <v>1</v>
      </c>
      <c r="E125" s="31">
        <v>1.55</v>
      </c>
      <c r="F125" s="50">
        <v>0.6</v>
      </c>
      <c r="G125" s="31">
        <f>E125*F125</f>
        <v>0.92999999999999994</v>
      </c>
      <c r="H125" s="65"/>
    </row>
    <row r="126" spans="1:8" s="23" customFormat="1" x14ac:dyDescent="0.2">
      <c r="A126" s="58"/>
      <c r="B126" s="48"/>
      <c r="C126" s="50" t="s">
        <v>8637</v>
      </c>
      <c r="D126" s="31"/>
      <c r="E126" s="31"/>
      <c r="F126" s="50"/>
      <c r="G126" s="53">
        <f>G124+G125</f>
        <v>2.13</v>
      </c>
      <c r="H126" s="65"/>
    </row>
    <row r="127" spans="1:8" s="23" customFormat="1" x14ac:dyDescent="0.2">
      <c r="A127" s="59"/>
      <c r="B127" s="20"/>
      <c r="C127" s="46"/>
      <c r="D127" s="44"/>
      <c r="E127" s="44"/>
      <c r="F127" s="46"/>
      <c r="G127" s="44"/>
      <c r="H127" s="60"/>
    </row>
    <row r="128" spans="1:8" s="23" customFormat="1" ht="22.5" x14ac:dyDescent="0.2">
      <c r="A128" s="59" t="str">
        <f>A117</f>
        <v>CPOS</v>
      </c>
      <c r="B128" s="20" t="s">
        <v>8934</v>
      </c>
      <c r="C128" s="46" t="s">
        <v>8935</v>
      </c>
      <c r="D128" s="44" t="s">
        <v>47</v>
      </c>
      <c r="E128" s="44">
        <f>G132</f>
        <v>3.5489999999999995</v>
      </c>
      <c r="F128" s="46"/>
      <c r="G128" s="44"/>
      <c r="H128" s="60"/>
    </row>
    <row r="129" spans="1:8" s="23" customFormat="1" x14ac:dyDescent="0.2">
      <c r="A129" s="59"/>
      <c r="B129" s="20"/>
      <c r="C129" s="46"/>
      <c r="D129" s="44"/>
      <c r="E129" s="44"/>
      <c r="F129" s="46"/>
      <c r="G129" s="44"/>
      <c r="H129" s="60"/>
    </row>
    <row r="130" spans="1:8" s="23" customFormat="1" x14ac:dyDescent="0.2">
      <c r="A130" s="58"/>
      <c r="B130" s="48"/>
      <c r="C130" s="50" t="s">
        <v>8993</v>
      </c>
      <c r="D130" s="31" t="s">
        <v>47</v>
      </c>
      <c r="E130" s="31">
        <v>2.8</v>
      </c>
      <c r="F130" s="50">
        <v>0.8</v>
      </c>
      <c r="G130" s="31">
        <f>E130*F130</f>
        <v>2.2399999999999998</v>
      </c>
      <c r="H130" s="65"/>
    </row>
    <row r="131" spans="1:8" s="23" customFormat="1" x14ac:dyDescent="0.2">
      <c r="A131" s="58"/>
      <c r="B131" s="48"/>
      <c r="C131" s="50" t="s">
        <v>8578</v>
      </c>
      <c r="D131" s="31" t="s">
        <v>47</v>
      </c>
      <c r="E131" s="31">
        <v>1.54</v>
      </c>
      <c r="F131" s="50">
        <v>0.85</v>
      </c>
      <c r="G131" s="31">
        <f>E131*F131</f>
        <v>1.3089999999999999</v>
      </c>
      <c r="H131" s="65"/>
    </row>
    <row r="132" spans="1:8" s="23" customFormat="1" x14ac:dyDescent="0.2">
      <c r="A132" s="58"/>
      <c r="B132" s="48"/>
      <c r="C132" s="50" t="s">
        <v>8637</v>
      </c>
      <c r="D132" s="31"/>
      <c r="E132" s="31"/>
      <c r="F132" s="50"/>
      <c r="G132" s="53">
        <f>G130+G131</f>
        <v>3.5489999999999995</v>
      </c>
      <c r="H132" s="65"/>
    </row>
    <row r="133" spans="1:8" s="23" customFormat="1" x14ac:dyDescent="0.2">
      <c r="A133" s="59"/>
      <c r="B133" s="20"/>
      <c r="C133" s="46"/>
      <c r="D133" s="44"/>
      <c r="E133" s="44"/>
      <c r="F133" s="46"/>
      <c r="G133" s="44"/>
      <c r="H133" s="60"/>
    </row>
    <row r="134" spans="1:8" s="23" customFormat="1" ht="22.5" x14ac:dyDescent="0.2">
      <c r="A134" s="59" t="str">
        <f>A128</f>
        <v>CPOS</v>
      </c>
      <c r="B134" s="20" t="s">
        <v>8936</v>
      </c>
      <c r="C134" s="46" t="s">
        <v>8718</v>
      </c>
      <c r="D134" s="44" t="s">
        <v>8473</v>
      </c>
      <c r="E134" s="44">
        <f>SUM(E136:E148)</f>
        <v>14</v>
      </c>
      <c r="F134" s="46"/>
      <c r="G134" s="44"/>
      <c r="H134" s="60"/>
    </row>
    <row r="135" spans="1:8" s="23" customFormat="1" x14ac:dyDescent="0.2">
      <c r="A135" s="59"/>
      <c r="B135" s="20"/>
      <c r="C135" s="46"/>
      <c r="D135" s="44"/>
      <c r="E135" s="44"/>
      <c r="F135" s="46"/>
      <c r="G135" s="44"/>
      <c r="H135" s="60"/>
    </row>
    <row r="136" spans="1:8" s="23" customFormat="1" x14ac:dyDescent="0.2">
      <c r="A136" s="58"/>
      <c r="B136" s="48"/>
      <c r="C136" s="50" t="s">
        <v>8991</v>
      </c>
      <c r="D136" s="31" t="s">
        <v>8473</v>
      </c>
      <c r="E136" s="31">
        <v>1</v>
      </c>
      <c r="F136" s="50"/>
      <c r="G136" s="31"/>
      <c r="H136" s="65"/>
    </row>
    <row r="137" spans="1:8" s="23" customFormat="1" x14ac:dyDescent="0.2">
      <c r="A137" s="58"/>
      <c r="B137" s="48"/>
      <c r="C137" s="50" t="s">
        <v>8992</v>
      </c>
      <c r="D137" s="31" t="s">
        <v>8473</v>
      </c>
      <c r="E137" s="31">
        <v>2</v>
      </c>
      <c r="F137" s="50"/>
      <c r="G137" s="31"/>
      <c r="H137" s="65"/>
    </row>
    <row r="138" spans="1:8" s="23" customFormat="1" x14ac:dyDescent="0.2">
      <c r="A138" s="58"/>
      <c r="B138" s="48"/>
      <c r="C138" s="50" t="s">
        <v>9008</v>
      </c>
      <c r="D138" s="31" t="s">
        <v>8473</v>
      </c>
      <c r="E138" s="31">
        <v>1</v>
      </c>
      <c r="F138" s="50"/>
      <c r="G138" s="31"/>
      <c r="H138" s="65"/>
    </row>
    <row r="139" spans="1:8" s="23" customFormat="1" x14ac:dyDescent="0.2">
      <c r="A139" s="58"/>
      <c r="B139" s="48"/>
      <c r="C139" s="50" t="s">
        <v>8584</v>
      </c>
      <c r="D139" s="31" t="s">
        <v>8473</v>
      </c>
      <c r="E139" s="31">
        <v>1</v>
      </c>
      <c r="F139" s="50"/>
      <c r="G139" s="31"/>
      <c r="H139" s="65"/>
    </row>
    <row r="140" spans="1:8" s="23" customFormat="1" x14ac:dyDescent="0.2">
      <c r="A140" s="58"/>
      <c r="B140" s="48"/>
      <c r="C140" s="50" t="s">
        <v>8572</v>
      </c>
      <c r="D140" s="31" t="s">
        <v>8473</v>
      </c>
      <c r="E140" s="31">
        <v>1</v>
      </c>
      <c r="F140" s="50"/>
      <c r="G140" s="31"/>
      <c r="H140" s="65"/>
    </row>
    <row r="141" spans="1:8" s="23" customFormat="1" x14ac:dyDescent="0.2">
      <c r="A141" s="58"/>
      <c r="B141" s="48"/>
      <c r="C141" s="50" t="s">
        <v>8995</v>
      </c>
      <c r="D141" s="31" t="s">
        <v>8473</v>
      </c>
      <c r="E141" s="31">
        <v>1</v>
      </c>
      <c r="F141" s="50"/>
      <c r="G141" s="31"/>
      <c r="H141" s="65"/>
    </row>
    <row r="142" spans="1:8" s="23" customFormat="1" x14ac:dyDescent="0.2">
      <c r="A142" s="58"/>
      <c r="B142" s="48"/>
      <c r="C142" s="50" t="s">
        <v>9009</v>
      </c>
      <c r="D142" s="31" t="str">
        <f>D143</f>
        <v>UNID</v>
      </c>
      <c r="E142" s="31">
        <v>1</v>
      </c>
      <c r="F142" s="50"/>
      <c r="G142" s="31"/>
      <c r="H142" s="65"/>
    </row>
    <row r="143" spans="1:8" s="23" customFormat="1" x14ac:dyDescent="0.2">
      <c r="A143" s="58"/>
      <c r="B143" s="48"/>
      <c r="C143" s="50" t="s">
        <v>8578</v>
      </c>
      <c r="D143" s="31" t="s">
        <v>8473</v>
      </c>
      <c r="E143" s="31">
        <v>1</v>
      </c>
      <c r="F143" s="50"/>
      <c r="G143" s="31"/>
      <c r="H143" s="65"/>
    </row>
    <row r="144" spans="1:8" s="23" customFormat="1" x14ac:dyDescent="0.2">
      <c r="A144" s="58"/>
      <c r="B144" s="48"/>
      <c r="C144" s="50" t="s">
        <v>8996</v>
      </c>
      <c r="D144" s="31" t="s">
        <v>8473</v>
      </c>
      <c r="E144" s="31">
        <v>1</v>
      </c>
      <c r="F144" s="50"/>
      <c r="G144" s="31"/>
      <c r="H144" s="65"/>
    </row>
    <row r="145" spans="1:8" s="23" customFormat="1" x14ac:dyDescent="0.2">
      <c r="A145" s="58"/>
      <c r="B145" s="48"/>
      <c r="C145" s="50" t="s">
        <v>8997</v>
      </c>
      <c r="D145" s="31" t="s">
        <v>8473</v>
      </c>
      <c r="E145" s="31">
        <v>1</v>
      </c>
      <c r="F145" s="50"/>
      <c r="G145" s="31"/>
      <c r="H145" s="65"/>
    </row>
    <row r="146" spans="1:8" s="23" customFormat="1" x14ac:dyDescent="0.2">
      <c r="A146" s="58"/>
      <c r="B146" s="48"/>
      <c r="C146" s="50" t="s">
        <v>8598</v>
      </c>
      <c r="D146" s="31" t="s">
        <v>8473</v>
      </c>
      <c r="E146" s="31">
        <v>1</v>
      </c>
      <c r="F146" s="50"/>
      <c r="G146" s="31"/>
      <c r="H146" s="65"/>
    </row>
    <row r="147" spans="1:8" s="23" customFormat="1" x14ac:dyDescent="0.2">
      <c r="A147" s="58"/>
      <c r="B147" s="48"/>
      <c r="C147" s="50" t="s">
        <v>9010</v>
      </c>
      <c r="D147" s="31" t="s">
        <v>8473</v>
      </c>
      <c r="E147" s="31">
        <v>1</v>
      </c>
      <c r="F147" s="50"/>
      <c r="G147" s="31"/>
      <c r="H147" s="65"/>
    </row>
    <row r="148" spans="1:8" s="23" customFormat="1" x14ac:dyDescent="0.2">
      <c r="A148" s="58"/>
      <c r="B148" s="48"/>
      <c r="C148" s="50" t="s">
        <v>9011</v>
      </c>
      <c r="D148" s="31" t="s">
        <v>8473</v>
      </c>
      <c r="E148" s="31">
        <v>1</v>
      </c>
      <c r="F148" s="50"/>
      <c r="G148" s="31"/>
      <c r="H148" s="65"/>
    </row>
    <row r="149" spans="1:8" s="23" customFormat="1" x14ac:dyDescent="0.2">
      <c r="A149" s="59"/>
      <c r="B149" s="20"/>
      <c r="C149" s="46"/>
      <c r="D149" s="44"/>
      <c r="E149" s="44"/>
      <c r="F149" s="46"/>
      <c r="G149" s="44"/>
      <c r="H149" s="60"/>
    </row>
    <row r="150" spans="1:8" s="23" customFormat="1" x14ac:dyDescent="0.2">
      <c r="A150" s="59"/>
      <c r="B150" s="20"/>
      <c r="C150" s="46"/>
      <c r="D150" s="44"/>
      <c r="E150" s="44"/>
      <c r="F150" s="46"/>
      <c r="G150" s="44"/>
      <c r="H150" s="60"/>
    </row>
    <row r="151" spans="1:8" s="23" customFormat="1" x14ac:dyDescent="0.2">
      <c r="A151" s="59" t="s">
        <v>8738</v>
      </c>
      <c r="B151" s="138" t="s">
        <v>8930</v>
      </c>
      <c r="C151" s="46" t="s">
        <v>8717</v>
      </c>
      <c r="D151" s="139" t="s">
        <v>36</v>
      </c>
      <c r="E151" s="44">
        <f>E153</f>
        <v>210</v>
      </c>
      <c r="F151" s="46"/>
      <c r="G151" s="44"/>
      <c r="H151" s="60"/>
    </row>
    <row r="152" spans="1:8" s="23" customFormat="1" x14ac:dyDescent="0.2">
      <c r="A152" s="59"/>
      <c r="B152" s="20"/>
      <c r="C152" s="46"/>
      <c r="D152" s="44"/>
      <c r="E152" s="44"/>
      <c r="F152" s="46"/>
      <c r="G152" s="44"/>
      <c r="H152" s="60"/>
    </row>
    <row r="153" spans="1:8" s="23" customFormat="1" x14ac:dyDescent="0.2">
      <c r="A153" s="59"/>
      <c r="B153" s="48"/>
      <c r="C153" s="50" t="s">
        <v>9012</v>
      </c>
      <c r="D153" s="31" t="s">
        <v>36</v>
      </c>
      <c r="E153" s="31">
        <v>210</v>
      </c>
      <c r="F153" s="50"/>
      <c r="G153" s="31"/>
      <c r="H153" s="65"/>
    </row>
    <row r="154" spans="1:8" s="23" customFormat="1" x14ac:dyDescent="0.2">
      <c r="A154" s="59"/>
      <c r="B154" s="20"/>
      <c r="C154" s="46"/>
      <c r="D154" s="44"/>
      <c r="E154" s="44"/>
      <c r="F154" s="46"/>
      <c r="G154" s="44"/>
      <c r="H154" s="60"/>
    </row>
    <row r="155" spans="1:8" s="23" customFormat="1" ht="22.5" x14ac:dyDescent="0.2">
      <c r="A155" s="59" t="s">
        <v>8705</v>
      </c>
      <c r="B155" s="20" t="s">
        <v>6299</v>
      </c>
      <c r="C155" s="46" t="s">
        <v>6300</v>
      </c>
      <c r="D155" s="44" t="s">
        <v>294</v>
      </c>
      <c r="E155" s="44">
        <f>G163</f>
        <v>130.52501620000001</v>
      </c>
      <c r="F155" s="46"/>
      <c r="G155" s="20"/>
      <c r="H155" s="60"/>
    </row>
    <row r="156" spans="1:8" s="23" customFormat="1" x14ac:dyDescent="0.2">
      <c r="A156" s="59"/>
      <c r="B156" s="20"/>
      <c r="C156" s="46"/>
      <c r="D156" s="44"/>
      <c r="E156" s="44"/>
      <c r="F156" s="46"/>
      <c r="G156" s="20"/>
      <c r="H156" s="60"/>
    </row>
    <row r="157" spans="1:8" s="23" customFormat="1" x14ac:dyDescent="0.2">
      <c r="A157" s="58"/>
      <c r="B157" s="48"/>
      <c r="C157" s="140" t="s">
        <v>9013</v>
      </c>
      <c r="D157" s="31" t="s">
        <v>294</v>
      </c>
      <c r="E157" s="31">
        <f>E43</f>
        <v>4.7511400000000004</v>
      </c>
      <c r="F157" s="31">
        <v>1.33</v>
      </c>
      <c r="G157" s="31">
        <f t="shared" ref="G157:G162" si="1">E157*F157</f>
        <v>6.319016200000001</v>
      </c>
      <c r="H157" s="65"/>
    </row>
    <row r="158" spans="1:8" s="23" customFormat="1" ht="22.5" x14ac:dyDescent="0.2">
      <c r="A158" s="58"/>
      <c r="B158" s="48"/>
      <c r="C158" s="140" t="s">
        <v>9014</v>
      </c>
      <c r="D158" s="31" t="s">
        <v>36</v>
      </c>
      <c r="E158" s="31">
        <v>1124.4000000000001</v>
      </c>
      <c r="F158" s="31">
        <v>0.05</v>
      </c>
      <c r="G158" s="31">
        <f t="shared" si="1"/>
        <v>56.220000000000006</v>
      </c>
      <c r="H158" s="65"/>
    </row>
    <row r="159" spans="1:8" s="23" customFormat="1" x14ac:dyDescent="0.2">
      <c r="A159" s="58"/>
      <c r="B159" s="48"/>
      <c r="C159" s="140" t="s">
        <v>9015</v>
      </c>
      <c r="D159" s="31" t="s">
        <v>1</v>
      </c>
      <c r="E159" s="31">
        <v>591.63</v>
      </c>
      <c r="F159" s="31">
        <v>0.05</v>
      </c>
      <c r="G159" s="31">
        <f t="shared" si="1"/>
        <v>29.581500000000002</v>
      </c>
      <c r="H159" s="65"/>
    </row>
    <row r="160" spans="1:8" s="23" customFormat="1" ht="22.5" x14ac:dyDescent="0.2">
      <c r="A160" s="58"/>
      <c r="B160" s="48"/>
      <c r="C160" s="140" t="s">
        <v>8707</v>
      </c>
      <c r="D160" s="31" t="s">
        <v>1</v>
      </c>
      <c r="E160" s="31">
        <v>22.89</v>
      </c>
      <c r="F160" s="31">
        <v>0.05</v>
      </c>
      <c r="G160" s="31">
        <f t="shared" si="1"/>
        <v>1.1445000000000001</v>
      </c>
      <c r="H160" s="65"/>
    </row>
    <row r="161" spans="1:8" s="23" customFormat="1" ht="22.5" x14ac:dyDescent="0.2">
      <c r="A161" s="58"/>
      <c r="B161" s="48"/>
      <c r="C161" s="141" t="s">
        <v>8726</v>
      </c>
      <c r="D161" s="142" t="s">
        <v>47</v>
      </c>
      <c r="E161" s="31">
        <v>600.42999999999995</v>
      </c>
      <c r="F161" s="31">
        <v>0.05</v>
      </c>
      <c r="G161" s="31">
        <f t="shared" si="1"/>
        <v>30.0215</v>
      </c>
      <c r="H161" s="65"/>
    </row>
    <row r="162" spans="1:8" s="23" customFormat="1" ht="22.5" x14ac:dyDescent="0.2">
      <c r="A162" s="58"/>
      <c r="B162" s="48"/>
      <c r="C162" s="140" t="s">
        <v>8932</v>
      </c>
      <c r="D162" s="31" t="s">
        <v>47</v>
      </c>
      <c r="E162" s="31">
        <v>144.77000000000001</v>
      </c>
      <c r="F162" s="31">
        <v>0.05</v>
      </c>
      <c r="G162" s="31">
        <f t="shared" si="1"/>
        <v>7.238500000000001</v>
      </c>
      <c r="H162" s="65"/>
    </row>
    <row r="163" spans="1:8" s="23" customFormat="1" x14ac:dyDescent="0.2">
      <c r="A163" s="58"/>
      <c r="B163" s="48"/>
      <c r="C163" s="50" t="s">
        <v>8637</v>
      </c>
      <c r="D163" s="31" t="s">
        <v>8975</v>
      </c>
      <c r="E163" s="31"/>
      <c r="F163" s="50"/>
      <c r="G163" s="31">
        <f>SUM(G157:G162)</f>
        <v>130.52501620000001</v>
      </c>
      <c r="H163" s="65"/>
    </row>
    <row r="164" spans="1:8" s="23" customFormat="1" x14ac:dyDescent="0.2">
      <c r="A164" s="59"/>
      <c r="B164" s="20"/>
      <c r="C164" s="46"/>
      <c r="D164" s="44"/>
      <c r="E164" s="44"/>
      <c r="F164" s="46"/>
      <c r="G164" s="20"/>
      <c r="H164" s="60"/>
    </row>
    <row r="165" spans="1:8" s="23" customFormat="1" ht="33.75" x14ac:dyDescent="0.2">
      <c r="A165" s="59" t="s">
        <v>8705</v>
      </c>
      <c r="B165" s="20" t="s">
        <v>6274</v>
      </c>
      <c r="C165" s="46" t="s">
        <v>6242</v>
      </c>
      <c r="D165" s="44" t="s">
        <v>6275</v>
      </c>
      <c r="E165" s="44">
        <f>G167</f>
        <v>5221.2</v>
      </c>
      <c r="F165" s="46"/>
      <c r="G165" s="20"/>
      <c r="H165" s="60"/>
    </row>
    <row r="166" spans="1:8" s="23" customFormat="1" x14ac:dyDescent="0.2">
      <c r="A166" s="59"/>
      <c r="B166" s="20"/>
      <c r="C166" s="46"/>
      <c r="D166" s="44"/>
      <c r="E166" s="44"/>
      <c r="F166" s="46"/>
      <c r="G166" s="20"/>
      <c r="H166" s="60"/>
    </row>
    <row r="167" spans="1:8" s="23" customFormat="1" x14ac:dyDescent="0.2">
      <c r="A167" s="58"/>
      <c r="B167" s="48"/>
      <c r="C167" s="50" t="s">
        <v>9016</v>
      </c>
      <c r="D167" s="31" t="s">
        <v>6275</v>
      </c>
      <c r="E167" s="31">
        <v>40</v>
      </c>
      <c r="F167" s="50">
        <v>130.53</v>
      </c>
      <c r="G167" s="31">
        <f>E167*F167</f>
        <v>5221.2</v>
      </c>
      <c r="H167" s="65"/>
    </row>
    <row r="168" spans="1:8" s="23" customFormat="1" x14ac:dyDescent="0.2">
      <c r="A168" s="59"/>
      <c r="B168" s="20"/>
      <c r="C168" s="46"/>
      <c r="D168" s="44"/>
      <c r="E168" s="44"/>
      <c r="F168" s="46"/>
      <c r="G168" s="20"/>
      <c r="H168" s="60"/>
    </row>
    <row r="169" spans="1:8" s="23" customFormat="1" x14ac:dyDescent="0.2">
      <c r="A169" s="59"/>
      <c r="B169" s="20"/>
      <c r="C169" s="46"/>
      <c r="D169" s="44"/>
      <c r="E169" s="44"/>
      <c r="F169" s="46"/>
      <c r="G169" s="20"/>
      <c r="H169" s="60"/>
    </row>
    <row r="170" spans="1:8" s="23" customFormat="1" ht="22.5" x14ac:dyDescent="0.2">
      <c r="A170" s="59" t="s">
        <v>8705</v>
      </c>
      <c r="B170" s="20" t="s">
        <v>8675</v>
      </c>
      <c r="C170" s="143" t="s">
        <v>8719</v>
      </c>
      <c r="D170" s="44" t="s">
        <v>6257</v>
      </c>
      <c r="E170" s="44">
        <f>G172</f>
        <v>208</v>
      </c>
      <c r="F170" s="46"/>
      <c r="G170" s="20"/>
      <c r="H170" s="60"/>
    </row>
    <row r="171" spans="1:8" s="23" customFormat="1" x14ac:dyDescent="0.2">
      <c r="A171" s="59"/>
      <c r="B171" s="20"/>
      <c r="C171" s="143"/>
      <c r="D171" s="44"/>
      <c r="E171" s="44"/>
      <c r="F171" s="46"/>
      <c r="G171" s="20"/>
      <c r="H171" s="60"/>
    </row>
    <row r="172" spans="1:8" s="23" customFormat="1" x14ac:dyDescent="0.2">
      <c r="A172" s="58"/>
      <c r="B172" s="48"/>
      <c r="C172" s="144" t="s">
        <v>9017</v>
      </c>
      <c r="D172" s="31" t="s">
        <v>6257</v>
      </c>
      <c r="E172" s="31">
        <v>130</v>
      </c>
      <c r="F172" s="50">
        <v>1.6</v>
      </c>
      <c r="G172" s="48">
        <f>E172*F172</f>
        <v>208</v>
      </c>
      <c r="H172" s="65"/>
    </row>
    <row r="173" spans="1:8" s="23" customFormat="1" x14ac:dyDescent="0.2">
      <c r="A173" s="59"/>
      <c r="B173" s="20"/>
      <c r="C173" s="143"/>
      <c r="D173" s="44"/>
      <c r="E173" s="44"/>
      <c r="F173" s="46"/>
      <c r="G173" s="20"/>
      <c r="H173" s="60"/>
    </row>
    <row r="174" spans="1:8" s="23" customFormat="1" x14ac:dyDescent="0.2">
      <c r="A174" s="61"/>
      <c r="B174" s="145">
        <v>3</v>
      </c>
      <c r="C174" s="47" t="s">
        <v>8652</v>
      </c>
      <c r="D174" s="52"/>
      <c r="E174" s="52"/>
      <c r="F174" s="47"/>
      <c r="G174" s="84"/>
      <c r="H174" s="62"/>
    </row>
    <row r="175" spans="1:8" x14ac:dyDescent="0.2">
      <c r="A175" s="59"/>
      <c r="B175" s="20"/>
      <c r="C175" s="47" t="s">
        <v>8653</v>
      </c>
      <c r="D175" s="44"/>
      <c r="E175" s="44"/>
      <c r="F175" s="46"/>
      <c r="G175" s="20"/>
      <c r="H175" s="60"/>
    </row>
    <row r="176" spans="1:8" ht="35.1" customHeight="1" x14ac:dyDescent="0.2">
      <c r="A176" s="59" t="s">
        <v>8705</v>
      </c>
      <c r="B176" s="4" t="s">
        <v>856</v>
      </c>
      <c r="C176" s="46" t="s">
        <v>857</v>
      </c>
      <c r="D176" s="44" t="s">
        <v>1</v>
      </c>
      <c r="E176" s="44">
        <f>G178</f>
        <v>15</v>
      </c>
      <c r="F176" s="46"/>
      <c r="G176" s="20"/>
      <c r="H176" s="60"/>
    </row>
    <row r="177" spans="1:8" ht="9.9499999999999993" customHeight="1" x14ac:dyDescent="0.2">
      <c r="A177" s="59"/>
      <c r="B177" s="4"/>
      <c r="C177" s="46"/>
      <c r="D177" s="44"/>
      <c r="E177" s="44"/>
      <c r="F177" s="46"/>
      <c r="G177" s="20"/>
      <c r="H177" s="60"/>
    </row>
    <row r="178" spans="1:8" ht="9.9499999999999993" customHeight="1" x14ac:dyDescent="0.2">
      <c r="A178" s="58"/>
      <c r="B178" s="48"/>
      <c r="C178" s="50" t="s">
        <v>9018</v>
      </c>
      <c r="D178" s="31" t="s">
        <v>1</v>
      </c>
      <c r="E178" s="31">
        <v>5</v>
      </c>
      <c r="F178" s="50">
        <v>3</v>
      </c>
      <c r="G178" s="31">
        <f>E178*F178</f>
        <v>15</v>
      </c>
      <c r="H178" s="65"/>
    </row>
    <row r="179" spans="1:8" ht="9.9499999999999993" customHeight="1" x14ac:dyDescent="0.2">
      <c r="A179" s="59"/>
      <c r="B179" s="4"/>
      <c r="C179" s="46"/>
      <c r="D179" s="44"/>
      <c r="E179" s="44"/>
      <c r="F179" s="46"/>
      <c r="G179" s="20"/>
      <c r="H179" s="60"/>
    </row>
    <row r="180" spans="1:8" ht="33.75" x14ac:dyDescent="0.2">
      <c r="A180" s="59" t="s">
        <v>8705</v>
      </c>
      <c r="B180" s="4" t="s">
        <v>6227</v>
      </c>
      <c r="C180" s="46" t="s">
        <v>6228</v>
      </c>
      <c r="D180" s="44" t="s">
        <v>294</v>
      </c>
      <c r="E180" s="44">
        <f>H183</f>
        <v>3.0187499999999998</v>
      </c>
      <c r="F180" s="46"/>
      <c r="G180" s="20"/>
      <c r="H180" s="60"/>
    </row>
    <row r="181" spans="1:8" x14ac:dyDescent="0.2">
      <c r="A181" s="59"/>
      <c r="B181" s="4"/>
      <c r="C181" s="46"/>
      <c r="D181" s="44"/>
      <c r="E181" s="44"/>
      <c r="F181" s="46"/>
      <c r="G181" s="20"/>
      <c r="H181" s="60"/>
    </row>
    <row r="182" spans="1:8" ht="22.5" x14ac:dyDescent="0.2">
      <c r="A182" s="58"/>
      <c r="B182" s="48"/>
      <c r="C182" s="50"/>
      <c r="D182" s="31"/>
      <c r="E182" s="31" t="s">
        <v>9019</v>
      </c>
      <c r="F182" s="50" t="s">
        <v>8989</v>
      </c>
      <c r="G182" s="48" t="s">
        <v>9020</v>
      </c>
      <c r="H182" s="65" t="s">
        <v>9021</v>
      </c>
    </row>
    <row r="183" spans="1:8" x14ac:dyDescent="0.2">
      <c r="A183" s="58"/>
      <c r="B183" s="48"/>
      <c r="C183" s="50" t="s">
        <v>9022</v>
      </c>
      <c r="D183" s="31" t="s">
        <v>294</v>
      </c>
      <c r="E183" s="31">
        <f>(3.6+2.15)*2</f>
        <v>11.5</v>
      </c>
      <c r="F183" s="50">
        <v>0.75</v>
      </c>
      <c r="G183" s="48">
        <v>0.35</v>
      </c>
      <c r="H183" s="65">
        <f>E183*F183*G183</f>
        <v>3.0187499999999998</v>
      </c>
    </row>
    <row r="184" spans="1:8" x14ac:dyDescent="0.2">
      <c r="A184" s="59"/>
      <c r="B184" s="4"/>
      <c r="C184" s="46"/>
      <c r="D184" s="44"/>
      <c r="E184" s="44"/>
      <c r="F184" s="46"/>
      <c r="G184" s="20"/>
      <c r="H184" s="60"/>
    </row>
    <row r="185" spans="1:8" ht="22.5" x14ac:dyDescent="0.2">
      <c r="A185" s="59" t="s">
        <v>8705</v>
      </c>
      <c r="B185" s="4" t="s">
        <v>6238</v>
      </c>
      <c r="C185" s="46" t="s">
        <v>6239</v>
      </c>
      <c r="D185" s="44" t="s">
        <v>294</v>
      </c>
      <c r="E185" s="44">
        <f>G187</f>
        <v>2.2599999999999998</v>
      </c>
      <c r="F185" s="46"/>
      <c r="G185" s="20"/>
      <c r="H185" s="60"/>
    </row>
    <row r="186" spans="1:8" x14ac:dyDescent="0.2">
      <c r="A186" s="59"/>
      <c r="B186" s="4"/>
      <c r="C186" s="46"/>
      <c r="D186" s="44"/>
      <c r="E186" s="44"/>
      <c r="F186" s="46"/>
      <c r="G186" s="20"/>
      <c r="H186" s="60"/>
    </row>
    <row r="187" spans="1:8" x14ac:dyDescent="0.2">
      <c r="A187" s="58"/>
      <c r="B187" s="48"/>
      <c r="C187" s="50" t="s">
        <v>9023</v>
      </c>
      <c r="D187" s="31" t="s">
        <v>294</v>
      </c>
      <c r="E187" s="31">
        <v>3.02</v>
      </c>
      <c r="F187" s="50">
        <v>0.76</v>
      </c>
      <c r="G187" s="31">
        <f>E187-F187</f>
        <v>2.2599999999999998</v>
      </c>
      <c r="H187" s="65"/>
    </row>
    <row r="188" spans="1:8" x14ac:dyDescent="0.2">
      <c r="A188" s="59"/>
      <c r="B188" s="4"/>
      <c r="C188" s="46"/>
      <c r="D188" s="44"/>
      <c r="E188" s="44"/>
      <c r="F188" s="46"/>
      <c r="G188" s="20"/>
      <c r="H188" s="60"/>
    </row>
    <row r="189" spans="1:8" ht="60" customHeight="1" x14ac:dyDescent="0.2">
      <c r="A189" s="59" t="s">
        <v>8705</v>
      </c>
      <c r="B189" s="4" t="s">
        <v>6310</v>
      </c>
      <c r="C189" s="46" t="s">
        <v>6311</v>
      </c>
      <c r="D189" s="44" t="s">
        <v>294</v>
      </c>
      <c r="E189" s="44">
        <f>H192</f>
        <v>0.38700000000000001</v>
      </c>
      <c r="F189" s="46"/>
      <c r="G189" s="20"/>
      <c r="H189" s="60"/>
    </row>
    <row r="190" spans="1:8" ht="9.9499999999999993" customHeight="1" x14ac:dyDescent="0.2">
      <c r="A190" s="59"/>
      <c r="B190" s="4"/>
      <c r="C190" s="46"/>
      <c r="D190" s="44"/>
      <c r="E190" s="44"/>
      <c r="F190" s="46"/>
      <c r="G190" s="20"/>
      <c r="H190" s="60"/>
    </row>
    <row r="191" spans="1:8" ht="9.9499999999999993" customHeight="1" x14ac:dyDescent="0.2">
      <c r="A191" s="58"/>
      <c r="B191" s="48"/>
      <c r="C191" s="50"/>
      <c r="D191" s="31"/>
      <c r="E191" s="31" t="s">
        <v>8989</v>
      </c>
      <c r="F191" s="50" t="s">
        <v>8989</v>
      </c>
      <c r="G191" s="48" t="s">
        <v>9020</v>
      </c>
      <c r="H191" s="65" t="s">
        <v>9021</v>
      </c>
    </row>
    <row r="192" spans="1:8" ht="9.9499999999999993" customHeight="1" x14ac:dyDescent="0.2">
      <c r="A192" s="58"/>
      <c r="B192" s="48"/>
      <c r="C192" s="50" t="s">
        <v>9024</v>
      </c>
      <c r="D192" s="31" t="s">
        <v>294</v>
      </c>
      <c r="E192" s="31">
        <v>3.6</v>
      </c>
      <c r="F192" s="50">
        <v>2.15</v>
      </c>
      <c r="G192" s="48">
        <v>0.05</v>
      </c>
      <c r="H192" s="65">
        <f>E192*F192*G192</f>
        <v>0.38700000000000001</v>
      </c>
    </row>
    <row r="193" spans="1:8" ht="9.9499999999999993" customHeight="1" x14ac:dyDescent="0.2">
      <c r="A193" s="59"/>
      <c r="B193" s="4"/>
      <c r="C193" s="46"/>
      <c r="D193" s="44"/>
      <c r="E193" s="44"/>
      <c r="F193" s="46"/>
      <c r="G193" s="20"/>
      <c r="H193" s="60"/>
    </row>
    <row r="194" spans="1:8" ht="9.9499999999999993" customHeight="1" x14ac:dyDescent="0.2">
      <c r="A194" s="59"/>
      <c r="B194" s="4"/>
      <c r="C194" s="46"/>
      <c r="D194" s="44"/>
      <c r="E194" s="44"/>
      <c r="F194" s="46"/>
      <c r="G194" s="20"/>
      <c r="H194" s="60"/>
    </row>
    <row r="195" spans="1:8" ht="33.75" x14ac:dyDescent="0.2">
      <c r="A195" s="59" t="s">
        <v>8705</v>
      </c>
      <c r="B195" s="4" t="s">
        <v>869</v>
      </c>
      <c r="C195" s="46" t="s">
        <v>870</v>
      </c>
      <c r="D195" s="44" t="s">
        <v>47</v>
      </c>
      <c r="E195" s="44">
        <f>G198</f>
        <v>9.1080000000000005</v>
      </c>
      <c r="F195" s="46"/>
      <c r="G195" s="20"/>
      <c r="H195" s="60"/>
    </row>
    <row r="196" spans="1:8" x14ac:dyDescent="0.2">
      <c r="A196" s="59"/>
      <c r="B196" s="4"/>
      <c r="C196" s="46"/>
      <c r="D196" s="44"/>
      <c r="E196" s="44"/>
      <c r="F196" s="46"/>
      <c r="G196" s="20"/>
      <c r="H196" s="60"/>
    </row>
    <row r="197" spans="1:8" ht="22.5" x14ac:dyDescent="0.2">
      <c r="A197" s="58"/>
      <c r="B197" s="48"/>
      <c r="C197" s="50"/>
      <c r="D197" s="31"/>
      <c r="E197" s="31" t="s">
        <v>9025</v>
      </c>
      <c r="F197" s="50" t="s">
        <v>9026</v>
      </c>
      <c r="G197" s="48" t="s">
        <v>9027</v>
      </c>
      <c r="H197" s="65"/>
    </row>
    <row r="198" spans="1:8" x14ac:dyDescent="0.2">
      <c r="A198" s="58"/>
      <c r="B198" s="48"/>
      <c r="C198" s="50" t="s">
        <v>9028</v>
      </c>
      <c r="D198" s="31" t="s">
        <v>47</v>
      </c>
      <c r="E198" s="31">
        <f>E216</f>
        <v>0.75900000000000001</v>
      </c>
      <c r="F198" s="50">
        <v>12</v>
      </c>
      <c r="G198" s="31">
        <f>E198*F198</f>
        <v>9.1080000000000005</v>
      </c>
      <c r="H198" s="65"/>
    </row>
    <row r="199" spans="1:8" x14ac:dyDescent="0.2">
      <c r="A199" s="59"/>
      <c r="B199" s="4"/>
      <c r="C199" s="46"/>
      <c r="D199" s="44"/>
      <c r="E199" s="44"/>
      <c r="F199" s="46"/>
      <c r="G199" s="20"/>
      <c r="H199" s="60"/>
    </row>
    <row r="200" spans="1:8" ht="45" x14ac:dyDescent="0.2">
      <c r="A200" s="59"/>
      <c r="B200" s="4">
        <v>92791</v>
      </c>
      <c r="C200" s="46" t="s">
        <v>1050</v>
      </c>
      <c r="D200" s="44" t="s">
        <v>36</v>
      </c>
      <c r="E200" s="44">
        <f>G203</f>
        <v>15.18</v>
      </c>
      <c r="F200" s="46"/>
      <c r="G200" s="20"/>
      <c r="H200" s="60"/>
    </row>
    <row r="201" spans="1:8" x14ac:dyDescent="0.2">
      <c r="A201" s="59"/>
      <c r="B201" s="4"/>
      <c r="C201" s="46"/>
      <c r="D201" s="44"/>
      <c r="E201" s="44"/>
      <c r="F201" s="46"/>
      <c r="G201" s="20"/>
      <c r="H201" s="60"/>
    </row>
    <row r="202" spans="1:8" ht="22.5" x14ac:dyDescent="0.2">
      <c r="A202" s="58"/>
      <c r="B202" s="48"/>
      <c r="C202" s="50"/>
      <c r="D202" s="31"/>
      <c r="E202" s="31" t="s">
        <v>9025</v>
      </c>
      <c r="F202" s="50" t="s">
        <v>9026</v>
      </c>
      <c r="G202" s="48" t="s">
        <v>9029</v>
      </c>
      <c r="H202" s="65"/>
    </row>
    <row r="203" spans="1:8" x14ac:dyDescent="0.2">
      <c r="A203" s="58"/>
      <c r="B203" s="48"/>
      <c r="C203" s="50" t="s">
        <v>9030</v>
      </c>
      <c r="D203" s="31" t="s">
        <v>47</v>
      </c>
      <c r="E203" s="31">
        <f>E216</f>
        <v>0.75900000000000001</v>
      </c>
      <c r="F203" s="50">
        <v>20</v>
      </c>
      <c r="G203" s="31">
        <f>E203*F203</f>
        <v>15.18</v>
      </c>
      <c r="H203" s="65"/>
    </row>
    <row r="204" spans="1:8" x14ac:dyDescent="0.2">
      <c r="A204" s="59"/>
      <c r="B204" s="4"/>
      <c r="C204" s="46"/>
      <c r="D204" s="44"/>
      <c r="E204" s="44"/>
      <c r="F204" s="46"/>
      <c r="G204" s="20"/>
      <c r="H204" s="60"/>
    </row>
    <row r="205" spans="1:8" ht="45" x14ac:dyDescent="0.2">
      <c r="A205" s="59" t="s">
        <v>8705</v>
      </c>
      <c r="B205" s="4" t="s">
        <v>1125</v>
      </c>
      <c r="C205" s="46" t="s">
        <v>1126</v>
      </c>
      <c r="D205" s="44" t="s">
        <v>36</v>
      </c>
      <c r="E205" s="44">
        <f>G208</f>
        <v>22.77</v>
      </c>
      <c r="F205" s="46"/>
      <c r="G205" s="20"/>
      <c r="H205" s="60"/>
    </row>
    <row r="206" spans="1:8" x14ac:dyDescent="0.2">
      <c r="A206" s="59"/>
      <c r="B206" s="4"/>
      <c r="C206" s="46"/>
      <c r="D206" s="44"/>
      <c r="E206" s="44"/>
      <c r="F206" s="46"/>
      <c r="G206" s="20"/>
      <c r="H206" s="60"/>
    </row>
    <row r="207" spans="1:8" ht="22.5" x14ac:dyDescent="0.2">
      <c r="A207" s="58"/>
      <c r="B207" s="48"/>
      <c r="C207" s="50"/>
      <c r="D207" s="31"/>
      <c r="E207" s="31" t="s">
        <v>9025</v>
      </c>
      <c r="F207" s="50" t="s">
        <v>9026</v>
      </c>
      <c r="G207" s="48" t="s">
        <v>9029</v>
      </c>
      <c r="H207" s="65"/>
    </row>
    <row r="208" spans="1:8" x14ac:dyDescent="0.2">
      <c r="A208" s="58"/>
      <c r="B208" s="48"/>
      <c r="C208" s="50" t="s">
        <v>9031</v>
      </c>
      <c r="D208" s="31" t="s">
        <v>47</v>
      </c>
      <c r="E208" s="31">
        <f>E216</f>
        <v>0.75900000000000001</v>
      </c>
      <c r="F208" s="50">
        <v>30</v>
      </c>
      <c r="G208" s="31">
        <f>E208*F208</f>
        <v>22.77</v>
      </c>
      <c r="H208" s="65"/>
    </row>
    <row r="209" spans="1:8" x14ac:dyDescent="0.2">
      <c r="A209" s="59"/>
      <c r="B209" s="4"/>
      <c r="C209" s="46"/>
      <c r="D209" s="44"/>
      <c r="E209" s="44"/>
      <c r="F209" s="46"/>
      <c r="G209" s="20"/>
      <c r="H209" s="60"/>
    </row>
    <row r="210" spans="1:8" x14ac:dyDescent="0.2">
      <c r="A210" s="59"/>
      <c r="B210" s="4"/>
      <c r="C210" s="46"/>
      <c r="D210" s="44"/>
      <c r="E210" s="44"/>
      <c r="F210" s="46"/>
      <c r="G210" s="20"/>
      <c r="H210" s="60"/>
    </row>
    <row r="211" spans="1:8" ht="45" x14ac:dyDescent="0.2">
      <c r="A211" s="59" t="s">
        <v>8705</v>
      </c>
      <c r="B211" s="4" t="s">
        <v>1120</v>
      </c>
      <c r="C211" s="46" t="s">
        <v>1121</v>
      </c>
      <c r="D211" s="44" t="s">
        <v>36</v>
      </c>
      <c r="E211" s="44">
        <f>G214</f>
        <v>37.950000000000003</v>
      </c>
      <c r="F211" s="46"/>
      <c r="G211" s="20"/>
      <c r="H211" s="60"/>
    </row>
    <row r="212" spans="1:8" x14ac:dyDescent="0.2">
      <c r="A212" s="59"/>
      <c r="B212" s="4"/>
      <c r="C212" s="46"/>
      <c r="D212" s="44"/>
      <c r="E212" s="44"/>
      <c r="F212" s="46"/>
      <c r="G212" s="20"/>
      <c r="H212" s="60"/>
    </row>
    <row r="213" spans="1:8" ht="22.5" x14ac:dyDescent="0.2">
      <c r="A213" s="58"/>
      <c r="B213" s="48"/>
      <c r="C213" s="50"/>
      <c r="D213" s="31"/>
      <c r="E213" s="31" t="s">
        <v>9025</v>
      </c>
      <c r="F213" s="50" t="s">
        <v>9026</v>
      </c>
      <c r="G213" s="48" t="s">
        <v>9029</v>
      </c>
      <c r="H213" s="65"/>
    </row>
    <row r="214" spans="1:8" x14ac:dyDescent="0.2">
      <c r="A214" s="58"/>
      <c r="B214" s="48"/>
      <c r="C214" s="50" t="s">
        <v>9032</v>
      </c>
      <c r="D214" s="31" t="s">
        <v>47</v>
      </c>
      <c r="E214" s="31">
        <f>E216</f>
        <v>0.75900000000000001</v>
      </c>
      <c r="F214" s="50">
        <v>50</v>
      </c>
      <c r="G214" s="31">
        <f>E214*F214</f>
        <v>37.950000000000003</v>
      </c>
      <c r="H214" s="65"/>
    </row>
    <row r="215" spans="1:8" x14ac:dyDescent="0.2">
      <c r="A215" s="59"/>
      <c r="B215" s="4"/>
      <c r="C215" s="46"/>
      <c r="D215" s="44"/>
      <c r="E215" s="44"/>
      <c r="F215" s="46"/>
      <c r="G215" s="20"/>
      <c r="H215" s="60"/>
    </row>
    <row r="216" spans="1:8" ht="45" x14ac:dyDescent="0.2">
      <c r="A216" s="59"/>
      <c r="B216" s="4">
        <v>96556</v>
      </c>
      <c r="C216" s="46" t="s">
        <v>1155</v>
      </c>
      <c r="D216" s="44" t="s">
        <v>294</v>
      </c>
      <c r="E216" s="44">
        <f>H219</f>
        <v>0.75900000000000001</v>
      </c>
      <c r="F216" s="46"/>
      <c r="G216" s="20"/>
      <c r="H216" s="60"/>
    </row>
    <row r="217" spans="1:8" x14ac:dyDescent="0.2">
      <c r="A217" s="59"/>
      <c r="B217" s="4"/>
      <c r="C217" s="46"/>
      <c r="D217" s="44"/>
      <c r="E217" s="44"/>
      <c r="F217" s="46"/>
      <c r="G217" s="20"/>
      <c r="H217" s="60"/>
    </row>
    <row r="218" spans="1:8" ht="22.5" x14ac:dyDescent="0.2">
      <c r="A218" s="58"/>
      <c r="B218" s="48"/>
      <c r="C218" s="50"/>
      <c r="D218" s="31"/>
      <c r="E218" s="31" t="s">
        <v>9019</v>
      </c>
      <c r="F218" s="50" t="s">
        <v>8989</v>
      </c>
      <c r="G218" s="48" t="s">
        <v>9020</v>
      </c>
      <c r="H218" s="65" t="s">
        <v>9021</v>
      </c>
    </row>
    <row r="219" spans="1:8" x14ac:dyDescent="0.2">
      <c r="A219" s="58"/>
      <c r="B219" s="48"/>
      <c r="C219" s="50" t="s">
        <v>9033</v>
      </c>
      <c r="D219" s="31" t="s">
        <v>294</v>
      </c>
      <c r="E219" s="31">
        <f>(3.6+2.15)*2*1.1</f>
        <v>12.65</v>
      </c>
      <c r="F219" s="50">
        <v>0.2</v>
      </c>
      <c r="G219" s="48">
        <v>0.3</v>
      </c>
      <c r="H219" s="65">
        <f>E219*F219*G219</f>
        <v>0.75900000000000001</v>
      </c>
    </row>
    <row r="220" spans="1:8" x14ac:dyDescent="0.2">
      <c r="A220" s="59"/>
      <c r="B220" s="4"/>
      <c r="C220" s="46"/>
      <c r="D220" s="44"/>
      <c r="E220" s="44"/>
      <c r="F220" s="46"/>
      <c r="G220" s="20"/>
      <c r="H220" s="60"/>
    </row>
    <row r="221" spans="1:8" ht="45" x14ac:dyDescent="0.2">
      <c r="A221" s="59" t="s">
        <v>8705</v>
      </c>
      <c r="B221" s="4" t="s">
        <v>864</v>
      </c>
      <c r="C221" s="46" t="s">
        <v>865</v>
      </c>
      <c r="D221" s="44" t="s">
        <v>294</v>
      </c>
      <c r="E221" s="44">
        <f>H224</f>
        <v>0.54180000000000006</v>
      </c>
      <c r="F221" s="46"/>
      <c r="G221" s="20"/>
      <c r="H221" s="60"/>
    </row>
    <row r="222" spans="1:8" x14ac:dyDescent="0.2">
      <c r="A222" s="59"/>
      <c r="B222" s="4"/>
      <c r="C222" s="46"/>
      <c r="D222" s="44"/>
      <c r="E222" s="44"/>
      <c r="F222" s="46"/>
      <c r="G222" s="20"/>
      <c r="H222" s="60"/>
    </row>
    <row r="223" spans="1:8" x14ac:dyDescent="0.2">
      <c r="A223" s="58"/>
      <c r="B223" s="48"/>
      <c r="C223" s="50"/>
      <c r="D223" s="31"/>
      <c r="E223" s="31" t="s">
        <v>8989</v>
      </c>
      <c r="F223" s="50" t="s">
        <v>8989</v>
      </c>
      <c r="G223" s="48" t="s">
        <v>9020</v>
      </c>
      <c r="H223" s="65" t="s">
        <v>9021</v>
      </c>
    </row>
    <row r="224" spans="1:8" x14ac:dyDescent="0.2">
      <c r="A224" s="58"/>
      <c r="B224" s="48"/>
      <c r="C224" s="50" t="s">
        <v>9024</v>
      </c>
      <c r="D224" s="31" t="s">
        <v>294</v>
      </c>
      <c r="E224" s="31">
        <v>3.6</v>
      </c>
      <c r="F224" s="50">
        <v>2.15</v>
      </c>
      <c r="G224" s="48">
        <v>7.0000000000000007E-2</v>
      </c>
      <c r="H224" s="65">
        <f>E224*F224*G224</f>
        <v>0.54180000000000006</v>
      </c>
    </row>
    <row r="225" spans="1:8" x14ac:dyDescent="0.2">
      <c r="A225" s="59"/>
      <c r="B225" s="4"/>
      <c r="C225" s="46"/>
      <c r="D225" s="44"/>
      <c r="E225" s="44"/>
      <c r="F225" s="46"/>
      <c r="G225" s="20"/>
      <c r="H225" s="60"/>
    </row>
    <row r="226" spans="1:8" x14ac:dyDescent="0.2">
      <c r="A226" s="59" t="s">
        <v>8705</v>
      </c>
      <c r="B226" s="20"/>
      <c r="C226" s="47" t="s">
        <v>8654</v>
      </c>
      <c r="D226" s="44" t="s">
        <v>8975</v>
      </c>
      <c r="E226" s="44"/>
      <c r="F226" s="46"/>
      <c r="G226" s="20"/>
      <c r="H226" s="60"/>
    </row>
    <row r="227" spans="1:8" x14ac:dyDescent="0.2">
      <c r="A227" s="59" t="s">
        <v>8705</v>
      </c>
      <c r="B227" s="20"/>
      <c r="C227" s="47" t="s">
        <v>8650</v>
      </c>
      <c r="D227" s="44"/>
      <c r="E227" s="44"/>
      <c r="F227" s="46"/>
      <c r="G227" s="20"/>
      <c r="H227" s="60"/>
    </row>
    <row r="228" spans="1:8" ht="45" x14ac:dyDescent="0.2">
      <c r="A228" s="59"/>
      <c r="B228" s="4" t="s">
        <v>1199</v>
      </c>
      <c r="C228" s="46" t="s">
        <v>1200</v>
      </c>
      <c r="D228" s="44" t="s">
        <v>294</v>
      </c>
      <c r="E228" s="44">
        <f>H234</f>
        <v>2.5940000000000003</v>
      </c>
      <c r="F228" s="46"/>
      <c r="G228" s="20"/>
      <c r="H228" s="60"/>
    </row>
    <row r="229" spans="1:8" x14ac:dyDescent="0.2">
      <c r="A229" s="59"/>
      <c r="B229" s="4"/>
      <c r="C229" s="46"/>
      <c r="D229" s="44"/>
      <c r="E229" s="44"/>
      <c r="F229" s="46"/>
      <c r="G229" s="20"/>
      <c r="H229" s="60"/>
    </row>
    <row r="230" spans="1:8" x14ac:dyDescent="0.2">
      <c r="A230" s="58"/>
      <c r="B230" s="48"/>
      <c r="C230" s="50" t="s">
        <v>9034</v>
      </c>
      <c r="D230" s="31" t="s">
        <v>294</v>
      </c>
      <c r="E230" s="31">
        <v>2.4</v>
      </c>
      <c r="F230" s="50">
        <v>1</v>
      </c>
      <c r="G230" s="48">
        <v>0.25</v>
      </c>
      <c r="H230" s="146">
        <f>E230*F230*G230</f>
        <v>0.6</v>
      </c>
    </row>
    <row r="231" spans="1:8" x14ac:dyDescent="0.2">
      <c r="A231" s="58"/>
      <c r="B231" s="48"/>
      <c r="C231" s="50" t="s">
        <v>9034</v>
      </c>
      <c r="D231" s="31" t="s">
        <v>294</v>
      </c>
      <c r="E231" s="31">
        <v>1.2</v>
      </c>
      <c r="F231" s="50">
        <v>1</v>
      </c>
      <c r="G231" s="48">
        <v>0.25</v>
      </c>
      <c r="H231" s="146">
        <f>E231*F231*G231</f>
        <v>0.3</v>
      </c>
    </row>
    <row r="232" spans="1:8" x14ac:dyDescent="0.2">
      <c r="A232" s="58"/>
      <c r="B232" s="48"/>
      <c r="C232" s="50" t="s">
        <v>9035</v>
      </c>
      <c r="D232" s="31" t="s">
        <v>294</v>
      </c>
      <c r="E232" s="147">
        <v>0.03</v>
      </c>
      <c r="F232" s="50">
        <v>13</v>
      </c>
      <c r="G232" s="31">
        <v>1.1000000000000001</v>
      </c>
      <c r="H232" s="146">
        <f>E232*F232*G232</f>
        <v>0.42900000000000005</v>
      </c>
    </row>
    <row r="233" spans="1:8" x14ac:dyDescent="0.2">
      <c r="A233" s="58"/>
      <c r="B233" s="48"/>
      <c r="C233" s="50" t="s">
        <v>9036</v>
      </c>
      <c r="D233" s="31" t="s">
        <v>294</v>
      </c>
      <c r="E233" s="31">
        <v>5.75</v>
      </c>
      <c r="F233" s="50">
        <v>0.2</v>
      </c>
      <c r="G233" s="31">
        <v>1.1000000000000001</v>
      </c>
      <c r="H233" s="146">
        <f>E233*F233*G233</f>
        <v>1.2650000000000003</v>
      </c>
    </row>
    <row r="234" spans="1:8" x14ac:dyDescent="0.2">
      <c r="A234" s="58"/>
      <c r="B234" s="48"/>
      <c r="C234" s="50" t="s">
        <v>8637</v>
      </c>
      <c r="D234" s="31"/>
      <c r="E234" s="31"/>
      <c r="F234" s="50"/>
      <c r="G234" s="48"/>
      <c r="H234" s="65">
        <f>SUM(H230:H233)</f>
        <v>2.5940000000000003</v>
      </c>
    </row>
    <row r="235" spans="1:8" x14ac:dyDescent="0.2">
      <c r="A235" s="59"/>
      <c r="B235" s="4"/>
      <c r="C235" s="46"/>
      <c r="D235" s="44"/>
      <c r="E235" s="44"/>
      <c r="F235" s="46"/>
      <c r="G235" s="20"/>
      <c r="H235" s="60"/>
    </row>
    <row r="236" spans="1:8" x14ac:dyDescent="0.2">
      <c r="A236" s="59"/>
      <c r="B236" s="4"/>
      <c r="C236" s="47" t="s">
        <v>8669</v>
      </c>
      <c r="D236" s="44"/>
      <c r="E236" s="44"/>
      <c r="F236" s="46"/>
      <c r="G236" s="20"/>
      <c r="H236" s="60"/>
    </row>
    <row r="237" spans="1:8" ht="67.5" x14ac:dyDescent="0.2">
      <c r="A237" s="59" t="s">
        <v>8705</v>
      </c>
      <c r="B237" s="4" t="s">
        <v>1158</v>
      </c>
      <c r="C237" s="46" t="s">
        <v>1159</v>
      </c>
      <c r="D237" s="44" t="s">
        <v>47</v>
      </c>
      <c r="E237" s="44">
        <f>G240</f>
        <v>7.74</v>
      </c>
      <c r="F237" s="46"/>
      <c r="G237" s="20"/>
      <c r="H237" s="60"/>
    </row>
    <row r="238" spans="1:8" x14ac:dyDescent="0.2">
      <c r="A238" s="59"/>
      <c r="B238" s="4"/>
      <c r="C238" s="46"/>
      <c r="D238" s="44"/>
      <c r="E238" s="44"/>
      <c r="F238" s="46"/>
      <c r="G238" s="20"/>
      <c r="H238" s="60"/>
    </row>
    <row r="239" spans="1:8" x14ac:dyDescent="0.2">
      <c r="A239" s="58"/>
      <c r="B239" s="48"/>
      <c r="C239" s="50"/>
      <c r="D239" s="31"/>
      <c r="E239" s="31" t="s">
        <v>8989</v>
      </c>
      <c r="F239" s="50" t="s">
        <v>8989</v>
      </c>
      <c r="G239" s="48" t="s">
        <v>9037</v>
      </c>
      <c r="H239" s="65"/>
    </row>
    <row r="240" spans="1:8" x14ac:dyDescent="0.2">
      <c r="A240" s="58"/>
      <c r="B240" s="48"/>
      <c r="C240" s="50" t="s">
        <v>9038</v>
      </c>
      <c r="D240" s="31" t="s">
        <v>47</v>
      </c>
      <c r="E240" s="31">
        <v>3.6</v>
      </c>
      <c r="F240" s="50">
        <v>2.15</v>
      </c>
      <c r="G240" s="48">
        <f>E240*F240</f>
        <v>7.74</v>
      </c>
      <c r="H240" s="65"/>
    </row>
    <row r="241" spans="1:8" x14ac:dyDescent="0.2">
      <c r="A241" s="59"/>
      <c r="B241" s="4"/>
      <c r="C241" s="46"/>
      <c r="D241" s="44"/>
      <c r="E241" s="44"/>
      <c r="F241" s="46"/>
      <c r="G241" s="20"/>
      <c r="H241" s="60"/>
    </row>
    <row r="242" spans="1:8" x14ac:dyDescent="0.2">
      <c r="A242" s="59"/>
      <c r="B242" s="4"/>
      <c r="C242" s="47" t="s">
        <v>8684</v>
      </c>
      <c r="D242" s="44"/>
      <c r="E242" s="44"/>
      <c r="F242" s="46"/>
      <c r="G242" s="20"/>
      <c r="H242" s="60"/>
    </row>
    <row r="243" spans="1:8" ht="27.95" customHeight="1" x14ac:dyDescent="0.2">
      <c r="A243" s="59" t="s">
        <v>8705</v>
      </c>
      <c r="B243" s="4" t="s">
        <v>667</v>
      </c>
      <c r="C243" s="46" t="s">
        <v>9141</v>
      </c>
      <c r="D243" s="44" t="s">
        <v>47</v>
      </c>
      <c r="E243" s="44">
        <f>2.3*2</f>
        <v>4.5999999999999996</v>
      </c>
      <c r="F243" s="46">
        <v>0.92</v>
      </c>
      <c r="G243" s="20"/>
      <c r="H243" s="60"/>
    </row>
    <row r="244" spans="1:8" ht="9.9499999999999993" customHeight="1" x14ac:dyDescent="0.2">
      <c r="A244" s="59"/>
      <c r="B244" s="4"/>
      <c r="C244" s="46"/>
      <c r="D244" s="44"/>
      <c r="E244" s="44"/>
      <c r="F244" s="46"/>
      <c r="G244" s="20"/>
      <c r="H244" s="60"/>
    </row>
    <row r="245" spans="1:8" ht="9.9499999999999993" customHeight="1" x14ac:dyDescent="0.2">
      <c r="A245" s="58"/>
      <c r="B245" s="48"/>
      <c r="C245" s="50" t="s">
        <v>9039</v>
      </c>
      <c r="D245" s="31" t="s">
        <v>47</v>
      </c>
      <c r="E245" s="31">
        <f>E243*F243</f>
        <v>4.2320000000000002</v>
      </c>
      <c r="F245" s="50"/>
      <c r="G245" s="48"/>
      <c r="H245" s="65"/>
    </row>
    <row r="246" spans="1:8" ht="9.9499999999999993" customHeight="1" x14ac:dyDescent="0.2">
      <c r="A246" s="59"/>
      <c r="B246" s="4"/>
      <c r="C246" s="46"/>
      <c r="D246" s="44"/>
      <c r="E246" s="44"/>
      <c r="F246" s="46"/>
      <c r="G246" s="20"/>
      <c r="H246" s="60"/>
    </row>
    <row r="247" spans="1:8" ht="9.9499999999999993" customHeight="1" x14ac:dyDescent="0.2">
      <c r="A247" s="59"/>
      <c r="B247" s="4"/>
      <c r="C247" s="46"/>
      <c r="D247" s="44"/>
      <c r="E247" s="44"/>
      <c r="F247" s="46"/>
      <c r="G247" s="20"/>
      <c r="H247" s="60"/>
    </row>
    <row r="248" spans="1:8" ht="22.5" x14ac:dyDescent="0.2">
      <c r="A248" s="59" t="s">
        <v>8705</v>
      </c>
      <c r="B248" s="4" t="s">
        <v>661</v>
      </c>
      <c r="C248" s="46" t="s">
        <v>9136</v>
      </c>
      <c r="D248" s="44" t="s">
        <v>1</v>
      </c>
      <c r="E248" s="44">
        <v>20</v>
      </c>
      <c r="F248" s="46"/>
      <c r="G248" s="20"/>
      <c r="H248" s="60"/>
    </row>
    <row r="249" spans="1:8" x14ac:dyDescent="0.2">
      <c r="A249" s="59"/>
      <c r="B249" s="4"/>
      <c r="C249" s="46"/>
      <c r="D249" s="44"/>
      <c r="E249" s="44"/>
      <c r="F249" s="46"/>
      <c r="G249" s="20"/>
      <c r="H249" s="60"/>
    </row>
    <row r="250" spans="1:8" x14ac:dyDescent="0.2">
      <c r="A250" s="58"/>
      <c r="B250" s="48"/>
      <c r="C250" s="50" t="s">
        <v>9039</v>
      </c>
      <c r="D250" s="31" t="s">
        <v>1</v>
      </c>
      <c r="E250" s="31">
        <v>20</v>
      </c>
      <c r="F250" s="50"/>
      <c r="G250" s="48"/>
      <c r="H250" s="65"/>
    </row>
    <row r="251" spans="1:8" x14ac:dyDescent="0.2">
      <c r="A251" s="59"/>
      <c r="B251" s="4"/>
      <c r="C251" s="46"/>
      <c r="D251" s="44"/>
      <c r="E251" s="44"/>
      <c r="F251" s="46"/>
      <c r="G251" s="20"/>
      <c r="H251" s="60"/>
    </row>
    <row r="252" spans="1:8" ht="22.5" x14ac:dyDescent="0.2">
      <c r="A252" s="58"/>
      <c r="B252" s="134">
        <v>4</v>
      </c>
      <c r="C252" s="49" t="s">
        <v>8651</v>
      </c>
      <c r="D252" s="53"/>
      <c r="E252" s="53"/>
      <c r="F252" s="49"/>
      <c r="G252" s="7"/>
      <c r="H252" s="64"/>
    </row>
    <row r="253" spans="1:8" x14ac:dyDescent="0.2">
      <c r="A253" s="59"/>
      <c r="B253" s="20"/>
      <c r="C253" s="47" t="s">
        <v>8655</v>
      </c>
      <c r="D253" s="44"/>
      <c r="E253" s="44"/>
      <c r="F253" s="46"/>
      <c r="G253" s="20"/>
      <c r="H253" s="60"/>
    </row>
    <row r="254" spans="1:8" ht="56.25" x14ac:dyDescent="0.2">
      <c r="A254" s="61"/>
      <c r="B254" s="4" t="s">
        <v>786</v>
      </c>
      <c r="C254" s="46" t="s">
        <v>787</v>
      </c>
      <c r="D254" s="44" t="s">
        <v>47</v>
      </c>
      <c r="E254" s="44">
        <f>G256</f>
        <v>6.3000000000000007</v>
      </c>
      <c r="F254" s="46"/>
      <c r="G254" s="20"/>
      <c r="H254" s="60"/>
    </row>
    <row r="255" spans="1:8" x14ac:dyDescent="0.2">
      <c r="A255" s="61"/>
      <c r="B255" s="4"/>
      <c r="C255" s="46"/>
      <c r="D255" s="44"/>
      <c r="E255" s="44"/>
      <c r="F255" s="46"/>
      <c r="G255" s="20"/>
      <c r="H255" s="60"/>
    </row>
    <row r="256" spans="1:8" x14ac:dyDescent="0.2">
      <c r="A256" s="57"/>
      <c r="B256" s="48"/>
      <c r="C256" s="50" t="s">
        <v>9040</v>
      </c>
      <c r="D256" s="31" t="s">
        <v>47</v>
      </c>
      <c r="E256" s="31">
        <v>3</v>
      </c>
      <c r="F256" s="50">
        <v>2.1</v>
      </c>
      <c r="G256" s="31">
        <f>E256*F256</f>
        <v>6.3000000000000007</v>
      </c>
      <c r="H256" s="65"/>
    </row>
    <row r="257" spans="1:8" x14ac:dyDescent="0.2">
      <c r="A257" s="61"/>
      <c r="B257" s="4"/>
      <c r="C257" s="46"/>
      <c r="D257" s="44"/>
      <c r="E257" s="44"/>
      <c r="F257" s="46"/>
      <c r="G257" s="20"/>
      <c r="H257" s="60"/>
    </row>
    <row r="258" spans="1:8" x14ac:dyDescent="0.2">
      <c r="A258" s="59"/>
      <c r="B258" s="4"/>
      <c r="C258" s="47" t="s">
        <v>8653</v>
      </c>
      <c r="D258" s="44"/>
      <c r="E258" s="44"/>
      <c r="F258" s="46"/>
      <c r="G258" s="20"/>
      <c r="H258" s="60"/>
    </row>
    <row r="259" spans="1:8" ht="45" x14ac:dyDescent="0.2">
      <c r="A259" s="59" t="s">
        <v>8705</v>
      </c>
      <c r="B259" s="4" t="s">
        <v>856</v>
      </c>
      <c r="C259" s="46" t="s">
        <v>857</v>
      </c>
      <c r="D259" s="44" t="s">
        <v>1</v>
      </c>
      <c r="E259" s="44">
        <f>G261</f>
        <v>12</v>
      </c>
      <c r="F259" s="46"/>
      <c r="G259" s="20"/>
      <c r="H259" s="60"/>
    </row>
    <row r="260" spans="1:8" x14ac:dyDescent="0.2">
      <c r="A260" s="59"/>
      <c r="B260" s="4"/>
      <c r="C260" s="46"/>
      <c r="D260" s="44"/>
      <c r="E260" s="44"/>
      <c r="F260" s="46"/>
      <c r="G260" s="20"/>
      <c r="H260" s="60"/>
    </row>
    <row r="261" spans="1:8" x14ac:dyDescent="0.2">
      <c r="A261" s="58"/>
      <c r="B261" s="48"/>
      <c r="C261" s="50" t="s">
        <v>9018</v>
      </c>
      <c r="D261" s="31" t="s">
        <v>1</v>
      </c>
      <c r="E261" s="31">
        <v>4</v>
      </c>
      <c r="F261" s="50">
        <v>3</v>
      </c>
      <c r="G261" s="31">
        <f>E261*F261</f>
        <v>12</v>
      </c>
      <c r="H261" s="65"/>
    </row>
    <row r="262" spans="1:8" x14ac:dyDescent="0.2">
      <c r="A262" s="59"/>
      <c r="B262" s="4"/>
      <c r="C262" s="46"/>
      <c r="D262" s="44"/>
      <c r="E262" s="44"/>
      <c r="F262" s="46"/>
      <c r="G262" s="20"/>
      <c r="H262" s="60"/>
    </row>
    <row r="263" spans="1:8" ht="33.75" x14ac:dyDescent="0.2">
      <c r="A263" s="59"/>
      <c r="B263" s="4" t="s">
        <v>6227</v>
      </c>
      <c r="C263" s="46" t="s">
        <v>6228</v>
      </c>
      <c r="D263" s="44" t="s">
        <v>294</v>
      </c>
      <c r="E263" s="44">
        <f>H266</f>
        <v>3.8639999999999999</v>
      </c>
      <c r="F263" s="46"/>
      <c r="G263" s="20"/>
      <c r="H263" s="60"/>
    </row>
    <row r="264" spans="1:8" x14ac:dyDescent="0.2">
      <c r="A264" s="59"/>
      <c r="B264" s="4"/>
      <c r="C264" s="46"/>
      <c r="D264" s="44"/>
      <c r="E264" s="44"/>
      <c r="F264" s="46"/>
      <c r="G264" s="20"/>
      <c r="H264" s="60"/>
    </row>
    <row r="265" spans="1:8" ht="22.5" x14ac:dyDescent="0.2">
      <c r="A265" s="58"/>
      <c r="B265" s="48"/>
      <c r="C265" s="50"/>
      <c r="D265" s="31"/>
      <c r="E265" s="31" t="s">
        <v>9019</v>
      </c>
      <c r="F265" s="50" t="s">
        <v>8989</v>
      </c>
      <c r="G265" s="48" t="s">
        <v>9020</v>
      </c>
      <c r="H265" s="65" t="s">
        <v>9021</v>
      </c>
    </row>
    <row r="266" spans="1:8" x14ac:dyDescent="0.2">
      <c r="A266" s="58"/>
      <c r="B266" s="48"/>
      <c r="C266" s="50" t="s">
        <v>9022</v>
      </c>
      <c r="D266" s="31" t="s">
        <v>294</v>
      </c>
      <c r="E266" s="31">
        <v>13.8</v>
      </c>
      <c r="F266" s="50">
        <v>0.8</v>
      </c>
      <c r="G266" s="48">
        <v>0.35</v>
      </c>
      <c r="H266" s="65">
        <f>E266*F266*G266</f>
        <v>3.8639999999999999</v>
      </c>
    </row>
    <row r="267" spans="1:8" x14ac:dyDescent="0.2">
      <c r="A267" s="59"/>
      <c r="B267" s="4"/>
      <c r="C267" s="46"/>
      <c r="D267" s="44"/>
      <c r="E267" s="44"/>
      <c r="F267" s="46"/>
      <c r="G267" s="20"/>
      <c r="H267" s="60"/>
    </row>
    <row r="268" spans="1:8" ht="22.5" x14ac:dyDescent="0.2">
      <c r="A268" s="59" t="s">
        <v>8705</v>
      </c>
      <c r="B268" s="4" t="s">
        <v>6238</v>
      </c>
      <c r="C268" s="46" t="s">
        <v>6239</v>
      </c>
      <c r="D268" s="44" t="s">
        <v>294</v>
      </c>
      <c r="E268" s="44">
        <v>3.03</v>
      </c>
      <c r="F268" s="46"/>
      <c r="G268" s="20"/>
      <c r="H268" s="60"/>
    </row>
    <row r="269" spans="1:8" x14ac:dyDescent="0.2">
      <c r="A269" s="59"/>
      <c r="B269" s="4"/>
      <c r="C269" s="46"/>
      <c r="D269" s="44"/>
      <c r="E269" s="44"/>
      <c r="F269" s="46"/>
      <c r="G269" s="20"/>
      <c r="H269" s="60"/>
    </row>
    <row r="270" spans="1:8" x14ac:dyDescent="0.2">
      <c r="A270" s="58"/>
      <c r="B270" s="48"/>
      <c r="C270" s="50" t="s">
        <v>9023</v>
      </c>
      <c r="D270" s="31" t="s">
        <v>294</v>
      </c>
      <c r="E270" s="31">
        <v>3.02</v>
      </c>
      <c r="F270" s="50">
        <v>0.76</v>
      </c>
      <c r="G270" s="31">
        <f>E270-F270</f>
        <v>2.2599999999999998</v>
      </c>
      <c r="H270" s="65"/>
    </row>
    <row r="271" spans="1:8" x14ac:dyDescent="0.2">
      <c r="A271" s="59"/>
      <c r="B271" s="4"/>
      <c r="C271" s="46"/>
      <c r="D271" s="44"/>
      <c r="E271" s="44"/>
      <c r="F271" s="46"/>
      <c r="G271" s="20"/>
      <c r="H271" s="60"/>
    </row>
    <row r="272" spans="1:8" ht="67.5" x14ac:dyDescent="0.2">
      <c r="A272" s="59" t="s">
        <v>8705</v>
      </c>
      <c r="B272" s="4" t="s">
        <v>6310</v>
      </c>
      <c r="C272" s="46" t="s">
        <v>6311</v>
      </c>
      <c r="D272" s="44" t="s">
        <v>294</v>
      </c>
      <c r="E272" s="44">
        <f>H275</f>
        <v>0.13800000000000001</v>
      </c>
      <c r="F272" s="46"/>
      <c r="G272" s="20"/>
      <c r="H272" s="60"/>
    </row>
    <row r="273" spans="1:8" x14ac:dyDescent="0.2">
      <c r="A273" s="59"/>
      <c r="B273" s="4"/>
      <c r="C273" s="46"/>
      <c r="D273" s="44"/>
      <c r="E273" s="44"/>
      <c r="F273" s="46"/>
      <c r="G273" s="20"/>
      <c r="H273" s="60"/>
    </row>
    <row r="274" spans="1:8" x14ac:dyDescent="0.2">
      <c r="A274" s="58"/>
      <c r="B274" s="48"/>
      <c r="C274" s="50"/>
      <c r="D274" s="31"/>
      <c r="E274" s="31" t="s">
        <v>8989</v>
      </c>
      <c r="F274" s="50" t="s">
        <v>8989</v>
      </c>
      <c r="G274" s="48" t="s">
        <v>9020</v>
      </c>
      <c r="H274" s="65" t="s">
        <v>9021</v>
      </c>
    </row>
    <row r="275" spans="1:8" x14ac:dyDescent="0.2">
      <c r="A275" s="58"/>
      <c r="B275" s="48"/>
      <c r="C275" s="50" t="s">
        <v>9024</v>
      </c>
      <c r="D275" s="31" t="s">
        <v>294</v>
      </c>
      <c r="E275" s="31">
        <v>13.8</v>
      </c>
      <c r="F275" s="50">
        <v>0.2</v>
      </c>
      <c r="G275" s="48">
        <v>0.05</v>
      </c>
      <c r="H275" s="65">
        <f>E275*F275*G275</f>
        <v>0.13800000000000001</v>
      </c>
    </row>
    <row r="276" spans="1:8" x14ac:dyDescent="0.2">
      <c r="A276" s="59"/>
      <c r="B276" s="4"/>
      <c r="C276" s="46"/>
      <c r="D276" s="44"/>
      <c r="E276" s="44"/>
      <c r="F276" s="46"/>
      <c r="G276" s="20"/>
      <c r="H276" s="60"/>
    </row>
    <row r="277" spans="1:8" ht="33.75" x14ac:dyDescent="0.2">
      <c r="A277" s="59" t="s">
        <v>8705</v>
      </c>
      <c r="B277" s="4" t="s">
        <v>869</v>
      </c>
      <c r="C277" s="46" t="s">
        <v>870</v>
      </c>
      <c r="D277" s="44" t="s">
        <v>47</v>
      </c>
      <c r="E277" s="44">
        <v>9.94</v>
      </c>
      <c r="F277" s="46"/>
      <c r="G277" s="20"/>
      <c r="H277" s="60"/>
    </row>
    <row r="278" spans="1:8" x14ac:dyDescent="0.2">
      <c r="A278" s="59"/>
      <c r="B278" s="4"/>
      <c r="C278" s="46"/>
      <c r="D278" s="44"/>
      <c r="E278" s="44"/>
      <c r="F278" s="46"/>
      <c r="G278" s="20"/>
      <c r="H278" s="60"/>
    </row>
    <row r="279" spans="1:8" ht="22.5" x14ac:dyDescent="0.2">
      <c r="A279" s="58"/>
      <c r="B279" s="48"/>
      <c r="C279" s="50"/>
      <c r="D279" s="31"/>
      <c r="E279" s="31" t="s">
        <v>9025</v>
      </c>
      <c r="F279" s="50" t="s">
        <v>9026</v>
      </c>
      <c r="G279" s="48" t="s">
        <v>9027</v>
      </c>
      <c r="H279" s="65"/>
    </row>
    <row r="280" spans="1:8" x14ac:dyDescent="0.2">
      <c r="A280" s="58"/>
      <c r="B280" s="48"/>
      <c r="C280" s="50" t="s">
        <v>9028</v>
      </c>
      <c r="D280" s="31" t="s">
        <v>47</v>
      </c>
      <c r="E280" s="31">
        <f>E285</f>
        <v>0.83</v>
      </c>
      <c r="F280" s="50">
        <v>12</v>
      </c>
      <c r="G280" s="31">
        <v>9.94</v>
      </c>
      <c r="H280" s="65"/>
    </row>
    <row r="281" spans="1:8" x14ac:dyDescent="0.2">
      <c r="A281" s="59"/>
      <c r="B281" s="4"/>
      <c r="C281" s="46"/>
      <c r="D281" s="44"/>
      <c r="E281" s="44"/>
      <c r="F281" s="46"/>
      <c r="G281" s="20"/>
      <c r="H281" s="60"/>
    </row>
    <row r="282" spans="1:8" ht="45" x14ac:dyDescent="0.2">
      <c r="A282" s="59" t="s">
        <v>8705</v>
      </c>
      <c r="B282" s="4">
        <v>92791</v>
      </c>
      <c r="C282" s="46" t="s">
        <v>1050</v>
      </c>
      <c r="D282" s="44" t="s">
        <v>36</v>
      </c>
      <c r="E282" s="44">
        <v>16.559999999999999</v>
      </c>
      <c r="F282" s="46"/>
      <c r="G282" s="20"/>
      <c r="H282" s="60"/>
    </row>
    <row r="283" spans="1:8" x14ac:dyDescent="0.2">
      <c r="A283" s="59"/>
      <c r="B283" s="4"/>
      <c r="C283" s="46"/>
      <c r="D283" s="44"/>
      <c r="E283" s="44"/>
      <c r="F283" s="46"/>
      <c r="G283" s="20"/>
      <c r="H283" s="60"/>
    </row>
    <row r="284" spans="1:8" ht="22.5" x14ac:dyDescent="0.2">
      <c r="A284" s="58"/>
      <c r="B284" s="48"/>
      <c r="C284" s="50"/>
      <c r="D284" s="31"/>
      <c r="E284" s="31" t="s">
        <v>9025</v>
      </c>
      <c r="F284" s="50" t="s">
        <v>9026</v>
      </c>
      <c r="G284" s="48" t="s">
        <v>9029</v>
      </c>
      <c r="H284" s="65"/>
    </row>
    <row r="285" spans="1:8" x14ac:dyDescent="0.2">
      <c r="A285" s="58"/>
      <c r="B285" s="48"/>
      <c r="C285" s="50" t="s">
        <v>9030</v>
      </c>
      <c r="D285" s="31" t="s">
        <v>47</v>
      </c>
      <c r="E285" s="31">
        <v>0.83</v>
      </c>
      <c r="F285" s="50">
        <v>20</v>
      </c>
      <c r="G285" s="31">
        <v>16.559999999999999</v>
      </c>
      <c r="H285" s="65"/>
    </row>
    <row r="286" spans="1:8" x14ac:dyDescent="0.2">
      <c r="A286" s="59"/>
      <c r="B286" s="4"/>
      <c r="C286" s="46"/>
      <c r="D286" s="44"/>
      <c r="E286" s="44"/>
      <c r="F286" s="46"/>
      <c r="G286" s="20"/>
      <c r="H286" s="60"/>
    </row>
    <row r="287" spans="1:8" ht="45" x14ac:dyDescent="0.2">
      <c r="A287" s="59" t="s">
        <v>8705</v>
      </c>
      <c r="B287" s="4" t="s">
        <v>1125</v>
      </c>
      <c r="C287" s="46" t="s">
        <v>1126</v>
      </c>
      <c r="D287" s="44" t="s">
        <v>36</v>
      </c>
      <c r="E287" s="44">
        <f>E297*30</f>
        <v>24.840000000000003</v>
      </c>
      <c r="F287" s="46"/>
      <c r="G287" s="20"/>
      <c r="H287" s="60"/>
    </row>
    <row r="288" spans="1:8" x14ac:dyDescent="0.2">
      <c r="A288" s="59"/>
      <c r="B288" s="4"/>
      <c r="C288" s="46"/>
      <c r="D288" s="44"/>
      <c r="E288" s="44"/>
      <c r="F288" s="46"/>
      <c r="G288" s="20"/>
      <c r="H288" s="60"/>
    </row>
    <row r="289" spans="1:8" ht="22.5" x14ac:dyDescent="0.2">
      <c r="A289" s="58"/>
      <c r="B289" s="48"/>
      <c r="C289" s="50"/>
      <c r="D289" s="31"/>
      <c r="E289" s="31" t="s">
        <v>9025</v>
      </c>
      <c r="F289" s="50" t="s">
        <v>9026</v>
      </c>
      <c r="G289" s="48" t="s">
        <v>9029</v>
      </c>
      <c r="H289" s="65"/>
    </row>
    <row r="290" spans="1:8" x14ac:dyDescent="0.2">
      <c r="A290" s="58"/>
      <c r="B290" s="48"/>
      <c r="C290" s="50" t="s">
        <v>9031</v>
      </c>
      <c r="D290" s="31" t="s">
        <v>47</v>
      </c>
      <c r="E290" s="31">
        <f>E297</f>
        <v>0.82800000000000007</v>
      </c>
      <c r="F290" s="50">
        <v>30</v>
      </c>
      <c r="G290" s="31">
        <f>E290*F290</f>
        <v>24.840000000000003</v>
      </c>
      <c r="H290" s="65"/>
    </row>
    <row r="291" spans="1:8" x14ac:dyDescent="0.2">
      <c r="A291" s="59"/>
      <c r="B291" s="4"/>
      <c r="C291" s="46"/>
      <c r="D291" s="44"/>
      <c r="E291" s="44"/>
      <c r="F291" s="46"/>
      <c r="G291" s="20"/>
      <c r="H291" s="60"/>
    </row>
    <row r="292" spans="1:8" ht="45" x14ac:dyDescent="0.2">
      <c r="A292" s="59" t="s">
        <v>8705</v>
      </c>
      <c r="B292" s="4" t="s">
        <v>1120</v>
      </c>
      <c r="C292" s="46" t="s">
        <v>1121</v>
      </c>
      <c r="D292" s="44" t="s">
        <v>36</v>
      </c>
      <c r="E292" s="44">
        <f>G295</f>
        <v>41.400000000000006</v>
      </c>
      <c r="F292" s="46"/>
      <c r="G292" s="20"/>
      <c r="H292" s="60"/>
    </row>
    <row r="293" spans="1:8" x14ac:dyDescent="0.2">
      <c r="A293" s="59"/>
      <c r="B293" s="4"/>
      <c r="C293" s="46"/>
      <c r="D293" s="44"/>
      <c r="E293" s="44"/>
      <c r="F293" s="46"/>
      <c r="G293" s="20"/>
      <c r="H293" s="60"/>
    </row>
    <row r="294" spans="1:8" ht="22.5" x14ac:dyDescent="0.2">
      <c r="A294" s="58"/>
      <c r="B294" s="48"/>
      <c r="C294" s="50"/>
      <c r="D294" s="31"/>
      <c r="E294" s="31" t="s">
        <v>9025</v>
      </c>
      <c r="F294" s="50" t="s">
        <v>9026</v>
      </c>
      <c r="G294" s="48" t="s">
        <v>9029</v>
      </c>
      <c r="H294" s="65"/>
    </row>
    <row r="295" spans="1:8" x14ac:dyDescent="0.2">
      <c r="A295" s="58"/>
      <c r="B295" s="48"/>
      <c r="C295" s="50" t="s">
        <v>9031</v>
      </c>
      <c r="D295" s="31" t="s">
        <v>47</v>
      </c>
      <c r="E295" s="31">
        <f>H300</f>
        <v>0.82800000000000007</v>
      </c>
      <c r="F295" s="50">
        <v>50</v>
      </c>
      <c r="G295" s="31">
        <f>E295*F295</f>
        <v>41.400000000000006</v>
      </c>
      <c r="H295" s="65"/>
    </row>
    <row r="296" spans="1:8" x14ac:dyDescent="0.2">
      <c r="A296" s="59"/>
      <c r="B296" s="4"/>
      <c r="C296" s="46"/>
      <c r="D296" s="44"/>
      <c r="E296" s="44"/>
      <c r="F296" s="46"/>
      <c r="G296" s="20"/>
      <c r="H296" s="60"/>
    </row>
    <row r="297" spans="1:8" ht="45" x14ac:dyDescent="0.2">
      <c r="A297" s="59" t="s">
        <v>8705</v>
      </c>
      <c r="B297" s="4">
        <v>96556</v>
      </c>
      <c r="C297" s="46" t="s">
        <v>1155</v>
      </c>
      <c r="D297" s="44" t="s">
        <v>294</v>
      </c>
      <c r="E297" s="44">
        <f>H300</f>
        <v>0.82800000000000007</v>
      </c>
      <c r="F297" s="46"/>
      <c r="G297" s="20"/>
      <c r="H297" s="60"/>
    </row>
    <row r="298" spans="1:8" x14ac:dyDescent="0.2">
      <c r="A298" s="59"/>
      <c r="B298" s="4"/>
      <c r="C298" s="46"/>
      <c r="D298" s="44"/>
      <c r="E298" s="44"/>
      <c r="F298" s="46"/>
      <c r="G298" s="20"/>
      <c r="H298" s="60"/>
    </row>
    <row r="299" spans="1:8" x14ac:dyDescent="0.2">
      <c r="A299" s="58"/>
      <c r="B299" s="48"/>
      <c r="C299" s="50"/>
      <c r="D299" s="31"/>
      <c r="E299" s="31" t="s">
        <v>8989</v>
      </c>
      <c r="F299" s="50" t="s">
        <v>8989</v>
      </c>
      <c r="G299" s="48" t="s">
        <v>9020</v>
      </c>
      <c r="H299" s="65" t="s">
        <v>9021</v>
      </c>
    </row>
    <row r="300" spans="1:8" x14ac:dyDescent="0.2">
      <c r="A300" s="58"/>
      <c r="B300" s="48"/>
      <c r="C300" s="50" t="s">
        <v>9024</v>
      </c>
      <c r="D300" s="31" t="s">
        <v>294</v>
      </c>
      <c r="E300" s="31">
        <v>13.8</v>
      </c>
      <c r="F300" s="50">
        <v>0.2</v>
      </c>
      <c r="G300" s="48">
        <v>0.3</v>
      </c>
      <c r="H300" s="65">
        <f>E300*F300*G300</f>
        <v>0.82800000000000007</v>
      </c>
    </row>
    <row r="301" spans="1:8" x14ac:dyDescent="0.2">
      <c r="A301" s="59"/>
      <c r="B301" s="4"/>
      <c r="C301" s="46"/>
      <c r="D301" s="44"/>
      <c r="E301" s="44"/>
      <c r="F301" s="46"/>
      <c r="G301" s="20"/>
      <c r="H301" s="60"/>
    </row>
    <row r="302" spans="1:8" ht="45" x14ac:dyDescent="0.2">
      <c r="A302" s="59" t="s">
        <v>8705</v>
      </c>
      <c r="B302" s="4" t="s">
        <v>864</v>
      </c>
      <c r="C302" s="46" t="s">
        <v>865</v>
      </c>
      <c r="D302" s="44" t="s">
        <v>294</v>
      </c>
      <c r="E302" s="44">
        <f>G305</f>
        <v>0.82040000000000013</v>
      </c>
      <c r="F302" s="46"/>
      <c r="G302" s="20"/>
      <c r="H302" s="60"/>
    </row>
    <row r="303" spans="1:8" x14ac:dyDescent="0.2">
      <c r="A303" s="59"/>
      <c r="B303" s="4"/>
      <c r="C303" s="46"/>
      <c r="D303" s="44"/>
      <c r="E303" s="44"/>
      <c r="F303" s="46"/>
      <c r="G303" s="20"/>
      <c r="H303" s="60"/>
    </row>
    <row r="304" spans="1:8" ht="22.5" x14ac:dyDescent="0.2">
      <c r="A304" s="58"/>
      <c r="B304" s="48"/>
      <c r="C304" s="50"/>
      <c r="D304" s="31"/>
      <c r="E304" s="31" t="s">
        <v>9041</v>
      </c>
      <c r="F304" s="48" t="s">
        <v>9020</v>
      </c>
      <c r="G304" s="148" t="s">
        <v>9021</v>
      </c>
      <c r="H304" s="65"/>
    </row>
    <row r="305" spans="1:8" x14ac:dyDescent="0.2">
      <c r="A305" s="58"/>
      <c r="B305" s="48"/>
      <c r="C305" s="50" t="s">
        <v>9024</v>
      </c>
      <c r="D305" s="31" t="s">
        <v>294</v>
      </c>
      <c r="E305" s="31">
        <v>11.72</v>
      </c>
      <c r="F305" s="48">
        <v>7.0000000000000007E-2</v>
      </c>
      <c r="G305" s="148">
        <f>E305*F305</f>
        <v>0.82040000000000013</v>
      </c>
      <c r="H305" s="65"/>
    </row>
    <row r="306" spans="1:8" x14ac:dyDescent="0.2">
      <c r="A306" s="58"/>
      <c r="B306" s="48"/>
      <c r="C306" s="50"/>
      <c r="D306" s="31"/>
      <c r="E306" s="31"/>
      <c r="F306" s="50"/>
      <c r="G306" s="48"/>
      <c r="H306" s="65"/>
    </row>
    <row r="307" spans="1:8" x14ac:dyDescent="0.2">
      <c r="A307" s="59"/>
      <c r="B307" s="4"/>
      <c r="C307" s="46"/>
      <c r="D307" s="44"/>
      <c r="E307" s="44"/>
      <c r="F307" s="46"/>
      <c r="G307" s="20"/>
      <c r="H307" s="60"/>
    </row>
    <row r="308" spans="1:8" x14ac:dyDescent="0.2">
      <c r="A308" s="59" t="s">
        <v>8705</v>
      </c>
      <c r="B308" s="4"/>
      <c r="C308" s="47" t="s">
        <v>8654</v>
      </c>
      <c r="D308" s="44"/>
      <c r="E308" s="44"/>
      <c r="F308" s="46"/>
      <c r="G308" s="20"/>
      <c r="H308" s="60"/>
    </row>
    <row r="309" spans="1:8" x14ac:dyDescent="0.2">
      <c r="A309" s="59" t="s">
        <v>8705</v>
      </c>
      <c r="B309" s="4"/>
      <c r="C309" s="47" t="s">
        <v>8668</v>
      </c>
      <c r="D309" s="44"/>
      <c r="E309" s="44"/>
      <c r="F309" s="46"/>
      <c r="G309" s="20"/>
      <c r="H309" s="60"/>
    </row>
    <row r="310" spans="1:8" ht="33.75" x14ac:dyDescent="0.2">
      <c r="A310" s="59"/>
      <c r="B310" s="4" t="s">
        <v>1071</v>
      </c>
      <c r="C310" s="46" t="s">
        <v>1072</v>
      </c>
      <c r="D310" s="44" t="s">
        <v>36</v>
      </c>
      <c r="E310" s="44">
        <f>G313</f>
        <v>13.200000000000001</v>
      </c>
      <c r="F310" s="46"/>
      <c r="G310" s="20"/>
      <c r="H310" s="60"/>
    </row>
    <row r="311" spans="1:8" x14ac:dyDescent="0.2">
      <c r="A311" s="59"/>
      <c r="B311" s="4"/>
      <c r="C311" s="46"/>
      <c r="D311" s="44"/>
      <c r="E311" s="44"/>
      <c r="F311" s="46"/>
      <c r="G311" s="20"/>
      <c r="H311" s="60"/>
    </row>
    <row r="312" spans="1:8" ht="22.5" x14ac:dyDescent="0.2">
      <c r="A312" s="58"/>
      <c r="B312" s="48"/>
      <c r="C312" s="50"/>
      <c r="D312" s="31"/>
      <c r="E312" s="31" t="s">
        <v>9025</v>
      </c>
      <c r="F312" s="50" t="s">
        <v>9026</v>
      </c>
      <c r="G312" s="48" t="s">
        <v>9029</v>
      </c>
      <c r="H312" s="65"/>
    </row>
    <row r="313" spans="1:8" x14ac:dyDescent="0.2">
      <c r="A313" s="58"/>
      <c r="B313" s="48"/>
      <c r="C313" s="50" t="s">
        <v>9031</v>
      </c>
      <c r="D313" s="31" t="s">
        <v>47</v>
      </c>
      <c r="E313" s="31">
        <v>0.66</v>
      </c>
      <c r="F313" s="50">
        <v>20</v>
      </c>
      <c r="G313" s="31">
        <f>E313*F313</f>
        <v>13.200000000000001</v>
      </c>
      <c r="H313" s="65"/>
    </row>
    <row r="314" spans="1:8" x14ac:dyDescent="0.2">
      <c r="A314" s="59"/>
      <c r="B314" s="4"/>
      <c r="C314" s="46"/>
      <c r="D314" s="44"/>
      <c r="E314" s="44"/>
      <c r="F314" s="46"/>
      <c r="G314" s="20"/>
      <c r="H314" s="60"/>
    </row>
    <row r="315" spans="1:8" ht="45" x14ac:dyDescent="0.2">
      <c r="A315" s="59"/>
      <c r="B315" s="4" t="s">
        <v>1055</v>
      </c>
      <c r="C315" s="46" t="s">
        <v>1056</v>
      </c>
      <c r="D315" s="44" t="s">
        <v>36</v>
      </c>
      <c r="E315" s="44">
        <f>G318</f>
        <v>52.800000000000011</v>
      </c>
      <c r="F315" s="46"/>
      <c r="G315" s="20"/>
      <c r="H315" s="60"/>
    </row>
    <row r="316" spans="1:8" x14ac:dyDescent="0.2">
      <c r="A316" s="59"/>
      <c r="B316" s="4"/>
      <c r="C316" s="46"/>
      <c r="D316" s="44"/>
      <c r="E316" s="44"/>
      <c r="F316" s="46"/>
      <c r="G316" s="20"/>
      <c r="H316" s="60"/>
    </row>
    <row r="317" spans="1:8" ht="22.5" x14ac:dyDescent="0.2">
      <c r="A317" s="58"/>
      <c r="B317" s="48"/>
      <c r="C317" s="50"/>
      <c r="D317" s="31"/>
      <c r="E317" s="31" t="s">
        <v>9025</v>
      </c>
      <c r="F317" s="50" t="s">
        <v>9026</v>
      </c>
      <c r="G317" s="48" t="s">
        <v>9029</v>
      </c>
      <c r="H317" s="65"/>
    </row>
    <row r="318" spans="1:8" x14ac:dyDescent="0.2">
      <c r="A318" s="58"/>
      <c r="B318" s="48"/>
      <c r="C318" s="50" t="s">
        <v>9031</v>
      </c>
      <c r="D318" s="31" t="s">
        <v>47</v>
      </c>
      <c r="E318" s="31">
        <f>E325</f>
        <v>0.66000000000000014</v>
      </c>
      <c r="F318" s="50">
        <v>80</v>
      </c>
      <c r="G318" s="31">
        <f>E318*F318</f>
        <v>52.800000000000011</v>
      </c>
      <c r="H318" s="65"/>
    </row>
    <row r="319" spans="1:8" x14ac:dyDescent="0.2">
      <c r="A319" s="59"/>
      <c r="B319" s="4"/>
      <c r="C319" s="46"/>
      <c r="D319" s="44"/>
      <c r="E319" s="44"/>
      <c r="F319" s="46"/>
      <c r="G319" s="20"/>
      <c r="H319" s="60"/>
    </row>
    <row r="320" spans="1:8" ht="45" x14ac:dyDescent="0.2">
      <c r="A320" s="59" t="s">
        <v>8705</v>
      </c>
      <c r="B320" s="4">
        <v>92265</v>
      </c>
      <c r="C320" s="46" t="s">
        <v>883</v>
      </c>
      <c r="D320" s="44" t="s">
        <v>47</v>
      </c>
      <c r="E320" s="44">
        <f>G323</f>
        <v>7.92</v>
      </c>
      <c r="F320" s="46"/>
      <c r="G320" s="20"/>
      <c r="H320" s="60"/>
    </row>
    <row r="321" spans="1:8" x14ac:dyDescent="0.2">
      <c r="A321" s="59"/>
      <c r="B321" s="4"/>
      <c r="C321" s="46"/>
      <c r="D321" s="44"/>
      <c r="E321" s="44"/>
      <c r="F321" s="46"/>
      <c r="G321" s="20"/>
      <c r="H321" s="60"/>
    </row>
    <row r="322" spans="1:8" ht="22.5" x14ac:dyDescent="0.2">
      <c r="A322" s="58"/>
      <c r="B322" s="48"/>
      <c r="C322" s="50"/>
      <c r="D322" s="31"/>
      <c r="E322" s="31" t="s">
        <v>9025</v>
      </c>
      <c r="F322" s="50" t="s">
        <v>9026</v>
      </c>
      <c r="G322" s="48" t="s">
        <v>9027</v>
      </c>
      <c r="H322" s="65"/>
    </row>
    <row r="323" spans="1:8" x14ac:dyDescent="0.2">
      <c r="A323" s="58"/>
      <c r="B323" s="48"/>
      <c r="C323" s="50" t="s">
        <v>9028</v>
      </c>
      <c r="D323" s="31" t="s">
        <v>47</v>
      </c>
      <c r="E323" s="31">
        <v>0.66</v>
      </c>
      <c r="F323" s="50">
        <v>12</v>
      </c>
      <c r="G323" s="31">
        <f>E323*F323</f>
        <v>7.92</v>
      </c>
      <c r="H323" s="65"/>
    </row>
    <row r="324" spans="1:8" x14ac:dyDescent="0.2">
      <c r="A324" s="59"/>
      <c r="B324" s="4"/>
      <c r="C324" s="46"/>
      <c r="D324" s="44"/>
      <c r="E324" s="44"/>
      <c r="F324" s="46"/>
      <c r="G324" s="20"/>
      <c r="H324" s="60"/>
    </row>
    <row r="325" spans="1:8" ht="45" x14ac:dyDescent="0.2">
      <c r="A325" s="59" t="s">
        <v>8705</v>
      </c>
      <c r="B325" s="4" t="s">
        <v>1146</v>
      </c>
      <c r="C325" s="46" t="s">
        <v>1147</v>
      </c>
      <c r="D325" s="44" t="s">
        <v>294</v>
      </c>
      <c r="E325" s="44">
        <f>H330</f>
        <v>0.66000000000000014</v>
      </c>
      <c r="F325" s="46"/>
      <c r="G325" s="20"/>
      <c r="H325" s="60"/>
    </row>
    <row r="326" spans="1:8" x14ac:dyDescent="0.2">
      <c r="A326" s="59"/>
      <c r="B326" s="4"/>
      <c r="C326" s="46"/>
      <c r="D326" s="44"/>
      <c r="E326" s="44"/>
      <c r="F326" s="46"/>
      <c r="G326" s="20"/>
      <c r="H326" s="60"/>
    </row>
    <row r="327" spans="1:8" x14ac:dyDescent="0.2">
      <c r="A327" s="58"/>
      <c r="B327" s="48"/>
      <c r="C327" s="50"/>
      <c r="D327" s="31"/>
      <c r="E327" s="31" t="s">
        <v>8989</v>
      </c>
      <c r="F327" s="50" t="s">
        <v>8989</v>
      </c>
      <c r="G327" s="48" t="s">
        <v>9020</v>
      </c>
      <c r="H327" s="65" t="s">
        <v>9021</v>
      </c>
    </row>
    <row r="328" spans="1:8" x14ac:dyDescent="0.2">
      <c r="A328" s="58"/>
      <c r="B328" s="48"/>
      <c r="C328" s="50" t="s">
        <v>9042</v>
      </c>
      <c r="D328" s="31" t="s">
        <v>294</v>
      </c>
      <c r="E328" s="31">
        <v>0.2</v>
      </c>
      <c r="F328" s="50">
        <v>0.2</v>
      </c>
      <c r="G328" s="31">
        <v>8.4</v>
      </c>
      <c r="H328" s="65">
        <f>E328*F328*G328</f>
        <v>0.33600000000000008</v>
      </c>
    </row>
    <row r="329" spans="1:8" x14ac:dyDescent="0.2">
      <c r="A329" s="58"/>
      <c r="B329" s="48"/>
      <c r="C329" s="50"/>
      <c r="D329" s="31" t="s">
        <v>294</v>
      </c>
      <c r="E329" s="31">
        <v>10.8</v>
      </c>
      <c r="F329" s="50">
        <v>0.2</v>
      </c>
      <c r="G329" s="48">
        <v>0.15</v>
      </c>
      <c r="H329" s="65">
        <f>E329*F329*G329</f>
        <v>0.32400000000000001</v>
      </c>
    </row>
    <row r="330" spans="1:8" x14ac:dyDescent="0.2">
      <c r="A330" s="58"/>
      <c r="B330" s="48"/>
      <c r="C330" s="50" t="s">
        <v>8637</v>
      </c>
      <c r="D330" s="31"/>
      <c r="E330" s="31"/>
      <c r="F330" s="50"/>
      <c r="G330" s="48"/>
      <c r="H330" s="65">
        <f>H328+H329</f>
        <v>0.66000000000000014</v>
      </c>
    </row>
    <row r="331" spans="1:8" x14ac:dyDescent="0.2">
      <c r="A331" s="59"/>
      <c r="B331" s="4"/>
      <c r="C331" s="46"/>
      <c r="D331" s="44"/>
      <c r="E331" s="44"/>
      <c r="F331" s="46"/>
      <c r="G331" s="20"/>
      <c r="H331" s="60"/>
    </row>
    <row r="332" spans="1:8" ht="67.5" x14ac:dyDescent="0.2">
      <c r="A332" s="59" t="s">
        <v>8705</v>
      </c>
      <c r="B332" s="4" t="s">
        <v>1158</v>
      </c>
      <c r="C332" s="46" t="s">
        <v>1159</v>
      </c>
      <c r="D332" s="44" t="s">
        <v>47</v>
      </c>
      <c r="E332" s="44">
        <f>E334</f>
        <v>11.72</v>
      </c>
      <c r="F332" s="46"/>
      <c r="G332" s="20"/>
      <c r="H332" s="60"/>
    </row>
    <row r="333" spans="1:8" x14ac:dyDescent="0.2">
      <c r="A333" s="59"/>
      <c r="B333" s="4"/>
      <c r="C333" s="46"/>
      <c r="D333" s="44"/>
      <c r="E333" s="44"/>
      <c r="F333" s="46"/>
      <c r="G333" s="20"/>
      <c r="H333" s="60"/>
    </row>
    <row r="334" spans="1:8" x14ac:dyDescent="0.2">
      <c r="A334" s="58"/>
      <c r="B334" s="48"/>
      <c r="C334" s="50" t="s">
        <v>9043</v>
      </c>
      <c r="D334" s="31" t="s">
        <v>47</v>
      </c>
      <c r="E334" s="31">
        <v>11.72</v>
      </c>
      <c r="F334" s="50"/>
      <c r="G334" s="48"/>
      <c r="H334" s="65"/>
    </row>
    <row r="335" spans="1:8" x14ac:dyDescent="0.2">
      <c r="A335" s="59"/>
      <c r="B335" s="4"/>
      <c r="C335" s="46"/>
      <c r="D335" s="44"/>
      <c r="E335" s="44"/>
      <c r="F335" s="46"/>
      <c r="G335" s="20"/>
      <c r="H335" s="60"/>
    </row>
    <row r="336" spans="1:8" x14ac:dyDescent="0.2">
      <c r="A336" s="59" t="s">
        <v>8705</v>
      </c>
      <c r="B336" s="4"/>
      <c r="C336" s="47" t="s">
        <v>8661</v>
      </c>
      <c r="D336" s="44"/>
      <c r="E336" s="44"/>
      <c r="F336" s="46"/>
      <c r="G336" s="20"/>
      <c r="H336" s="60"/>
    </row>
    <row r="337" spans="1:8" ht="56.25" x14ac:dyDescent="0.2">
      <c r="A337" s="59" t="s">
        <v>8705</v>
      </c>
      <c r="B337" s="20" t="s">
        <v>8937</v>
      </c>
      <c r="C337" s="46" t="s">
        <v>8659</v>
      </c>
      <c r="D337" s="44" t="s">
        <v>1</v>
      </c>
      <c r="E337" s="44">
        <v>20</v>
      </c>
      <c r="F337" s="46"/>
      <c r="G337" s="20"/>
      <c r="H337" s="60"/>
    </row>
    <row r="338" spans="1:8" x14ac:dyDescent="0.2">
      <c r="A338" s="59"/>
      <c r="B338" s="20"/>
      <c r="C338" s="46"/>
      <c r="D338" s="44"/>
      <c r="E338" s="44"/>
      <c r="F338" s="46"/>
      <c r="G338" s="20"/>
      <c r="H338" s="60"/>
    </row>
    <row r="339" spans="1:8" x14ac:dyDescent="0.2">
      <c r="A339" s="58"/>
      <c r="B339" s="48"/>
      <c r="C339" s="50" t="s">
        <v>9044</v>
      </c>
      <c r="D339" s="31"/>
      <c r="E339" s="31"/>
      <c r="F339" s="50"/>
      <c r="G339" s="48"/>
      <c r="H339" s="65"/>
    </row>
    <row r="340" spans="1:8" x14ac:dyDescent="0.2">
      <c r="A340" s="59"/>
      <c r="B340" s="20"/>
      <c r="C340" s="46"/>
      <c r="D340" s="44"/>
      <c r="E340" s="44"/>
      <c r="F340" s="46"/>
      <c r="G340" s="20"/>
      <c r="H340" s="60"/>
    </row>
    <row r="341" spans="1:8" x14ac:dyDescent="0.2">
      <c r="A341" s="59"/>
      <c r="B341" s="20"/>
      <c r="C341" s="46"/>
      <c r="D341" s="44"/>
      <c r="E341" s="44"/>
      <c r="F341" s="46"/>
      <c r="G341" s="20"/>
      <c r="H341" s="60"/>
    </row>
    <row r="342" spans="1:8" ht="56.25" x14ac:dyDescent="0.2">
      <c r="A342" s="59"/>
      <c r="B342" s="20" t="s">
        <v>8938</v>
      </c>
      <c r="C342" s="46" t="s">
        <v>8698</v>
      </c>
      <c r="D342" s="44" t="s">
        <v>1</v>
      </c>
      <c r="E342" s="44">
        <v>20</v>
      </c>
      <c r="F342" s="44"/>
      <c r="G342" s="44"/>
      <c r="H342" s="60"/>
    </row>
    <row r="343" spans="1:8" x14ac:dyDescent="0.2">
      <c r="A343" s="59"/>
      <c r="B343" s="20"/>
      <c r="C343" s="46"/>
      <c r="D343" s="44"/>
      <c r="E343" s="44"/>
      <c r="F343" s="44"/>
      <c r="G343" s="44"/>
      <c r="H343" s="60"/>
    </row>
    <row r="344" spans="1:8" x14ac:dyDescent="0.2">
      <c r="A344" s="58"/>
      <c r="B344" s="48"/>
      <c r="C344" s="50" t="s">
        <v>9044</v>
      </c>
      <c r="D344" s="31"/>
      <c r="E344" s="31"/>
      <c r="F344" s="31"/>
      <c r="G344" s="31"/>
      <c r="H344" s="65"/>
    </row>
    <row r="345" spans="1:8" x14ac:dyDescent="0.2">
      <c r="A345" s="59"/>
      <c r="B345" s="20"/>
      <c r="C345" s="46"/>
      <c r="D345" s="44"/>
      <c r="E345" s="44"/>
      <c r="F345" s="44"/>
      <c r="G345" s="44"/>
      <c r="H345" s="60"/>
    </row>
    <row r="346" spans="1:8" ht="22.5" x14ac:dyDescent="0.2">
      <c r="A346" s="59" t="s">
        <v>8738</v>
      </c>
      <c r="B346" s="66">
        <v>171075</v>
      </c>
      <c r="C346" s="67" t="s">
        <v>8708</v>
      </c>
      <c r="D346" s="68" t="s">
        <v>13</v>
      </c>
      <c r="E346" s="72">
        <v>15</v>
      </c>
      <c r="F346" s="72"/>
      <c r="G346" s="20"/>
      <c r="H346" s="60"/>
    </row>
    <row r="347" spans="1:8" x14ac:dyDescent="0.2">
      <c r="A347" s="59"/>
      <c r="B347" s="66"/>
      <c r="C347" s="67"/>
      <c r="D347" s="68"/>
      <c r="E347" s="72"/>
      <c r="F347" s="72"/>
      <c r="G347" s="20"/>
      <c r="H347" s="60"/>
    </row>
    <row r="348" spans="1:8" x14ac:dyDescent="0.2">
      <c r="A348" s="58"/>
      <c r="B348" s="149"/>
      <c r="C348" s="150" t="s">
        <v>9045</v>
      </c>
      <c r="D348" s="142"/>
      <c r="E348" s="151"/>
      <c r="F348" s="151"/>
      <c r="G348" s="48"/>
      <c r="H348" s="65"/>
    </row>
    <row r="349" spans="1:8" x14ac:dyDescent="0.2">
      <c r="A349" s="59"/>
      <c r="B349" s="66"/>
      <c r="C349" s="67"/>
      <c r="D349" s="68"/>
      <c r="E349" s="72"/>
      <c r="F349" s="72"/>
      <c r="G349" s="20"/>
      <c r="H349" s="60"/>
    </row>
    <row r="350" spans="1:8" s="36" customFormat="1" ht="22.5" x14ac:dyDescent="0.2">
      <c r="A350" s="59" t="s">
        <v>8738</v>
      </c>
      <c r="B350" s="66">
        <v>171076</v>
      </c>
      <c r="C350" s="67" t="s">
        <v>8709</v>
      </c>
      <c r="D350" s="68" t="s">
        <v>13</v>
      </c>
      <c r="E350" s="72">
        <v>15</v>
      </c>
      <c r="F350" s="72"/>
      <c r="G350" s="20"/>
      <c r="H350" s="60"/>
    </row>
    <row r="351" spans="1:8" s="36" customFormat="1" x14ac:dyDescent="0.2">
      <c r="A351" s="59"/>
      <c r="B351" s="66"/>
      <c r="C351" s="67"/>
      <c r="D351" s="68"/>
      <c r="E351" s="72"/>
      <c r="F351" s="72"/>
      <c r="G351" s="20"/>
      <c r="H351" s="60"/>
    </row>
    <row r="352" spans="1:8" s="36" customFormat="1" x14ac:dyDescent="0.2">
      <c r="A352" s="58"/>
      <c r="B352" s="149"/>
      <c r="C352" s="150" t="s">
        <v>9046</v>
      </c>
      <c r="D352" s="142"/>
      <c r="E352" s="151"/>
      <c r="F352" s="151"/>
      <c r="G352" s="48"/>
      <c r="H352" s="65"/>
    </row>
    <row r="353" spans="1:8" s="36" customFormat="1" x14ac:dyDescent="0.2">
      <c r="A353" s="59"/>
      <c r="B353" s="66"/>
      <c r="C353" s="67"/>
      <c r="D353" s="68"/>
      <c r="E353" s="72"/>
      <c r="F353" s="72"/>
      <c r="G353" s="20"/>
      <c r="H353" s="60"/>
    </row>
    <row r="354" spans="1:8" ht="56.25" x14ac:dyDescent="0.2">
      <c r="A354" s="59" t="s">
        <v>9047</v>
      </c>
      <c r="B354" s="20" t="s">
        <v>8675</v>
      </c>
      <c r="C354" s="46" t="s">
        <v>8741</v>
      </c>
      <c r="D354" s="44" t="s">
        <v>8697</v>
      </c>
      <c r="E354" s="44">
        <v>37</v>
      </c>
      <c r="F354" s="44"/>
      <c r="G354" s="46"/>
      <c r="H354" s="60"/>
    </row>
    <row r="355" spans="1:8" x14ac:dyDescent="0.2">
      <c r="A355" s="59"/>
      <c r="B355" s="20"/>
      <c r="C355" s="46"/>
      <c r="D355" s="44"/>
      <c r="E355" s="44"/>
      <c r="F355" s="44"/>
      <c r="G355" s="46"/>
      <c r="H355" s="60"/>
    </row>
    <row r="356" spans="1:8" ht="22.5" x14ac:dyDescent="0.2">
      <c r="A356" s="58"/>
      <c r="B356" s="149"/>
      <c r="C356" s="150" t="s">
        <v>9048</v>
      </c>
      <c r="D356" s="142"/>
      <c r="E356" s="151"/>
      <c r="F356" s="151"/>
      <c r="G356" s="48"/>
      <c r="H356" s="65"/>
    </row>
    <row r="357" spans="1:8" x14ac:dyDescent="0.2">
      <c r="A357" s="59"/>
      <c r="B357" s="20"/>
      <c r="C357" s="46"/>
      <c r="D357" s="44"/>
      <c r="E357" s="44"/>
      <c r="F357" s="44"/>
      <c r="G357" s="46"/>
      <c r="H357" s="60"/>
    </row>
    <row r="358" spans="1:8" x14ac:dyDescent="0.2">
      <c r="A358" s="59" t="str">
        <f>A354</f>
        <v>SIUR-EDIF</v>
      </c>
      <c r="B358" s="20"/>
      <c r="C358" s="47" t="s">
        <v>8734</v>
      </c>
      <c r="D358" s="44"/>
      <c r="E358" s="44"/>
      <c r="F358" s="44"/>
      <c r="G358" s="46"/>
      <c r="H358" s="60"/>
    </row>
    <row r="359" spans="1:8" ht="33.75" x14ac:dyDescent="0.2">
      <c r="A359" s="59"/>
      <c r="B359" s="20" t="s">
        <v>8739</v>
      </c>
      <c r="C359" s="46" t="s">
        <v>8740</v>
      </c>
      <c r="D359" s="44" t="s">
        <v>8473</v>
      </c>
      <c r="E359" s="44">
        <v>1</v>
      </c>
      <c r="F359" s="46"/>
      <c r="G359" s="20"/>
      <c r="H359" s="60"/>
    </row>
    <row r="360" spans="1:8" x14ac:dyDescent="0.2">
      <c r="A360" s="59"/>
      <c r="B360" s="20"/>
      <c r="C360" s="46"/>
      <c r="D360" s="44"/>
      <c r="E360" s="44"/>
      <c r="F360" s="46"/>
      <c r="G360" s="20"/>
      <c r="H360" s="60"/>
    </row>
    <row r="361" spans="1:8" x14ac:dyDescent="0.2">
      <c r="A361" s="59"/>
      <c r="B361" s="20"/>
      <c r="C361" s="46"/>
      <c r="D361" s="44"/>
      <c r="E361" s="44"/>
      <c r="F361" s="46"/>
      <c r="G361" s="20"/>
      <c r="H361" s="60"/>
    </row>
    <row r="362" spans="1:8" x14ac:dyDescent="0.2">
      <c r="A362" s="58"/>
      <c r="B362" s="48"/>
      <c r="C362" s="50" t="s">
        <v>9049</v>
      </c>
      <c r="D362" s="31"/>
      <c r="E362" s="31"/>
      <c r="F362" s="50"/>
      <c r="G362" s="48"/>
      <c r="H362" s="65"/>
    </row>
    <row r="363" spans="1:8" x14ac:dyDescent="0.2">
      <c r="A363" s="59"/>
      <c r="B363" s="20"/>
      <c r="C363" s="46"/>
      <c r="D363" s="44"/>
      <c r="E363" s="44"/>
      <c r="F363" s="46"/>
      <c r="G363" s="20"/>
      <c r="H363" s="60"/>
    </row>
    <row r="364" spans="1:8" ht="45" x14ac:dyDescent="0.2">
      <c r="A364" s="59"/>
      <c r="B364" s="20" t="s">
        <v>1626</v>
      </c>
      <c r="C364" s="46" t="s">
        <v>1627</v>
      </c>
      <c r="D364" s="44" t="s">
        <v>13</v>
      </c>
      <c r="E364" s="44">
        <v>3</v>
      </c>
      <c r="F364" s="46"/>
      <c r="G364" s="20"/>
      <c r="H364" s="60"/>
    </row>
    <row r="365" spans="1:8" x14ac:dyDescent="0.2">
      <c r="A365" s="59"/>
      <c r="B365" s="20"/>
      <c r="C365" s="46"/>
      <c r="D365" s="44"/>
      <c r="E365" s="44"/>
      <c r="F365" s="46"/>
      <c r="G365" s="20"/>
      <c r="H365" s="60"/>
    </row>
    <row r="366" spans="1:8" x14ac:dyDescent="0.2">
      <c r="A366" s="58"/>
      <c r="B366" s="48"/>
      <c r="C366" s="50" t="s">
        <v>9050</v>
      </c>
      <c r="D366" s="31"/>
      <c r="E366" s="31"/>
      <c r="F366" s="50"/>
      <c r="G366" s="48"/>
      <c r="H366" s="65"/>
    </row>
    <row r="367" spans="1:8" x14ac:dyDescent="0.2">
      <c r="A367" s="58"/>
      <c r="B367" s="48"/>
      <c r="C367" s="50" t="s">
        <v>9051</v>
      </c>
      <c r="D367" s="31"/>
      <c r="E367" s="31"/>
      <c r="F367" s="50"/>
      <c r="G367" s="48"/>
      <c r="H367" s="65"/>
    </row>
    <row r="368" spans="1:8" x14ac:dyDescent="0.2">
      <c r="A368" s="59"/>
      <c r="B368" s="20"/>
      <c r="C368" s="46"/>
      <c r="D368" s="44"/>
      <c r="E368" s="44"/>
      <c r="F368" s="46"/>
      <c r="G368" s="20"/>
      <c r="H368" s="60"/>
    </row>
    <row r="369" spans="1:8" ht="33.75" x14ac:dyDescent="0.2">
      <c r="A369" s="59" t="s">
        <v>9052</v>
      </c>
      <c r="B369" s="20" t="s">
        <v>2034</v>
      </c>
      <c r="C369" s="46" t="s">
        <v>2035</v>
      </c>
      <c r="D369" s="44" t="s">
        <v>13</v>
      </c>
      <c r="E369" s="44">
        <v>1</v>
      </c>
      <c r="F369" s="46"/>
      <c r="G369" s="20"/>
      <c r="H369" s="60"/>
    </row>
    <row r="370" spans="1:8" x14ac:dyDescent="0.2">
      <c r="A370" s="59"/>
      <c r="B370" s="20"/>
      <c r="C370" s="46"/>
      <c r="D370" s="44"/>
      <c r="E370" s="44"/>
      <c r="F370" s="46"/>
      <c r="G370" s="20"/>
      <c r="H370" s="60"/>
    </row>
    <row r="371" spans="1:8" x14ac:dyDescent="0.2">
      <c r="A371" s="59"/>
      <c r="B371" s="20"/>
      <c r="C371" s="46"/>
      <c r="D371" s="44"/>
      <c r="E371" s="44"/>
      <c r="F371" s="46"/>
      <c r="G371" s="20"/>
      <c r="H371" s="60"/>
    </row>
    <row r="372" spans="1:8" x14ac:dyDescent="0.2">
      <c r="A372" s="58"/>
      <c r="B372" s="48"/>
      <c r="C372" s="50" t="s">
        <v>9053</v>
      </c>
      <c r="D372" s="31"/>
      <c r="E372" s="31"/>
      <c r="F372" s="50"/>
      <c r="G372" s="48"/>
      <c r="H372" s="65"/>
    </row>
    <row r="373" spans="1:8" x14ac:dyDescent="0.2">
      <c r="A373" s="59"/>
      <c r="B373" s="20"/>
      <c r="C373" s="46"/>
      <c r="D373" s="44"/>
      <c r="E373" s="44"/>
      <c r="F373" s="46"/>
      <c r="G373" s="20"/>
      <c r="H373" s="60"/>
    </row>
    <row r="374" spans="1:8" ht="45" customHeight="1" x14ac:dyDescent="0.2">
      <c r="A374" s="59" t="s">
        <v>9052</v>
      </c>
      <c r="B374" s="20" t="s">
        <v>1415</v>
      </c>
      <c r="C374" s="46" t="s">
        <v>1416</v>
      </c>
      <c r="D374" s="44" t="s">
        <v>1</v>
      </c>
      <c r="E374" s="44">
        <v>50</v>
      </c>
      <c r="F374" s="46"/>
      <c r="G374" s="20"/>
      <c r="H374" s="60"/>
    </row>
    <row r="375" spans="1:8" ht="9.9499999999999993" customHeight="1" x14ac:dyDescent="0.2">
      <c r="A375" s="59"/>
      <c r="B375" s="20"/>
      <c r="C375" s="46"/>
      <c r="D375" s="44"/>
      <c r="E375" s="44"/>
      <c r="F375" s="46"/>
      <c r="G375" s="20"/>
      <c r="H375" s="60"/>
    </row>
    <row r="376" spans="1:8" ht="9.9499999999999993" customHeight="1" x14ac:dyDescent="0.2">
      <c r="A376" s="59"/>
      <c r="B376" s="20"/>
      <c r="C376" s="46"/>
      <c r="D376" s="44"/>
      <c r="E376" s="44"/>
      <c r="F376" s="46"/>
      <c r="G376" s="20"/>
      <c r="H376" s="60"/>
    </row>
    <row r="377" spans="1:8" ht="9.9499999999999993" customHeight="1" x14ac:dyDescent="0.2">
      <c r="A377" s="58"/>
      <c r="B377" s="48"/>
      <c r="C377" s="50" t="s">
        <v>9054</v>
      </c>
      <c r="D377" s="31"/>
      <c r="E377" s="31"/>
      <c r="F377" s="50"/>
      <c r="G377" s="48"/>
      <c r="H377" s="65"/>
    </row>
    <row r="378" spans="1:8" ht="9.9499999999999993" customHeight="1" x14ac:dyDescent="0.2">
      <c r="A378" s="59"/>
      <c r="B378" s="20"/>
      <c r="C378" s="46"/>
      <c r="D378" s="44"/>
      <c r="E378" s="44"/>
      <c r="F378" s="46"/>
      <c r="G378" s="20"/>
      <c r="H378" s="60"/>
    </row>
    <row r="379" spans="1:8" ht="56.25" x14ac:dyDescent="0.2">
      <c r="A379" s="59" t="str">
        <f>A374</f>
        <v>COPS</v>
      </c>
      <c r="B379" s="20" t="s">
        <v>1430</v>
      </c>
      <c r="C379" s="46" t="s">
        <v>1431</v>
      </c>
      <c r="D379" s="44" t="s">
        <v>1</v>
      </c>
      <c r="E379" s="44">
        <v>100</v>
      </c>
      <c r="F379" s="46"/>
      <c r="G379" s="20"/>
      <c r="H379" s="60"/>
    </row>
    <row r="380" spans="1:8" x14ac:dyDescent="0.2">
      <c r="A380" s="59"/>
      <c r="B380" s="20"/>
      <c r="C380" s="46"/>
      <c r="D380" s="44"/>
      <c r="E380" s="44"/>
      <c r="F380" s="46"/>
      <c r="G380" s="20"/>
      <c r="H380" s="60"/>
    </row>
    <row r="381" spans="1:8" x14ac:dyDescent="0.2">
      <c r="A381" s="58"/>
      <c r="B381" s="48"/>
      <c r="C381" s="50" t="s">
        <v>9055</v>
      </c>
      <c r="D381" s="31"/>
      <c r="E381" s="31"/>
      <c r="F381" s="50"/>
      <c r="G381" s="48"/>
      <c r="H381" s="65"/>
    </row>
    <row r="382" spans="1:8" x14ac:dyDescent="0.2">
      <c r="A382" s="59"/>
      <c r="B382" s="20"/>
      <c r="C382" s="46"/>
      <c r="D382" s="44"/>
      <c r="E382" s="44"/>
      <c r="F382" s="46"/>
      <c r="G382" s="20"/>
      <c r="H382" s="60"/>
    </row>
    <row r="383" spans="1:8" x14ac:dyDescent="0.2">
      <c r="A383" s="59"/>
      <c r="B383" s="152">
        <v>5</v>
      </c>
      <c r="C383" s="47" t="s">
        <v>8646</v>
      </c>
      <c r="D383" s="44"/>
      <c r="E383" s="44"/>
      <c r="F383" s="46"/>
      <c r="G383" s="20"/>
      <c r="H383" s="60"/>
    </row>
    <row r="384" spans="1:8" ht="45" x14ac:dyDescent="0.2">
      <c r="A384" s="59"/>
      <c r="B384" s="20" t="s">
        <v>270</v>
      </c>
      <c r="C384" s="46" t="s">
        <v>271</v>
      </c>
      <c r="D384" s="44" t="s">
        <v>47</v>
      </c>
      <c r="E384" s="44">
        <v>56.64</v>
      </c>
      <c r="F384" s="46"/>
      <c r="G384" s="20"/>
      <c r="H384" s="60"/>
    </row>
    <row r="385" spans="1:8" x14ac:dyDescent="0.2">
      <c r="A385" s="59"/>
      <c r="B385" s="20"/>
      <c r="C385" s="46"/>
      <c r="D385" s="44"/>
      <c r="E385" s="44"/>
      <c r="F385" s="46"/>
      <c r="G385" s="20"/>
      <c r="H385" s="60"/>
    </row>
    <row r="386" spans="1:8" ht="22.5" x14ac:dyDescent="0.2">
      <c r="A386" s="58"/>
      <c r="B386" s="48"/>
      <c r="C386" s="50" t="s">
        <v>9056</v>
      </c>
      <c r="D386" s="31" t="s">
        <v>47</v>
      </c>
      <c r="E386" s="31">
        <v>56.64</v>
      </c>
      <c r="F386" s="50"/>
      <c r="G386" s="48"/>
      <c r="H386" s="65"/>
    </row>
    <row r="387" spans="1:8" x14ac:dyDescent="0.2">
      <c r="A387" s="59"/>
      <c r="B387" s="20"/>
      <c r="C387" s="46"/>
      <c r="D387" s="44"/>
      <c r="E387" s="44"/>
      <c r="F387" s="46"/>
      <c r="G387" s="20"/>
      <c r="H387" s="60"/>
    </row>
    <row r="388" spans="1:8" ht="56.25" x14ac:dyDescent="0.2">
      <c r="A388" s="59"/>
      <c r="B388" s="20" t="s">
        <v>273</v>
      </c>
      <c r="C388" s="46" t="s">
        <v>274</v>
      </c>
      <c r="D388" s="44" t="s">
        <v>1</v>
      </c>
      <c r="E388" s="44">
        <f>6.3+7.2+7.5</f>
        <v>21</v>
      </c>
      <c r="F388" s="46"/>
      <c r="G388" s="20"/>
      <c r="H388" s="60"/>
    </row>
    <row r="389" spans="1:8" x14ac:dyDescent="0.2">
      <c r="A389" s="59"/>
      <c r="B389" s="20"/>
      <c r="C389" s="46"/>
      <c r="D389" s="44"/>
      <c r="E389" s="44"/>
      <c r="F389" s="46"/>
      <c r="G389" s="20"/>
      <c r="H389" s="60"/>
    </row>
    <row r="390" spans="1:8" x14ac:dyDescent="0.2">
      <c r="A390" s="58"/>
      <c r="B390" s="48"/>
      <c r="C390" s="50" t="s">
        <v>9057</v>
      </c>
      <c r="D390" s="31" t="s">
        <v>1</v>
      </c>
      <c r="E390" s="31">
        <v>21</v>
      </c>
      <c r="F390" s="50"/>
      <c r="G390" s="48"/>
      <c r="H390" s="65"/>
    </row>
    <row r="391" spans="1:8" x14ac:dyDescent="0.2">
      <c r="A391" s="59"/>
      <c r="B391" s="20"/>
      <c r="C391" s="46"/>
      <c r="D391" s="44"/>
      <c r="E391" s="44"/>
      <c r="F391" s="46"/>
      <c r="G391" s="20"/>
      <c r="H391" s="60"/>
    </row>
    <row r="392" spans="1:8" ht="45" x14ac:dyDescent="0.2">
      <c r="A392" s="59" t="s">
        <v>8705</v>
      </c>
      <c r="B392" s="20" t="s">
        <v>276</v>
      </c>
      <c r="C392" s="46" t="s">
        <v>277</v>
      </c>
      <c r="D392" s="44" t="s">
        <v>1</v>
      </c>
      <c r="E392" s="44">
        <v>11</v>
      </c>
      <c r="F392" s="46"/>
      <c r="G392" s="20"/>
      <c r="H392" s="60"/>
    </row>
    <row r="393" spans="1:8" x14ac:dyDescent="0.2">
      <c r="A393" s="59"/>
      <c r="B393" s="20"/>
      <c r="C393" s="46"/>
      <c r="D393" s="44"/>
      <c r="E393" s="44"/>
      <c r="F393" s="46"/>
      <c r="G393" s="20"/>
      <c r="H393" s="60"/>
    </row>
    <row r="394" spans="1:8" x14ac:dyDescent="0.2">
      <c r="A394" s="58"/>
      <c r="B394" s="48"/>
      <c r="C394" s="50" t="s">
        <v>9057</v>
      </c>
      <c r="D394" s="31" t="s">
        <v>1</v>
      </c>
      <c r="E394" s="31">
        <v>11</v>
      </c>
      <c r="F394" s="50"/>
      <c r="G394" s="48"/>
      <c r="H394" s="65"/>
    </row>
    <row r="395" spans="1:8" x14ac:dyDescent="0.2">
      <c r="A395" s="59"/>
      <c r="B395" s="20"/>
      <c r="C395" s="46"/>
      <c r="D395" s="44"/>
      <c r="E395" s="44"/>
      <c r="F395" s="46"/>
      <c r="G395" s="20"/>
      <c r="H395" s="60"/>
    </row>
    <row r="396" spans="1:8" ht="22.5" x14ac:dyDescent="0.2">
      <c r="A396" s="59" t="s">
        <v>8705</v>
      </c>
      <c r="B396" s="20" t="s">
        <v>282</v>
      </c>
      <c r="C396" s="46" t="s">
        <v>283</v>
      </c>
      <c r="D396" s="44" t="s">
        <v>36</v>
      </c>
      <c r="E396" s="44">
        <f>G398</f>
        <v>679.68000000000006</v>
      </c>
      <c r="F396" s="46"/>
      <c r="G396" s="20"/>
      <c r="H396" s="60"/>
    </row>
    <row r="397" spans="1:8" x14ac:dyDescent="0.2">
      <c r="A397" s="59"/>
      <c r="B397" s="20"/>
      <c r="C397" s="46"/>
      <c r="D397" s="44"/>
      <c r="E397" s="44"/>
      <c r="F397" s="46"/>
      <c r="G397" s="20"/>
      <c r="H397" s="60"/>
    </row>
    <row r="398" spans="1:8" x14ac:dyDescent="0.2">
      <c r="A398" s="58"/>
      <c r="B398" s="48"/>
      <c r="C398" s="50" t="s">
        <v>9058</v>
      </c>
      <c r="D398" s="31" t="s">
        <v>36</v>
      </c>
      <c r="E398" s="31">
        <v>12</v>
      </c>
      <c r="F398" s="50">
        <f>E384</f>
        <v>56.64</v>
      </c>
      <c r="G398" s="48">
        <f>E398*F398</f>
        <v>679.68000000000006</v>
      </c>
      <c r="H398" s="65"/>
    </row>
    <row r="399" spans="1:8" x14ac:dyDescent="0.2">
      <c r="A399" s="59"/>
      <c r="B399" s="20"/>
      <c r="C399" s="46"/>
      <c r="D399" s="44"/>
      <c r="E399" s="44"/>
      <c r="F399" s="46"/>
      <c r="G399" s="20"/>
      <c r="H399" s="60"/>
    </row>
    <row r="400" spans="1:8" ht="45" x14ac:dyDescent="0.2">
      <c r="A400" s="59" t="s">
        <v>8705</v>
      </c>
      <c r="B400" s="20" t="s">
        <v>2629</v>
      </c>
      <c r="C400" s="46" t="s">
        <v>2630</v>
      </c>
      <c r="D400" s="44" t="s">
        <v>1</v>
      </c>
      <c r="E400" s="44">
        <v>6</v>
      </c>
      <c r="F400" s="46"/>
      <c r="G400" s="20"/>
      <c r="H400" s="60"/>
    </row>
    <row r="401" spans="1:8" x14ac:dyDescent="0.2">
      <c r="A401" s="59"/>
      <c r="B401" s="20"/>
      <c r="C401" s="46"/>
      <c r="D401" s="44"/>
      <c r="E401" s="44"/>
      <c r="F401" s="46"/>
      <c r="G401" s="20"/>
      <c r="H401" s="60"/>
    </row>
    <row r="402" spans="1:8" x14ac:dyDescent="0.2">
      <c r="A402" s="58"/>
      <c r="B402" s="48"/>
      <c r="C402" s="50" t="s">
        <v>9059</v>
      </c>
      <c r="D402" s="31"/>
      <c r="E402" s="31"/>
      <c r="F402" s="50"/>
      <c r="G402" s="48"/>
      <c r="H402" s="65"/>
    </row>
    <row r="403" spans="1:8" s="260" customFormat="1" x14ac:dyDescent="0.2">
      <c r="A403" s="417"/>
      <c r="B403" s="418"/>
      <c r="C403" s="419"/>
      <c r="D403" s="420"/>
      <c r="E403" s="420"/>
      <c r="F403" s="419"/>
      <c r="G403" s="418"/>
      <c r="H403" s="258"/>
    </row>
    <row r="404" spans="1:8" ht="29.25" customHeight="1" x14ac:dyDescent="0.2">
      <c r="A404" s="58"/>
      <c r="B404" s="48"/>
      <c r="C404" s="50" t="str">
        <f>'PLANILHA UPA S.JOÃO'!D99</f>
        <v>FORRO EM RÉGUAS DE PVC, FRISADO, INCLUSIVE ESTRUTURA DE FIXAÇÃO</v>
      </c>
      <c r="D404" s="31"/>
      <c r="E404" s="31"/>
      <c r="F404" s="50"/>
      <c r="G404" s="48"/>
      <c r="H404" s="65"/>
    </row>
    <row r="405" spans="1:8" x14ac:dyDescent="0.2">
      <c r="A405" s="59"/>
      <c r="B405" s="20"/>
      <c r="C405" s="46"/>
      <c r="D405" s="44"/>
      <c r="E405" s="44"/>
      <c r="F405" s="46"/>
      <c r="G405" s="20"/>
      <c r="H405" s="60"/>
    </row>
    <row r="406" spans="1:8" x14ac:dyDescent="0.2">
      <c r="A406" s="59" t="s">
        <v>8705</v>
      </c>
      <c r="B406" s="20">
        <f>'PLANILHA UPA S.JOÃO'!C99</f>
        <v>96116</v>
      </c>
      <c r="C406" s="46"/>
      <c r="D406" s="44" t="s">
        <v>47</v>
      </c>
      <c r="E406" s="44">
        <v>40</v>
      </c>
      <c r="F406" s="46"/>
      <c r="G406" s="20"/>
      <c r="H406" s="60"/>
    </row>
    <row r="407" spans="1:8" x14ac:dyDescent="0.2">
      <c r="A407" s="59"/>
      <c r="B407" s="20"/>
      <c r="C407" s="46"/>
      <c r="D407" s="44"/>
      <c r="E407" s="44"/>
      <c r="F407" s="46"/>
      <c r="G407" s="20"/>
      <c r="H407" s="60"/>
    </row>
    <row r="408" spans="1:8" x14ac:dyDescent="0.2">
      <c r="A408" s="58"/>
      <c r="B408" s="48"/>
      <c r="C408" s="50" t="s">
        <v>9296</v>
      </c>
      <c r="D408" s="31"/>
      <c r="E408" s="31"/>
      <c r="F408" s="50"/>
      <c r="G408" s="48"/>
      <c r="H408" s="65"/>
    </row>
    <row r="409" spans="1:8" x14ac:dyDescent="0.2">
      <c r="A409" s="59"/>
      <c r="B409" s="20"/>
      <c r="C409" s="46"/>
      <c r="D409" s="44"/>
      <c r="E409" s="44"/>
      <c r="F409" s="46"/>
      <c r="G409" s="20"/>
      <c r="H409" s="60"/>
    </row>
    <row r="410" spans="1:8" x14ac:dyDescent="0.2">
      <c r="A410" s="59"/>
      <c r="B410" s="84">
        <v>6</v>
      </c>
      <c r="C410" s="47" t="s">
        <v>8640</v>
      </c>
      <c r="D410" s="52"/>
      <c r="E410" s="52"/>
      <c r="F410" s="47"/>
      <c r="G410" s="84"/>
      <c r="H410" s="62"/>
    </row>
    <row r="411" spans="1:8" ht="67.5" x14ac:dyDescent="0.2">
      <c r="A411" s="59"/>
      <c r="B411" s="20">
        <v>96369</v>
      </c>
      <c r="C411" s="46" t="s">
        <v>6385</v>
      </c>
      <c r="D411" s="44" t="s">
        <v>47</v>
      </c>
      <c r="E411" s="44">
        <f>G425</f>
        <v>155.68700000000001</v>
      </c>
      <c r="F411" s="46"/>
      <c r="G411" s="20"/>
      <c r="H411" s="60"/>
    </row>
    <row r="412" spans="1:8" x14ac:dyDescent="0.2">
      <c r="A412" s="59"/>
      <c r="B412" s="20"/>
      <c r="C412" s="46"/>
      <c r="D412" s="44"/>
      <c r="E412" s="44"/>
      <c r="F412" s="46"/>
      <c r="G412" s="20"/>
      <c r="H412" s="60"/>
    </row>
    <row r="413" spans="1:8" x14ac:dyDescent="0.2">
      <c r="A413" s="58"/>
      <c r="B413" s="48"/>
      <c r="C413" s="50" t="s">
        <v>8991</v>
      </c>
      <c r="D413" s="31" t="s">
        <v>47</v>
      </c>
      <c r="E413" s="50">
        <v>1.5</v>
      </c>
      <c r="F413" s="31">
        <v>3</v>
      </c>
      <c r="G413" s="148">
        <f t="shared" ref="G413:G424" si="2">E413*F413</f>
        <v>4.5</v>
      </c>
      <c r="H413" s="65"/>
    </row>
    <row r="414" spans="1:8" x14ac:dyDescent="0.2">
      <c r="A414" s="58"/>
      <c r="B414" s="48"/>
      <c r="C414" s="50" t="s">
        <v>8992</v>
      </c>
      <c r="D414" s="31" t="s">
        <v>47</v>
      </c>
      <c r="E414" s="50">
        <v>1.6</v>
      </c>
      <c r="F414" s="31">
        <v>3.1</v>
      </c>
      <c r="G414" s="148">
        <f t="shared" si="2"/>
        <v>4.9600000000000009</v>
      </c>
      <c r="H414" s="65"/>
    </row>
    <row r="415" spans="1:8" x14ac:dyDescent="0.2">
      <c r="A415" s="58"/>
      <c r="B415" s="48"/>
      <c r="C415" s="50" t="s">
        <v>9008</v>
      </c>
      <c r="D415" s="31" t="s">
        <v>47</v>
      </c>
      <c r="E415" s="50">
        <v>1.6</v>
      </c>
      <c r="F415" s="31">
        <v>3.1</v>
      </c>
      <c r="G415" s="148">
        <f t="shared" si="2"/>
        <v>4.9600000000000009</v>
      </c>
      <c r="H415" s="65"/>
    </row>
    <row r="416" spans="1:8" x14ac:dyDescent="0.2">
      <c r="A416" s="58"/>
      <c r="B416" s="48"/>
      <c r="C416" s="50" t="s">
        <v>8592</v>
      </c>
      <c r="D416" s="31" t="s">
        <v>47</v>
      </c>
      <c r="E416" s="50">
        <v>5.3</v>
      </c>
      <c r="F416" s="31">
        <v>3.1</v>
      </c>
      <c r="G416" s="148">
        <f t="shared" si="2"/>
        <v>16.43</v>
      </c>
      <c r="H416" s="65"/>
    </row>
    <row r="417" spans="1:8" x14ac:dyDescent="0.2">
      <c r="A417" s="58"/>
      <c r="B417" s="48"/>
      <c r="C417" s="50" t="s">
        <v>8572</v>
      </c>
      <c r="D417" s="31" t="s">
        <v>47</v>
      </c>
      <c r="E417" s="50">
        <v>1.35</v>
      </c>
      <c r="F417" s="31">
        <v>3.1</v>
      </c>
      <c r="G417" s="148">
        <f t="shared" si="2"/>
        <v>4.1850000000000005</v>
      </c>
      <c r="H417" s="65"/>
    </row>
    <row r="418" spans="1:8" x14ac:dyDescent="0.2">
      <c r="A418" s="58"/>
      <c r="B418" s="48"/>
      <c r="C418" s="50" t="s">
        <v>9060</v>
      </c>
      <c r="D418" s="31" t="s">
        <v>47</v>
      </c>
      <c r="E418" s="50">
        <v>5.9</v>
      </c>
      <c r="F418" s="31">
        <v>3.1</v>
      </c>
      <c r="G418" s="148">
        <f t="shared" si="2"/>
        <v>18.290000000000003</v>
      </c>
      <c r="H418" s="65"/>
    </row>
    <row r="419" spans="1:8" x14ac:dyDescent="0.2">
      <c r="A419" s="58"/>
      <c r="B419" s="48"/>
      <c r="C419" s="50" t="s">
        <v>9061</v>
      </c>
      <c r="D419" s="31" t="s">
        <v>47</v>
      </c>
      <c r="E419" s="50">
        <v>7.8</v>
      </c>
      <c r="F419" s="31">
        <v>3.1</v>
      </c>
      <c r="G419" s="148">
        <f t="shared" si="2"/>
        <v>24.18</v>
      </c>
      <c r="H419" s="65"/>
    </row>
    <row r="420" spans="1:8" x14ac:dyDescent="0.2">
      <c r="A420" s="58"/>
      <c r="B420" s="48"/>
      <c r="C420" s="50" t="s">
        <v>8594</v>
      </c>
      <c r="D420" s="31" t="s">
        <v>47</v>
      </c>
      <c r="E420" s="50">
        <v>3.22</v>
      </c>
      <c r="F420" s="31">
        <v>3.1</v>
      </c>
      <c r="G420" s="148">
        <f t="shared" si="2"/>
        <v>9.9820000000000011</v>
      </c>
      <c r="H420" s="65"/>
    </row>
    <row r="421" spans="1:8" x14ac:dyDescent="0.2">
      <c r="A421" s="58"/>
      <c r="B421" s="48"/>
      <c r="C421" s="50" t="s">
        <v>9062</v>
      </c>
      <c r="D421" s="31" t="s">
        <v>47</v>
      </c>
      <c r="E421" s="50">
        <v>2</v>
      </c>
      <c r="F421" s="31">
        <v>3.1</v>
      </c>
      <c r="G421" s="148">
        <f t="shared" si="2"/>
        <v>6.2</v>
      </c>
      <c r="H421" s="65"/>
    </row>
    <row r="422" spans="1:8" x14ac:dyDescent="0.2">
      <c r="A422" s="58"/>
      <c r="B422" s="48"/>
      <c r="C422" s="50" t="s">
        <v>8996</v>
      </c>
      <c r="D422" s="31" t="s">
        <v>47</v>
      </c>
      <c r="E422" s="50">
        <v>3.6</v>
      </c>
      <c r="F422" s="31">
        <v>3.1</v>
      </c>
      <c r="G422" s="148">
        <f t="shared" si="2"/>
        <v>11.16</v>
      </c>
      <c r="H422" s="65"/>
    </row>
    <row r="423" spans="1:8" x14ac:dyDescent="0.2">
      <c r="A423" s="58"/>
      <c r="B423" s="48"/>
      <c r="C423" s="50" t="s">
        <v>9063</v>
      </c>
      <c r="D423" s="31" t="s">
        <v>47</v>
      </c>
      <c r="E423" s="50">
        <v>4.7</v>
      </c>
      <c r="F423" s="31">
        <v>3.1</v>
      </c>
      <c r="G423" s="148">
        <f t="shared" si="2"/>
        <v>14.57</v>
      </c>
      <c r="H423" s="65"/>
    </row>
    <row r="424" spans="1:8" x14ac:dyDescent="0.2">
      <c r="A424" s="58"/>
      <c r="B424" s="48"/>
      <c r="C424" s="50" t="s">
        <v>8998</v>
      </c>
      <c r="D424" s="31" t="s">
        <v>47</v>
      </c>
      <c r="E424" s="50">
        <v>11.7</v>
      </c>
      <c r="F424" s="31">
        <v>3.1</v>
      </c>
      <c r="G424" s="148">
        <f t="shared" si="2"/>
        <v>36.269999999999996</v>
      </c>
      <c r="H424" s="65"/>
    </row>
    <row r="425" spans="1:8" x14ac:dyDescent="0.2">
      <c r="A425" s="58"/>
      <c r="B425" s="48"/>
      <c r="C425" s="135" t="s">
        <v>8637</v>
      </c>
      <c r="D425" s="31"/>
      <c r="E425" s="31"/>
      <c r="F425" s="50"/>
      <c r="G425" s="114">
        <f>SUM(G413:G424)</f>
        <v>155.68700000000001</v>
      </c>
      <c r="H425" s="65"/>
    </row>
    <row r="426" spans="1:8" x14ac:dyDescent="0.2">
      <c r="A426" s="59"/>
      <c r="B426" s="20"/>
      <c r="C426" s="46"/>
      <c r="D426" s="44"/>
      <c r="E426" s="44"/>
      <c r="F426" s="46"/>
      <c r="G426" s="20"/>
      <c r="H426" s="60"/>
    </row>
    <row r="427" spans="1:8" ht="33.75" x14ac:dyDescent="0.2">
      <c r="A427" s="61" t="s">
        <v>8705</v>
      </c>
      <c r="B427" s="20" t="s">
        <v>8939</v>
      </c>
      <c r="C427" s="46" t="s">
        <v>8940</v>
      </c>
      <c r="D427" s="44" t="s">
        <v>36</v>
      </c>
      <c r="E427" s="44">
        <f>G429</f>
        <v>778.43500000000006</v>
      </c>
      <c r="F427" s="46"/>
      <c r="G427" s="44"/>
      <c r="H427" s="60"/>
    </row>
    <row r="428" spans="1:8" x14ac:dyDescent="0.2">
      <c r="A428" s="61"/>
      <c r="B428" s="20"/>
      <c r="C428" s="46"/>
      <c r="D428" s="44"/>
      <c r="E428" s="44"/>
      <c r="F428" s="46"/>
      <c r="G428" s="44"/>
      <c r="H428" s="60"/>
    </row>
    <row r="429" spans="1:8" x14ac:dyDescent="0.2">
      <c r="A429" s="153"/>
      <c r="B429" s="128"/>
      <c r="C429" s="130" t="s">
        <v>9064</v>
      </c>
      <c r="D429" s="30" t="s">
        <v>36</v>
      </c>
      <c r="E429" s="30">
        <v>5</v>
      </c>
      <c r="F429" s="130">
        <f>G425</f>
        <v>155.68700000000001</v>
      </c>
      <c r="G429" s="30">
        <f>E429*F429</f>
        <v>778.43500000000006</v>
      </c>
      <c r="H429" s="132"/>
    </row>
    <row r="430" spans="1:8" x14ac:dyDescent="0.2">
      <c r="A430" s="61"/>
      <c r="B430" s="20"/>
      <c r="C430" s="46"/>
      <c r="D430" s="44"/>
      <c r="E430" s="44"/>
      <c r="F430" s="46"/>
      <c r="G430" s="44"/>
      <c r="H430" s="60"/>
    </row>
    <row r="431" spans="1:8" ht="90" x14ac:dyDescent="0.2">
      <c r="A431" s="59" t="s">
        <v>8705</v>
      </c>
      <c r="B431" s="20">
        <v>87455</v>
      </c>
      <c r="C431" s="46" t="s">
        <v>8674</v>
      </c>
      <c r="D431" s="44" t="s">
        <v>47</v>
      </c>
      <c r="E431" s="44">
        <f>G436</f>
        <v>52.2</v>
      </c>
      <c r="F431" s="46"/>
      <c r="G431" s="20"/>
      <c r="H431" s="60"/>
    </row>
    <row r="432" spans="1:8" x14ac:dyDescent="0.2">
      <c r="A432" s="59"/>
      <c r="B432" s="20"/>
      <c r="C432" s="46"/>
      <c r="D432" s="44"/>
      <c r="E432" s="44"/>
      <c r="F432" s="46"/>
      <c r="G432" s="20"/>
      <c r="H432" s="60"/>
    </row>
    <row r="433" spans="1:8" x14ac:dyDescent="0.2">
      <c r="A433" s="58"/>
      <c r="B433" s="48"/>
      <c r="C433" s="50" t="s">
        <v>9065</v>
      </c>
      <c r="D433" s="31" t="s">
        <v>47</v>
      </c>
      <c r="E433" s="31">
        <v>2.76</v>
      </c>
      <c r="F433" s="50">
        <v>0.7</v>
      </c>
      <c r="G433" s="48">
        <f>E433*F433</f>
        <v>1.9319999999999997</v>
      </c>
      <c r="H433" s="65"/>
    </row>
    <row r="434" spans="1:8" x14ac:dyDescent="0.2">
      <c r="A434" s="58"/>
      <c r="B434" s="48"/>
      <c r="C434" s="50" t="s">
        <v>9066</v>
      </c>
      <c r="D434" s="31" t="s">
        <v>47</v>
      </c>
      <c r="E434" s="31">
        <v>3.75</v>
      </c>
      <c r="F434" s="50">
        <v>0.85</v>
      </c>
      <c r="G434" s="48">
        <f>E434*F434</f>
        <v>3.1875</v>
      </c>
      <c r="H434" s="65"/>
    </row>
    <row r="435" spans="1:8" x14ac:dyDescent="0.2">
      <c r="A435" s="58"/>
      <c r="B435" s="48"/>
      <c r="C435" s="50" t="s">
        <v>9067</v>
      </c>
      <c r="D435" s="31" t="s">
        <v>47</v>
      </c>
      <c r="E435" s="31">
        <v>14.8</v>
      </c>
      <c r="F435" s="50">
        <v>3.18</v>
      </c>
      <c r="G435" s="48">
        <f>E435*F435</f>
        <v>47.064000000000007</v>
      </c>
      <c r="H435" s="65"/>
    </row>
    <row r="436" spans="1:8" x14ac:dyDescent="0.2">
      <c r="A436" s="58"/>
      <c r="B436" s="48"/>
      <c r="C436" s="50" t="s">
        <v>8637</v>
      </c>
      <c r="D436" s="31"/>
      <c r="E436" s="31"/>
      <c r="F436" s="50"/>
      <c r="G436" s="31">
        <v>52.2</v>
      </c>
      <c r="H436" s="65"/>
    </row>
    <row r="437" spans="1:8" x14ac:dyDescent="0.2">
      <c r="A437" s="58"/>
      <c r="B437" s="48"/>
      <c r="C437" s="50"/>
      <c r="D437" s="31"/>
      <c r="E437" s="31"/>
      <c r="F437" s="50"/>
      <c r="G437" s="31"/>
      <c r="H437" s="65"/>
    </row>
    <row r="438" spans="1:8" x14ac:dyDescent="0.2">
      <c r="A438" s="59"/>
      <c r="B438" s="20"/>
      <c r="C438" s="51"/>
      <c r="D438" s="44"/>
      <c r="E438" s="44"/>
      <c r="F438" s="46"/>
      <c r="G438" s="20"/>
      <c r="H438" s="62"/>
    </row>
    <row r="439" spans="1:8" x14ac:dyDescent="0.2">
      <c r="A439" s="59"/>
      <c r="B439" s="20">
        <v>7</v>
      </c>
      <c r="C439" s="47" t="s">
        <v>8639</v>
      </c>
      <c r="D439" s="44"/>
      <c r="E439" s="44"/>
      <c r="F439" s="46"/>
      <c r="G439" s="20"/>
      <c r="H439" s="60"/>
    </row>
    <row r="440" spans="1:8" ht="67.5" x14ac:dyDescent="0.2">
      <c r="A440" s="59"/>
      <c r="B440" s="20" t="s">
        <v>7141</v>
      </c>
      <c r="C440" s="46" t="s">
        <v>7142</v>
      </c>
      <c r="D440" s="44" t="s">
        <v>47</v>
      </c>
      <c r="E440" s="44">
        <f>G442</f>
        <v>104.4</v>
      </c>
      <c r="F440" s="46"/>
      <c r="G440" s="20"/>
      <c r="H440" s="60"/>
    </row>
    <row r="441" spans="1:8" x14ac:dyDescent="0.2">
      <c r="A441" s="59"/>
      <c r="B441" s="20"/>
      <c r="C441" s="46"/>
      <c r="D441" s="44"/>
      <c r="E441" s="44"/>
      <c r="F441" s="46"/>
      <c r="G441" s="20"/>
      <c r="H441" s="60"/>
    </row>
    <row r="442" spans="1:8" x14ac:dyDescent="0.2">
      <c r="A442" s="58"/>
      <c r="B442" s="48"/>
      <c r="C442" s="50" t="s">
        <v>9068</v>
      </c>
      <c r="D442" s="31" t="s">
        <v>47</v>
      </c>
      <c r="E442" s="31">
        <f>E431</f>
        <v>52.2</v>
      </c>
      <c r="F442" s="50">
        <v>2</v>
      </c>
      <c r="G442" s="48">
        <f>E442*F442</f>
        <v>104.4</v>
      </c>
      <c r="H442" s="65"/>
    </row>
    <row r="443" spans="1:8" x14ac:dyDescent="0.2">
      <c r="A443" s="59"/>
      <c r="B443" s="20"/>
      <c r="C443" s="46"/>
      <c r="D443" s="44"/>
      <c r="E443" s="44"/>
      <c r="F443" s="46"/>
      <c r="G443" s="20"/>
      <c r="H443" s="60"/>
    </row>
    <row r="444" spans="1:8" ht="78.75" x14ac:dyDescent="0.2">
      <c r="A444" s="59"/>
      <c r="B444" s="20" t="s">
        <v>7260</v>
      </c>
      <c r="C444" s="46" t="s">
        <v>7261</v>
      </c>
      <c r="D444" s="44" t="s">
        <v>47</v>
      </c>
      <c r="E444" s="44">
        <f>G446</f>
        <v>104.4</v>
      </c>
      <c r="F444" s="46"/>
      <c r="G444" s="20"/>
      <c r="H444" s="60"/>
    </row>
    <row r="445" spans="1:8" x14ac:dyDescent="0.2">
      <c r="A445" s="59"/>
      <c r="B445" s="20"/>
      <c r="C445" s="46"/>
      <c r="D445" s="44"/>
      <c r="E445" s="44"/>
      <c r="F445" s="46"/>
      <c r="G445" s="20"/>
      <c r="H445" s="60"/>
    </row>
    <row r="446" spans="1:8" x14ac:dyDescent="0.2">
      <c r="A446" s="58"/>
      <c r="B446" s="48"/>
      <c r="C446" s="50" t="s">
        <v>9068</v>
      </c>
      <c r="D446" s="31" t="s">
        <v>47</v>
      </c>
      <c r="E446" s="31">
        <f>E451</f>
        <v>52.2</v>
      </c>
      <c r="F446" s="50">
        <v>2</v>
      </c>
      <c r="G446" s="48">
        <f>E446*F446</f>
        <v>104.4</v>
      </c>
      <c r="H446" s="65"/>
    </row>
    <row r="447" spans="1:8" x14ac:dyDescent="0.2">
      <c r="A447" s="59"/>
      <c r="B447" s="20"/>
      <c r="C447" s="46"/>
      <c r="D447" s="44"/>
      <c r="E447" s="44"/>
      <c r="F447" s="46"/>
      <c r="G447" s="20"/>
      <c r="H447" s="60"/>
    </row>
    <row r="448" spans="1:8" x14ac:dyDescent="0.2">
      <c r="A448" s="59"/>
      <c r="B448" s="20"/>
      <c r="C448" s="46"/>
      <c r="D448" s="44"/>
      <c r="E448" s="44"/>
      <c r="F448" s="46"/>
      <c r="G448" s="20"/>
      <c r="H448" s="60"/>
    </row>
    <row r="449" spans="1:8" ht="56.25" x14ac:dyDescent="0.2">
      <c r="A449" s="59" t="s">
        <v>8705</v>
      </c>
      <c r="B449" s="20">
        <v>87412</v>
      </c>
      <c r="C449" s="46" t="s">
        <v>7178</v>
      </c>
      <c r="D449" s="44" t="s">
        <v>47</v>
      </c>
      <c r="E449" s="44">
        <f>G451</f>
        <v>104.4</v>
      </c>
      <c r="F449" s="46"/>
      <c r="G449" s="20"/>
      <c r="H449" s="60"/>
    </row>
    <row r="450" spans="1:8" x14ac:dyDescent="0.2">
      <c r="A450" s="59"/>
      <c r="B450" s="20"/>
      <c r="C450" s="46"/>
      <c r="D450" s="44"/>
      <c r="E450" s="44"/>
      <c r="F450" s="46"/>
      <c r="G450" s="20"/>
      <c r="H450" s="60"/>
    </row>
    <row r="451" spans="1:8" x14ac:dyDescent="0.2">
      <c r="A451" s="58"/>
      <c r="B451" s="48"/>
      <c r="C451" s="50" t="s">
        <v>9068</v>
      </c>
      <c r="D451" s="31" t="s">
        <v>47</v>
      </c>
      <c r="E451" s="31">
        <f>E442</f>
        <v>52.2</v>
      </c>
      <c r="F451" s="50">
        <v>2</v>
      </c>
      <c r="G451" s="48">
        <f>E451*F451</f>
        <v>104.4</v>
      </c>
      <c r="H451" s="65"/>
    </row>
    <row r="452" spans="1:8" x14ac:dyDescent="0.2">
      <c r="A452" s="59"/>
      <c r="B452" s="20"/>
      <c r="C452" s="46"/>
      <c r="D452" s="44"/>
      <c r="E452" s="44"/>
      <c r="F452" s="46"/>
      <c r="G452" s="20"/>
      <c r="H452" s="60"/>
    </row>
    <row r="453" spans="1:8" ht="78.75" x14ac:dyDescent="0.2">
      <c r="A453" s="59" t="s">
        <v>8705</v>
      </c>
      <c r="B453" s="20" t="s">
        <v>7553</v>
      </c>
      <c r="C453" s="46" t="s">
        <v>7554</v>
      </c>
      <c r="D453" s="44" t="s">
        <v>47</v>
      </c>
      <c r="E453" s="44">
        <f>G458</f>
        <v>8.1999999999999993</v>
      </c>
      <c r="F453" s="46"/>
      <c r="G453" s="20"/>
      <c r="H453" s="60"/>
    </row>
    <row r="454" spans="1:8" x14ac:dyDescent="0.2">
      <c r="A454" s="59"/>
      <c r="B454" s="20"/>
      <c r="C454" s="46"/>
      <c r="D454" s="44"/>
      <c r="E454" s="44"/>
      <c r="F454" s="46"/>
      <c r="G454" s="20"/>
      <c r="H454" s="60"/>
    </row>
    <row r="455" spans="1:8" ht="12" customHeight="1" x14ac:dyDescent="0.2">
      <c r="A455" s="58"/>
      <c r="B455" s="48"/>
      <c r="C455" s="50" t="s">
        <v>9069</v>
      </c>
      <c r="D455" s="31" t="s">
        <v>47</v>
      </c>
      <c r="E455" s="31">
        <v>0.24</v>
      </c>
      <c r="F455" s="50">
        <v>10</v>
      </c>
      <c r="G455" s="31">
        <v>2.4</v>
      </c>
      <c r="H455" s="65"/>
    </row>
    <row r="456" spans="1:8" ht="12" customHeight="1" x14ac:dyDescent="0.2">
      <c r="A456" s="58"/>
      <c r="B456" s="48"/>
      <c r="C456" s="50" t="s">
        <v>9070</v>
      </c>
      <c r="D456" s="31" t="s">
        <v>47</v>
      </c>
      <c r="E456" s="31">
        <v>0.9</v>
      </c>
      <c r="F456" s="50">
        <v>2</v>
      </c>
      <c r="G456" s="31">
        <v>1.8</v>
      </c>
      <c r="H456" s="65"/>
    </row>
    <row r="457" spans="1:8" x14ac:dyDescent="0.2">
      <c r="A457" s="58"/>
      <c r="B457" s="48"/>
      <c r="C457" s="50" t="s">
        <v>9071</v>
      </c>
      <c r="D457" s="31" t="s">
        <v>47</v>
      </c>
      <c r="E457" s="31"/>
      <c r="F457" s="50"/>
      <c r="G457" s="31">
        <v>4</v>
      </c>
      <c r="H457" s="65"/>
    </row>
    <row r="458" spans="1:8" x14ac:dyDescent="0.2">
      <c r="A458" s="58"/>
      <c r="B458" s="48"/>
      <c r="C458" s="50" t="s">
        <v>8637</v>
      </c>
      <c r="D458" s="31"/>
      <c r="E458" s="31"/>
      <c r="F458" s="50"/>
      <c r="G458" s="31">
        <f>SUM(G455:G457)</f>
        <v>8.1999999999999993</v>
      </c>
      <c r="H458" s="65"/>
    </row>
    <row r="459" spans="1:8" x14ac:dyDescent="0.2">
      <c r="A459" s="59"/>
      <c r="B459" s="20"/>
      <c r="C459" s="46"/>
      <c r="D459" s="44"/>
      <c r="E459" s="44"/>
      <c r="F459" s="46"/>
      <c r="G459" s="20"/>
      <c r="H459" s="60"/>
    </row>
    <row r="460" spans="1:8" ht="67.5" x14ac:dyDescent="0.2">
      <c r="A460" s="59" t="s">
        <v>8705</v>
      </c>
      <c r="B460" s="20" t="s">
        <v>8941</v>
      </c>
      <c r="C460" s="46" t="s">
        <v>8696</v>
      </c>
      <c r="D460" s="44" t="s">
        <v>47</v>
      </c>
      <c r="E460" s="44">
        <f>G466</f>
        <v>51.686000000000007</v>
      </c>
      <c r="F460" s="46"/>
      <c r="G460" s="44"/>
      <c r="H460" s="60"/>
    </row>
    <row r="461" spans="1:8" x14ac:dyDescent="0.2">
      <c r="A461" s="59"/>
      <c r="B461" s="20"/>
      <c r="C461" s="46"/>
      <c r="D461" s="44"/>
      <c r="E461" s="44"/>
      <c r="F461" s="46"/>
      <c r="G461" s="44"/>
      <c r="H461" s="60"/>
    </row>
    <row r="462" spans="1:8" x14ac:dyDescent="0.2">
      <c r="A462" s="58"/>
      <c r="B462" s="48"/>
      <c r="C462" s="50" t="s">
        <v>9072</v>
      </c>
      <c r="D462" s="31" t="s">
        <v>47</v>
      </c>
      <c r="E462" s="31">
        <v>44</v>
      </c>
      <c r="F462" s="50">
        <v>0.3</v>
      </c>
      <c r="G462" s="31">
        <f>E462*F462</f>
        <v>13.2</v>
      </c>
      <c r="H462" s="65"/>
    </row>
    <row r="463" spans="1:8" x14ac:dyDescent="0.2">
      <c r="A463" s="58"/>
      <c r="B463" s="48"/>
      <c r="C463" s="50" t="s">
        <v>9073</v>
      </c>
      <c r="D463" s="31" t="s">
        <v>47</v>
      </c>
      <c r="E463" s="31">
        <v>11</v>
      </c>
      <c r="F463" s="50">
        <v>3</v>
      </c>
      <c r="G463" s="31">
        <f>E463*F463</f>
        <v>33</v>
      </c>
      <c r="H463" s="65"/>
    </row>
    <row r="464" spans="1:8" x14ac:dyDescent="0.2">
      <c r="A464" s="58"/>
      <c r="B464" s="48"/>
      <c r="C464" s="50" t="s">
        <v>9074</v>
      </c>
      <c r="D464" s="31" t="s">
        <v>47</v>
      </c>
      <c r="E464" s="31">
        <v>4.5999999999999996</v>
      </c>
      <c r="F464" s="50">
        <v>0.86</v>
      </c>
      <c r="G464" s="31">
        <f>E464*F464</f>
        <v>3.9559999999999995</v>
      </c>
      <c r="H464" s="65"/>
    </row>
    <row r="465" spans="1:8" x14ac:dyDescent="0.2">
      <c r="A465" s="58"/>
      <c r="B465" s="48"/>
      <c r="C465" s="50" t="s">
        <v>9075</v>
      </c>
      <c r="D465" s="31" t="s">
        <v>47</v>
      </c>
      <c r="E465" s="31">
        <v>1.8</v>
      </c>
      <c r="F465" s="50">
        <v>0.85</v>
      </c>
      <c r="G465" s="31">
        <f>E465*F465</f>
        <v>1.53</v>
      </c>
      <c r="H465" s="65"/>
    </row>
    <row r="466" spans="1:8" x14ac:dyDescent="0.2">
      <c r="A466" s="58"/>
      <c r="B466" s="48"/>
      <c r="C466" s="50" t="s">
        <v>8637</v>
      </c>
      <c r="D466" s="31"/>
      <c r="E466" s="31"/>
      <c r="F466" s="50"/>
      <c r="G466" s="31">
        <f>SUM(G462:G465)</f>
        <v>51.686000000000007</v>
      </c>
      <c r="H466" s="154"/>
    </row>
    <row r="467" spans="1:8" x14ac:dyDescent="0.2">
      <c r="A467" s="59"/>
      <c r="B467" s="20"/>
      <c r="C467" s="46"/>
      <c r="D467" s="44"/>
      <c r="E467" s="44"/>
      <c r="F467" s="46"/>
      <c r="G467" s="44"/>
      <c r="H467" s="60"/>
    </row>
    <row r="468" spans="1:8" ht="45" x14ac:dyDescent="0.2">
      <c r="A468" s="59" t="s">
        <v>8705</v>
      </c>
      <c r="B468" s="20" t="s">
        <v>8677</v>
      </c>
      <c r="C468" s="46" t="s">
        <v>8676</v>
      </c>
      <c r="D468" s="44" t="s">
        <v>47</v>
      </c>
      <c r="E468" s="44">
        <f>E480</f>
        <v>52.7</v>
      </c>
      <c r="F468" s="46"/>
      <c r="G468" s="44"/>
      <c r="H468" s="60"/>
    </row>
    <row r="469" spans="1:8" x14ac:dyDescent="0.2">
      <c r="A469" s="59"/>
      <c r="B469" s="20"/>
      <c r="C469" s="46"/>
      <c r="D469" s="44"/>
      <c r="E469" s="44"/>
      <c r="F469" s="46"/>
      <c r="G469" s="44"/>
      <c r="H469" s="60"/>
    </row>
    <row r="470" spans="1:8" ht="22.5" x14ac:dyDescent="0.2">
      <c r="A470" s="57"/>
      <c r="B470" s="7"/>
      <c r="C470" s="53" t="s">
        <v>9076</v>
      </c>
      <c r="D470" s="53"/>
      <c r="E470" s="53"/>
      <c r="F470" s="49"/>
      <c r="G470" s="53"/>
      <c r="H470" s="64"/>
    </row>
    <row r="471" spans="1:8" x14ac:dyDescent="0.2">
      <c r="A471" s="59"/>
      <c r="B471" s="20"/>
      <c r="C471" s="46"/>
      <c r="D471" s="44"/>
      <c r="E471" s="44"/>
      <c r="F471" s="46"/>
      <c r="G471" s="44"/>
      <c r="H471" s="60"/>
    </row>
    <row r="472" spans="1:8" x14ac:dyDescent="0.2">
      <c r="A472" s="61"/>
      <c r="B472" s="84"/>
      <c r="C472" s="49" t="s">
        <v>9077</v>
      </c>
      <c r="D472" s="52"/>
      <c r="E472" s="52"/>
      <c r="F472" s="47"/>
      <c r="G472" s="52"/>
      <c r="H472" s="62"/>
    </row>
    <row r="473" spans="1:8" x14ac:dyDescent="0.2">
      <c r="A473" s="59"/>
      <c r="B473" s="20"/>
      <c r="C473" s="49" t="s">
        <v>9078</v>
      </c>
      <c r="D473" s="44"/>
      <c r="E473" s="44"/>
      <c r="F473" s="46"/>
      <c r="G473" s="44"/>
      <c r="H473" s="60"/>
    </row>
    <row r="474" spans="1:8" x14ac:dyDescent="0.2">
      <c r="A474" s="59"/>
      <c r="B474" s="20"/>
      <c r="C474" s="47"/>
      <c r="D474" s="44"/>
      <c r="E474" s="44"/>
      <c r="F474" s="46"/>
      <c r="G474" s="44"/>
      <c r="H474" s="60"/>
    </row>
    <row r="475" spans="1:8" ht="33.75" x14ac:dyDescent="0.2">
      <c r="A475" s="57"/>
      <c r="B475" s="7"/>
      <c r="C475" s="49" t="s">
        <v>9079</v>
      </c>
      <c r="D475" s="53" t="s">
        <v>47</v>
      </c>
      <c r="E475" s="53">
        <v>1</v>
      </c>
      <c r="F475" s="49">
        <v>63.83</v>
      </c>
      <c r="G475" s="53">
        <v>1.54</v>
      </c>
      <c r="H475" s="64">
        <f>E475*F475*G475</f>
        <v>98.298199999999994</v>
      </c>
    </row>
    <row r="476" spans="1:8" x14ac:dyDescent="0.2">
      <c r="A476" s="57"/>
      <c r="B476" s="7"/>
      <c r="C476" s="49" t="s">
        <v>9080</v>
      </c>
      <c r="D476" s="53" t="s">
        <v>47</v>
      </c>
      <c r="E476" s="53">
        <v>1</v>
      </c>
      <c r="F476" s="49">
        <v>2</v>
      </c>
      <c r="G476" s="53">
        <v>20.63</v>
      </c>
      <c r="H476" s="64">
        <f>E476*F476*G476</f>
        <v>41.26</v>
      </c>
    </row>
    <row r="477" spans="1:8" x14ac:dyDescent="0.2">
      <c r="A477" s="57"/>
      <c r="B477" s="7"/>
      <c r="C477" s="49" t="s">
        <v>9081</v>
      </c>
      <c r="D477" s="53" t="s">
        <v>47</v>
      </c>
      <c r="E477" s="53">
        <v>1</v>
      </c>
      <c r="F477" s="49">
        <v>2</v>
      </c>
      <c r="G477" s="49">
        <v>16.260000000000002</v>
      </c>
      <c r="H477" s="64">
        <f>E477*F477*G477</f>
        <v>32.520000000000003</v>
      </c>
    </row>
    <row r="478" spans="1:8" x14ac:dyDescent="0.2">
      <c r="A478" s="57"/>
      <c r="B478" s="7"/>
      <c r="C478" s="49" t="s">
        <v>8637</v>
      </c>
      <c r="D478" s="53"/>
      <c r="E478" s="53"/>
      <c r="F478" s="49"/>
      <c r="G478" s="53"/>
      <c r="H478" s="155">
        <f>H475+H476+H477</f>
        <v>172.07820000000001</v>
      </c>
    </row>
    <row r="479" spans="1:8" x14ac:dyDescent="0.2">
      <c r="A479" s="59"/>
      <c r="B479" s="20"/>
      <c r="C479" s="46"/>
      <c r="D479" s="44"/>
      <c r="E479" s="44"/>
      <c r="F479" s="46"/>
      <c r="G479" s="44"/>
      <c r="H479" s="60"/>
    </row>
    <row r="480" spans="1:8" ht="33.75" x14ac:dyDescent="0.2">
      <c r="A480" s="58"/>
      <c r="B480" s="48"/>
      <c r="C480" s="49" t="s">
        <v>9082</v>
      </c>
      <c r="D480" s="31" t="s">
        <v>47</v>
      </c>
      <c r="E480" s="31">
        <v>52.7</v>
      </c>
      <c r="F480" s="50"/>
      <c r="G480" s="31"/>
      <c r="H480" s="65"/>
    </row>
    <row r="481" spans="1:8" x14ac:dyDescent="0.2">
      <c r="A481" s="59"/>
      <c r="B481" s="20"/>
      <c r="C481" s="46"/>
      <c r="D481" s="44"/>
      <c r="E481" s="44"/>
      <c r="F481" s="46"/>
      <c r="G481" s="44"/>
      <c r="H481" s="60"/>
    </row>
    <row r="482" spans="1:8" x14ac:dyDescent="0.2">
      <c r="A482" s="59"/>
      <c r="B482" s="20"/>
      <c r="C482" s="46"/>
      <c r="D482" s="44"/>
      <c r="E482" s="44"/>
      <c r="F482" s="46"/>
      <c r="G482" s="44"/>
      <c r="H482" s="60"/>
    </row>
    <row r="483" spans="1:8" x14ac:dyDescent="0.2">
      <c r="A483" s="59"/>
      <c r="B483" s="20"/>
      <c r="C483" s="46"/>
      <c r="D483" s="44"/>
      <c r="E483" s="44"/>
      <c r="F483" s="46"/>
      <c r="G483" s="44"/>
      <c r="H483" s="60"/>
    </row>
    <row r="484" spans="1:8" x14ac:dyDescent="0.2">
      <c r="A484" s="61"/>
      <c r="B484" s="84">
        <v>8</v>
      </c>
      <c r="C484" s="47" t="s">
        <v>8656</v>
      </c>
      <c r="D484" s="52"/>
      <c r="E484" s="52"/>
      <c r="F484" s="47"/>
      <c r="G484" s="84"/>
      <c r="H484" s="62"/>
    </row>
    <row r="485" spans="1:8" ht="45" x14ac:dyDescent="0.2">
      <c r="A485" s="59"/>
      <c r="B485" s="20" t="s">
        <v>864</v>
      </c>
      <c r="C485" s="46" t="s">
        <v>865</v>
      </c>
      <c r="D485" s="44" t="s">
        <v>294</v>
      </c>
      <c r="E485" s="44">
        <f>H495</f>
        <v>7.4440000000000008</v>
      </c>
      <c r="F485" s="46"/>
      <c r="G485" s="20"/>
      <c r="H485" s="60"/>
    </row>
    <row r="486" spans="1:8" x14ac:dyDescent="0.2">
      <c r="A486" s="59"/>
      <c r="B486" s="20"/>
      <c r="C486" s="46"/>
      <c r="D486" s="44"/>
      <c r="E486" s="44"/>
      <c r="F486" s="46"/>
      <c r="G486" s="20"/>
      <c r="H486" s="60"/>
    </row>
    <row r="487" spans="1:8" x14ac:dyDescent="0.2">
      <c r="A487" s="58"/>
      <c r="B487" s="48"/>
      <c r="C487" s="50" t="s">
        <v>9083</v>
      </c>
      <c r="D487" s="31" t="s">
        <v>294</v>
      </c>
      <c r="E487" s="31">
        <v>3.1</v>
      </c>
      <c r="F487" s="50">
        <v>1.5</v>
      </c>
      <c r="G487" s="31">
        <v>0.1</v>
      </c>
      <c r="H487" s="65">
        <f>E487*F487*G487</f>
        <v>0.46500000000000008</v>
      </c>
    </row>
    <row r="488" spans="1:8" x14ac:dyDescent="0.2">
      <c r="A488" s="58"/>
      <c r="B488" s="48"/>
      <c r="C488" s="50" t="s">
        <v>9084</v>
      </c>
      <c r="D488" s="31" t="s">
        <v>294</v>
      </c>
      <c r="E488" s="31">
        <v>3.1</v>
      </c>
      <c r="F488" s="50">
        <v>1.5</v>
      </c>
      <c r="G488" s="31">
        <f t="shared" ref="G488:G493" si="3">G487</f>
        <v>0.1</v>
      </c>
      <c r="H488" s="65">
        <f t="shared" ref="H488:H493" si="4">E488*F488*G488</f>
        <v>0.46500000000000008</v>
      </c>
    </row>
    <row r="489" spans="1:8" x14ac:dyDescent="0.2">
      <c r="A489" s="58"/>
      <c r="B489" s="48"/>
      <c r="C489" s="50" t="s">
        <v>9085</v>
      </c>
      <c r="D489" s="31" t="s">
        <v>294</v>
      </c>
      <c r="E489" s="31">
        <v>2.6</v>
      </c>
      <c r="F489" s="50">
        <v>1.5</v>
      </c>
      <c r="G489" s="31">
        <f t="shared" si="3"/>
        <v>0.1</v>
      </c>
      <c r="H489" s="65">
        <f t="shared" si="4"/>
        <v>0.39000000000000007</v>
      </c>
    </row>
    <row r="490" spans="1:8" x14ac:dyDescent="0.2">
      <c r="A490" s="58"/>
      <c r="B490" s="48"/>
      <c r="C490" s="50" t="s">
        <v>9086</v>
      </c>
      <c r="D490" s="31" t="s">
        <v>294</v>
      </c>
      <c r="E490" s="31">
        <v>2.6</v>
      </c>
      <c r="F490" s="50">
        <v>1.5</v>
      </c>
      <c r="G490" s="31">
        <f t="shared" si="3"/>
        <v>0.1</v>
      </c>
      <c r="H490" s="65">
        <f t="shared" si="4"/>
        <v>0.39000000000000007</v>
      </c>
    </row>
    <row r="491" spans="1:8" x14ac:dyDescent="0.2">
      <c r="A491" s="58"/>
      <c r="B491" s="48"/>
      <c r="C491" s="50" t="s">
        <v>9087</v>
      </c>
      <c r="D491" s="31" t="s">
        <v>294</v>
      </c>
      <c r="E491" s="31">
        <v>2.4</v>
      </c>
      <c r="F491" s="50">
        <v>1.75</v>
      </c>
      <c r="G491" s="31">
        <f t="shared" si="3"/>
        <v>0.1</v>
      </c>
      <c r="H491" s="65">
        <f t="shared" si="4"/>
        <v>0.42000000000000004</v>
      </c>
    </row>
    <row r="492" spans="1:8" x14ac:dyDescent="0.2">
      <c r="A492" s="58"/>
      <c r="B492" s="48"/>
      <c r="C492" s="50" t="s">
        <v>9088</v>
      </c>
      <c r="D492" s="31" t="s">
        <v>294</v>
      </c>
      <c r="E492" s="31">
        <v>4.7</v>
      </c>
      <c r="F492" s="50">
        <v>3.1</v>
      </c>
      <c r="G492" s="31">
        <f t="shared" si="3"/>
        <v>0.1</v>
      </c>
      <c r="H492" s="65">
        <f t="shared" si="4"/>
        <v>1.4570000000000001</v>
      </c>
    </row>
    <row r="493" spans="1:8" x14ac:dyDescent="0.2">
      <c r="A493" s="58"/>
      <c r="B493" s="48"/>
      <c r="C493" s="50" t="s">
        <v>8629</v>
      </c>
      <c r="D493" s="31" t="s">
        <v>294</v>
      </c>
      <c r="E493" s="31">
        <v>4.7</v>
      </c>
      <c r="F493" s="50">
        <v>3.1</v>
      </c>
      <c r="G493" s="31">
        <f t="shared" si="3"/>
        <v>0.1</v>
      </c>
      <c r="H493" s="65">
        <f t="shared" si="4"/>
        <v>1.4570000000000001</v>
      </c>
    </row>
    <row r="494" spans="1:8" x14ac:dyDescent="0.2">
      <c r="A494" s="58"/>
      <c r="B494" s="48"/>
      <c r="C494" s="50" t="s">
        <v>8679</v>
      </c>
      <c r="D494" s="31" t="s">
        <v>294</v>
      </c>
      <c r="E494" s="31"/>
      <c r="F494" s="50"/>
      <c r="G494" s="48"/>
      <c r="H494" s="65">
        <v>2.4</v>
      </c>
    </row>
    <row r="495" spans="1:8" x14ac:dyDescent="0.2">
      <c r="A495" s="59"/>
      <c r="B495" s="20"/>
      <c r="C495" s="46"/>
      <c r="D495" s="44"/>
      <c r="E495" s="44"/>
      <c r="F495" s="46"/>
      <c r="G495" s="20"/>
      <c r="H495" s="60">
        <f>SUM(H487:H494)</f>
        <v>7.4440000000000008</v>
      </c>
    </row>
    <row r="496" spans="1:8" ht="45" x14ac:dyDescent="0.2">
      <c r="A496" s="61"/>
      <c r="B496" s="20" t="s">
        <v>6688</v>
      </c>
      <c r="C496" s="46" t="s">
        <v>6689</v>
      </c>
      <c r="D496" s="44" t="s">
        <v>47</v>
      </c>
      <c r="E496" s="44">
        <f>E498</f>
        <v>56.64</v>
      </c>
      <c r="F496" s="46"/>
      <c r="G496" s="20"/>
      <c r="H496" s="60"/>
    </row>
    <row r="497" spans="1:8" x14ac:dyDescent="0.2">
      <c r="A497" s="61"/>
      <c r="B497" s="20"/>
      <c r="C497" s="46"/>
      <c r="D497" s="44"/>
      <c r="E497" s="44"/>
      <c r="F497" s="46"/>
      <c r="G497" s="20"/>
      <c r="H497" s="60"/>
    </row>
    <row r="498" spans="1:8" x14ac:dyDescent="0.2">
      <c r="A498" s="58"/>
      <c r="B498" s="48"/>
      <c r="C498" s="50" t="s">
        <v>8679</v>
      </c>
      <c r="D498" s="31" t="s">
        <v>47</v>
      </c>
      <c r="E498" s="31">
        <v>56.64</v>
      </c>
      <c r="F498" s="50"/>
      <c r="G498" s="48"/>
      <c r="H498" s="65"/>
    </row>
    <row r="499" spans="1:8" x14ac:dyDescent="0.2">
      <c r="A499" s="61"/>
      <c r="B499" s="20"/>
      <c r="C499" s="46"/>
      <c r="D499" s="44"/>
      <c r="E499" s="44"/>
      <c r="F499" s="46"/>
      <c r="G499" s="20"/>
      <c r="H499" s="60"/>
    </row>
    <row r="500" spans="1:8" ht="56.25" x14ac:dyDescent="0.2">
      <c r="A500" s="59" t="s">
        <v>8705</v>
      </c>
      <c r="B500" s="20" t="s">
        <v>6775</v>
      </c>
      <c r="C500" s="46" t="s">
        <v>6776</v>
      </c>
      <c r="D500" s="44" t="s">
        <v>47</v>
      </c>
      <c r="E500" s="44">
        <v>617.84</v>
      </c>
      <c r="F500" s="46"/>
      <c r="G500" s="20"/>
      <c r="H500" s="60"/>
    </row>
    <row r="501" spans="1:8" x14ac:dyDescent="0.2">
      <c r="A501" s="59"/>
      <c r="B501" s="20"/>
      <c r="C501" s="46"/>
      <c r="D501" s="44"/>
      <c r="E501" s="44"/>
      <c r="F501" s="46"/>
      <c r="G501" s="20"/>
      <c r="H501" s="60"/>
    </row>
    <row r="502" spans="1:8" ht="22.5" x14ac:dyDescent="0.2">
      <c r="A502" s="58"/>
      <c r="B502" s="48"/>
      <c r="C502" s="50" t="s">
        <v>9089</v>
      </c>
      <c r="D502" s="31"/>
      <c r="E502" s="31"/>
      <c r="F502" s="50"/>
      <c r="G502" s="48"/>
      <c r="H502" s="65"/>
    </row>
    <row r="503" spans="1:8" x14ac:dyDescent="0.2">
      <c r="A503" s="59"/>
      <c r="B503" s="20"/>
      <c r="C503" s="46"/>
      <c r="D503" s="44"/>
      <c r="E503" s="44"/>
      <c r="F503" s="46"/>
      <c r="G503" s="20"/>
      <c r="H503" s="60"/>
    </row>
    <row r="504" spans="1:8" ht="45" x14ac:dyDescent="0.2">
      <c r="A504" s="59" t="s">
        <v>8705</v>
      </c>
      <c r="B504" s="20" t="s">
        <v>6869</v>
      </c>
      <c r="C504" s="46" t="s">
        <v>6870</v>
      </c>
      <c r="D504" s="44" t="s">
        <v>1</v>
      </c>
      <c r="E504" s="44">
        <v>574</v>
      </c>
      <c r="F504" s="46"/>
      <c r="G504" s="20"/>
      <c r="H504" s="60"/>
    </row>
    <row r="505" spans="1:8" x14ac:dyDescent="0.2">
      <c r="A505" s="59"/>
      <c r="B505" s="20"/>
      <c r="C505" s="46"/>
      <c r="D505" s="44"/>
      <c r="E505" s="44"/>
      <c r="F505" s="46"/>
      <c r="G505" s="20"/>
      <c r="H505" s="60"/>
    </row>
    <row r="506" spans="1:8" ht="22.5" x14ac:dyDescent="0.2">
      <c r="A506" s="58"/>
      <c r="B506" s="48"/>
      <c r="C506" s="50" t="s">
        <v>9089</v>
      </c>
      <c r="D506" s="31"/>
      <c r="E506" s="31"/>
      <c r="F506" s="50"/>
      <c r="G506" s="48"/>
      <c r="H506" s="65"/>
    </row>
    <row r="507" spans="1:8" x14ac:dyDescent="0.2">
      <c r="A507" s="59"/>
      <c r="B507" s="20"/>
      <c r="C507" s="46"/>
      <c r="D507" s="44"/>
      <c r="E507" s="44"/>
      <c r="F507" s="46"/>
      <c r="G507" s="20"/>
      <c r="H507" s="60"/>
    </row>
    <row r="508" spans="1:8" ht="24.95" customHeight="1" x14ac:dyDescent="0.2">
      <c r="A508" s="59" t="s">
        <v>8705</v>
      </c>
      <c r="B508" s="20" t="s">
        <v>6821</v>
      </c>
      <c r="C508" s="46" t="s">
        <v>6822</v>
      </c>
      <c r="D508" s="44" t="s">
        <v>47</v>
      </c>
      <c r="E508" s="44">
        <f>14*0.28*1</f>
        <v>3.9200000000000004</v>
      </c>
      <c r="F508" s="46"/>
      <c r="G508" s="20"/>
      <c r="H508" s="60"/>
    </row>
    <row r="509" spans="1:8" ht="9.9499999999999993" customHeight="1" x14ac:dyDescent="0.2">
      <c r="A509" s="59"/>
      <c r="B509" s="20"/>
      <c r="C509" s="46"/>
      <c r="D509" s="44"/>
      <c r="E509" s="44"/>
      <c r="F509" s="46"/>
      <c r="G509" s="20"/>
      <c r="H509" s="60"/>
    </row>
    <row r="510" spans="1:8" ht="9.9499999999999993" customHeight="1" x14ac:dyDescent="0.2">
      <c r="A510" s="58"/>
      <c r="B510" s="48"/>
      <c r="C510" s="50" t="s">
        <v>9090</v>
      </c>
      <c r="D510" s="31"/>
      <c r="E510" s="31"/>
      <c r="F510" s="50"/>
      <c r="G510" s="48"/>
      <c r="H510" s="65"/>
    </row>
    <row r="511" spans="1:8" ht="9.9499999999999993" customHeight="1" x14ac:dyDescent="0.2">
      <c r="A511" s="59"/>
      <c r="B511" s="20"/>
      <c r="C511" s="46"/>
      <c r="D511" s="44"/>
      <c r="E511" s="44"/>
      <c r="F511" s="46"/>
      <c r="G511" s="20"/>
      <c r="H511" s="60"/>
    </row>
    <row r="512" spans="1:8" ht="45" x14ac:dyDescent="0.2">
      <c r="A512" s="59" t="s">
        <v>8705</v>
      </c>
      <c r="B512" s="20" t="s">
        <v>1202</v>
      </c>
      <c r="C512" s="46" t="s">
        <v>1203</v>
      </c>
      <c r="D512" s="44" t="s">
        <v>47</v>
      </c>
      <c r="E512" s="44">
        <v>50.44</v>
      </c>
      <c r="F512" s="46"/>
      <c r="G512" s="20"/>
      <c r="H512" s="60"/>
    </row>
    <row r="513" spans="1:8" x14ac:dyDescent="0.2">
      <c r="A513" s="59"/>
      <c r="B513" s="20"/>
      <c r="C513" s="46"/>
      <c r="D513" s="44"/>
      <c r="E513" s="44"/>
      <c r="F513" s="46"/>
      <c r="G513" s="20"/>
      <c r="H513" s="60"/>
    </row>
    <row r="514" spans="1:8" ht="22.5" x14ac:dyDescent="0.2">
      <c r="A514" s="58"/>
      <c r="B514" s="48"/>
      <c r="C514" s="50" t="s">
        <v>9091</v>
      </c>
      <c r="D514" s="31"/>
      <c r="E514" s="31"/>
      <c r="F514" s="50"/>
      <c r="G514" s="48"/>
      <c r="H514" s="65"/>
    </row>
    <row r="515" spans="1:8" x14ac:dyDescent="0.2">
      <c r="A515" s="59"/>
      <c r="B515" s="20"/>
      <c r="C515" s="46"/>
      <c r="D515" s="44"/>
      <c r="E515" s="44"/>
      <c r="F515" s="46"/>
      <c r="G515" s="20"/>
      <c r="H515" s="60"/>
    </row>
    <row r="516" spans="1:8" x14ac:dyDescent="0.2">
      <c r="A516" s="59"/>
      <c r="B516" s="20">
        <v>9</v>
      </c>
      <c r="C516" s="47" t="s">
        <v>8638</v>
      </c>
      <c r="D516" s="44"/>
      <c r="E516" s="44"/>
      <c r="F516" s="46"/>
      <c r="G516" s="20"/>
      <c r="H516" s="60"/>
    </row>
    <row r="517" spans="1:8" x14ac:dyDescent="0.2">
      <c r="A517" s="59"/>
      <c r="B517" s="20"/>
      <c r="C517" s="47" t="s">
        <v>8663</v>
      </c>
      <c r="D517" s="44"/>
      <c r="E517" s="44"/>
      <c r="F517" s="46"/>
      <c r="G517" s="20"/>
      <c r="H517" s="60"/>
    </row>
    <row r="518" spans="1:8" ht="33.75" x14ac:dyDescent="0.2">
      <c r="A518" s="59"/>
      <c r="B518" s="156">
        <v>150123</v>
      </c>
      <c r="C518" s="157" t="s">
        <v>8733</v>
      </c>
      <c r="D518" s="158" t="s">
        <v>47</v>
      </c>
      <c r="E518" s="159">
        <v>2655.46</v>
      </c>
      <c r="F518" s="160"/>
      <c r="G518" s="20"/>
      <c r="H518" s="60"/>
    </row>
    <row r="519" spans="1:8" ht="9.9499999999999993" customHeight="1" x14ac:dyDescent="0.2">
      <c r="A519" s="59"/>
      <c r="B519" s="156"/>
      <c r="C519" s="157"/>
      <c r="D519" s="158"/>
      <c r="E519" s="159"/>
      <c r="F519" s="160"/>
      <c r="G519" s="20"/>
      <c r="H519" s="60"/>
    </row>
    <row r="520" spans="1:8" ht="22.5" x14ac:dyDescent="0.2">
      <c r="A520" s="58"/>
      <c r="B520" s="48"/>
      <c r="C520" s="50" t="s">
        <v>9092</v>
      </c>
      <c r="D520" s="31"/>
      <c r="E520" s="31"/>
      <c r="F520" s="50"/>
      <c r="G520" s="48"/>
      <c r="H520" s="65"/>
    </row>
    <row r="521" spans="1:8" ht="9.9499999999999993" customHeight="1" x14ac:dyDescent="0.2">
      <c r="A521" s="59"/>
      <c r="B521" s="156"/>
      <c r="C521" s="157"/>
      <c r="D521" s="158"/>
      <c r="E521" s="159"/>
      <c r="F521" s="160"/>
      <c r="G521" s="20"/>
      <c r="H521" s="60"/>
    </row>
    <row r="522" spans="1:8" ht="9.9499999999999993" customHeight="1" x14ac:dyDescent="0.2">
      <c r="A522" s="59"/>
      <c r="B522" s="20"/>
      <c r="C522" s="47" t="s">
        <v>8664</v>
      </c>
      <c r="D522" s="44"/>
      <c r="E522" s="44"/>
      <c r="F522" s="46"/>
      <c r="G522" s="20"/>
      <c r="H522" s="60"/>
    </row>
    <row r="523" spans="1:8" ht="33.75" x14ac:dyDescent="0.2">
      <c r="A523" s="161" t="s">
        <v>8701</v>
      </c>
      <c r="B523" s="20" t="s">
        <v>6517</v>
      </c>
      <c r="C523" s="46" t="s">
        <v>6518</v>
      </c>
      <c r="D523" s="44" t="s">
        <v>47</v>
      </c>
      <c r="E523" s="44">
        <v>1176.2</v>
      </c>
      <c r="F523" s="46"/>
      <c r="G523" s="20"/>
      <c r="H523" s="60"/>
    </row>
    <row r="524" spans="1:8" x14ac:dyDescent="0.2">
      <c r="A524" s="161"/>
      <c r="B524" s="20"/>
      <c r="C524" s="46"/>
      <c r="D524" s="44"/>
      <c r="E524" s="44"/>
      <c r="F524" s="46"/>
      <c r="G524" s="20"/>
      <c r="H524" s="60"/>
    </row>
    <row r="525" spans="1:8" ht="22.5" x14ac:dyDescent="0.2">
      <c r="A525" s="58"/>
      <c r="B525" s="48"/>
      <c r="C525" s="50" t="s">
        <v>9093</v>
      </c>
      <c r="D525" s="31"/>
      <c r="E525" s="31"/>
      <c r="F525" s="50"/>
      <c r="G525" s="48"/>
      <c r="H525" s="65"/>
    </row>
    <row r="526" spans="1:8" x14ac:dyDescent="0.2">
      <c r="A526" s="161"/>
      <c r="B526" s="20"/>
      <c r="C526" s="46"/>
      <c r="D526" s="44"/>
      <c r="E526" s="44"/>
      <c r="F526" s="46"/>
      <c r="G526" s="20"/>
      <c r="H526" s="60"/>
    </row>
    <row r="527" spans="1:8" ht="67.5" x14ac:dyDescent="0.2">
      <c r="A527" s="59"/>
      <c r="B527" s="20" t="s">
        <v>6520</v>
      </c>
      <c r="C527" s="46" t="s">
        <v>6521</v>
      </c>
      <c r="D527" s="44" t="s">
        <v>47</v>
      </c>
      <c r="E527" s="44">
        <f>E523</f>
        <v>1176.2</v>
      </c>
      <c r="F527" s="44"/>
      <c r="G527" s="20"/>
      <c r="H527" s="60"/>
    </row>
    <row r="528" spans="1:8" x14ac:dyDescent="0.2">
      <c r="A528" s="59"/>
      <c r="B528" s="20"/>
      <c r="C528" s="46"/>
      <c r="D528" s="44"/>
      <c r="E528" s="44"/>
      <c r="F528" s="44"/>
      <c r="G528" s="20"/>
      <c r="H528" s="60"/>
    </row>
    <row r="529" spans="1:8" ht="22.5" x14ac:dyDescent="0.2">
      <c r="A529" s="58"/>
      <c r="B529" s="48"/>
      <c r="C529" s="50" t="s">
        <v>9094</v>
      </c>
      <c r="D529" s="31"/>
      <c r="E529" s="31"/>
      <c r="F529" s="50"/>
      <c r="G529" s="48"/>
      <c r="H529" s="65"/>
    </row>
    <row r="530" spans="1:8" x14ac:dyDescent="0.2">
      <c r="A530" s="59"/>
      <c r="B530" s="20"/>
      <c r="C530" s="46"/>
      <c r="D530" s="44"/>
      <c r="E530" s="44"/>
      <c r="F530" s="44"/>
      <c r="G530" s="20"/>
      <c r="H530" s="60"/>
    </row>
    <row r="531" spans="1:8" x14ac:dyDescent="0.2">
      <c r="A531" s="59"/>
      <c r="B531" s="20"/>
      <c r="C531" s="47" t="s">
        <v>8665</v>
      </c>
      <c r="D531" s="44"/>
      <c r="E531" s="44"/>
      <c r="F531" s="44"/>
      <c r="G531" s="20"/>
      <c r="H531" s="60"/>
    </row>
    <row r="532" spans="1:8" ht="33.75" x14ac:dyDescent="0.2">
      <c r="A532" s="59" t="s">
        <v>8705</v>
      </c>
      <c r="B532" s="20" t="s">
        <v>6575</v>
      </c>
      <c r="C532" s="46" t="s">
        <v>6576</v>
      </c>
      <c r="D532" s="44" t="s">
        <v>47</v>
      </c>
      <c r="E532" s="44">
        <v>294.27500000000015</v>
      </c>
      <c r="F532" s="44"/>
      <c r="G532" s="20"/>
      <c r="H532" s="60"/>
    </row>
    <row r="533" spans="1:8" x14ac:dyDescent="0.2">
      <c r="A533" s="59"/>
      <c r="B533" s="20"/>
      <c r="C533" s="46"/>
      <c r="D533" s="44"/>
      <c r="E533" s="44"/>
      <c r="F533" s="44"/>
      <c r="G533" s="20"/>
      <c r="H533" s="60"/>
    </row>
    <row r="534" spans="1:8" ht="22.5" x14ac:dyDescent="0.2">
      <c r="A534" s="58"/>
      <c r="B534" s="48"/>
      <c r="C534" s="50" t="s">
        <v>9094</v>
      </c>
      <c r="D534" s="31"/>
      <c r="E534" s="31"/>
      <c r="F534" s="50"/>
      <c r="G534" s="48"/>
      <c r="H534" s="65"/>
    </row>
    <row r="535" spans="1:8" x14ac:dyDescent="0.2">
      <c r="A535" s="59"/>
      <c r="B535" s="20"/>
      <c r="C535" s="46"/>
      <c r="D535" s="44"/>
      <c r="E535" s="44"/>
      <c r="F535" s="44"/>
      <c r="G535" s="20"/>
      <c r="H535" s="60"/>
    </row>
    <row r="536" spans="1:8" ht="15" customHeight="1" x14ac:dyDescent="0.2">
      <c r="A536" s="59"/>
      <c r="B536" s="20" t="s">
        <v>6594</v>
      </c>
      <c r="C536" s="46" t="s">
        <v>6595</v>
      </c>
      <c r="D536" s="44" t="s">
        <v>47</v>
      </c>
      <c r="E536" s="44">
        <f>E532</f>
        <v>294.27500000000015</v>
      </c>
      <c r="F536" s="44"/>
      <c r="G536" s="20"/>
      <c r="H536" s="60"/>
    </row>
    <row r="537" spans="1:8" ht="15" customHeight="1" x14ac:dyDescent="0.2">
      <c r="A537" s="59"/>
      <c r="B537" s="20"/>
      <c r="C537" s="46"/>
      <c r="D537" s="44"/>
      <c r="E537" s="44"/>
      <c r="F537" s="44"/>
      <c r="G537" s="20"/>
      <c r="H537" s="60"/>
    </row>
    <row r="538" spans="1:8" ht="22.5" x14ac:dyDescent="0.2">
      <c r="A538" s="58"/>
      <c r="B538" s="48"/>
      <c r="C538" s="50" t="s">
        <v>9094</v>
      </c>
      <c r="D538" s="31"/>
      <c r="E538" s="31"/>
      <c r="F538" s="50"/>
      <c r="G538" s="48"/>
      <c r="H538" s="65"/>
    </row>
    <row r="539" spans="1:8" ht="15" customHeight="1" x14ac:dyDescent="0.2">
      <c r="A539" s="59"/>
      <c r="B539" s="20"/>
      <c r="C539" s="46"/>
      <c r="D539" s="44"/>
      <c r="E539" s="44"/>
      <c r="F539" s="44"/>
      <c r="G539" s="20"/>
      <c r="H539" s="60"/>
    </row>
    <row r="540" spans="1:8" x14ac:dyDescent="0.2">
      <c r="A540" s="59"/>
      <c r="B540" s="20"/>
      <c r="C540" s="47" t="s">
        <v>8666</v>
      </c>
      <c r="D540" s="44"/>
      <c r="E540" s="44"/>
      <c r="F540" s="44"/>
      <c r="G540" s="20"/>
      <c r="H540" s="60"/>
    </row>
    <row r="541" spans="1:8" ht="45" x14ac:dyDescent="0.2">
      <c r="A541" s="59" t="s">
        <v>8705</v>
      </c>
      <c r="B541" s="20" t="s">
        <v>6608</v>
      </c>
      <c r="C541" s="46" t="s">
        <v>6609</v>
      </c>
      <c r="D541" s="44" t="s">
        <v>47</v>
      </c>
      <c r="E541" s="44">
        <f>E384</f>
        <v>56.64</v>
      </c>
      <c r="F541" s="44"/>
      <c r="G541" s="20"/>
      <c r="H541" s="60"/>
    </row>
    <row r="542" spans="1:8" x14ac:dyDescent="0.2">
      <c r="A542" s="59"/>
      <c r="B542" s="20"/>
      <c r="C542" s="46"/>
      <c r="D542" s="44"/>
      <c r="E542" s="44"/>
      <c r="F542" s="44"/>
      <c r="G542" s="20"/>
      <c r="H542" s="60"/>
    </row>
    <row r="543" spans="1:8" ht="22.5" x14ac:dyDescent="0.2">
      <c r="A543" s="58"/>
      <c r="B543" s="48"/>
      <c r="C543" s="50" t="s">
        <v>9095</v>
      </c>
      <c r="D543" s="31" t="s">
        <v>47</v>
      </c>
      <c r="E543" s="31">
        <v>56.64</v>
      </c>
      <c r="F543" s="50"/>
      <c r="G543" s="48"/>
      <c r="H543" s="65"/>
    </row>
    <row r="544" spans="1:8" x14ac:dyDescent="0.2">
      <c r="A544" s="59"/>
      <c r="B544" s="20"/>
      <c r="C544" s="46"/>
      <c r="D544" s="44"/>
      <c r="E544" s="44"/>
      <c r="F544" s="44"/>
      <c r="G544" s="20"/>
      <c r="H544" s="60"/>
    </row>
    <row r="545" spans="1:8" ht="33.75" x14ac:dyDescent="0.2">
      <c r="A545" s="59"/>
      <c r="B545" s="20" t="s">
        <v>6610</v>
      </c>
      <c r="C545" s="46" t="s">
        <v>6611</v>
      </c>
      <c r="D545" s="44" t="s">
        <v>47</v>
      </c>
      <c r="E545" s="44">
        <f>E541</f>
        <v>56.64</v>
      </c>
      <c r="F545" s="44"/>
      <c r="G545" s="20"/>
      <c r="H545" s="60"/>
    </row>
    <row r="546" spans="1:8" x14ac:dyDescent="0.2">
      <c r="A546" s="59"/>
      <c r="B546" s="20"/>
      <c r="C546" s="46"/>
      <c r="D546" s="44"/>
      <c r="E546" s="44"/>
      <c r="F546" s="44"/>
      <c r="G546" s="20"/>
      <c r="H546" s="60"/>
    </row>
    <row r="547" spans="1:8" ht="22.5" x14ac:dyDescent="0.2">
      <c r="A547" s="58"/>
      <c r="B547" s="48"/>
      <c r="C547" s="50" t="s">
        <v>9056</v>
      </c>
      <c r="D547" s="31" t="s">
        <v>47</v>
      </c>
      <c r="E547" s="31">
        <v>56.64</v>
      </c>
      <c r="F547" s="50"/>
      <c r="G547" s="48"/>
      <c r="H547" s="65"/>
    </row>
    <row r="548" spans="1:8" x14ac:dyDescent="0.2">
      <c r="A548" s="59"/>
      <c r="B548" s="20"/>
      <c r="C548" s="46"/>
      <c r="D548" s="44"/>
      <c r="E548" s="44"/>
      <c r="F548" s="44"/>
      <c r="G548" s="20"/>
      <c r="H548" s="60"/>
    </row>
    <row r="549" spans="1:8" ht="45" x14ac:dyDescent="0.2">
      <c r="A549" s="59" t="s">
        <v>8705</v>
      </c>
      <c r="B549" s="20" t="s">
        <v>6624</v>
      </c>
      <c r="C549" s="46" t="s">
        <v>6625</v>
      </c>
      <c r="D549" s="44" t="s">
        <v>47</v>
      </c>
      <c r="E549" s="44">
        <v>154.61999999999998</v>
      </c>
      <c r="F549" s="44"/>
      <c r="G549" s="20"/>
      <c r="H549" s="60"/>
    </row>
    <row r="550" spans="1:8" x14ac:dyDescent="0.2">
      <c r="A550" s="59"/>
      <c r="B550" s="20"/>
      <c r="C550" s="46"/>
      <c r="D550" s="44"/>
      <c r="E550" s="44"/>
      <c r="F550" s="44"/>
      <c r="G550" s="20"/>
      <c r="H550" s="60"/>
    </row>
    <row r="551" spans="1:8" ht="33.75" x14ac:dyDescent="0.2">
      <c r="A551" s="58"/>
      <c r="B551" s="48"/>
      <c r="C551" s="50" t="s">
        <v>9096</v>
      </c>
      <c r="D551" s="31"/>
      <c r="E551" s="31"/>
      <c r="F551" s="50"/>
      <c r="G551" s="48"/>
      <c r="H551" s="65"/>
    </row>
    <row r="552" spans="1:8" x14ac:dyDescent="0.2">
      <c r="A552" s="59"/>
      <c r="B552" s="20"/>
      <c r="C552" s="46"/>
      <c r="D552" s="44"/>
      <c r="E552" s="44"/>
      <c r="F552" s="44"/>
      <c r="G552" s="20"/>
      <c r="H552" s="60"/>
    </row>
    <row r="553" spans="1:8" x14ac:dyDescent="0.2">
      <c r="A553" s="59"/>
      <c r="B553" s="20"/>
      <c r="C553" s="46"/>
      <c r="D553" s="44"/>
      <c r="E553" s="44"/>
      <c r="F553" s="44"/>
      <c r="G553" s="20"/>
      <c r="H553" s="60"/>
    </row>
    <row r="554" spans="1:8" x14ac:dyDescent="0.2">
      <c r="A554" s="59"/>
      <c r="B554" s="20"/>
      <c r="C554" s="46"/>
      <c r="D554" s="44"/>
      <c r="E554" s="44" t="s">
        <v>9139</v>
      </c>
      <c r="F554" s="44" t="s">
        <v>9138</v>
      </c>
      <c r="G554" s="20"/>
      <c r="H554" s="60"/>
    </row>
    <row r="555" spans="1:8" ht="22.5" x14ac:dyDescent="0.2">
      <c r="A555" s="59" t="s">
        <v>8705</v>
      </c>
      <c r="B555" s="20" t="s">
        <v>9097</v>
      </c>
      <c r="C555" s="46" t="s">
        <v>8685</v>
      </c>
      <c r="D555" s="44" t="s">
        <v>47</v>
      </c>
      <c r="E555" s="44">
        <v>20</v>
      </c>
      <c r="F555" s="44">
        <f>3.14*2*0.0381</f>
        <v>0.23926800000000001</v>
      </c>
      <c r="G555" s="20"/>
      <c r="H555" s="60"/>
    </row>
    <row r="556" spans="1:8" x14ac:dyDescent="0.2">
      <c r="A556" s="59"/>
      <c r="B556" s="20"/>
      <c r="C556" s="46"/>
      <c r="D556" s="44"/>
      <c r="E556" s="44"/>
      <c r="F556" s="44"/>
      <c r="G556" s="20"/>
      <c r="H556" s="60"/>
    </row>
    <row r="557" spans="1:8" x14ac:dyDescent="0.2">
      <c r="A557" s="59"/>
      <c r="B557" s="20"/>
      <c r="C557" s="46"/>
      <c r="D557" s="44"/>
      <c r="E557" s="44"/>
      <c r="F557" s="44"/>
      <c r="G557" s="20"/>
      <c r="H557" s="60"/>
    </row>
    <row r="558" spans="1:8" ht="22.5" x14ac:dyDescent="0.2">
      <c r="A558" s="58"/>
      <c r="B558" s="48"/>
      <c r="C558" s="50" t="s">
        <v>9137</v>
      </c>
      <c r="D558" s="31" t="s">
        <v>47</v>
      </c>
      <c r="E558" s="31">
        <f>E555*F555</f>
        <v>4.7853599999999998</v>
      </c>
      <c r="F558" s="31"/>
      <c r="G558" s="48"/>
      <c r="H558" s="65"/>
    </row>
    <row r="559" spans="1:8" x14ac:dyDescent="0.2">
      <c r="A559" s="59"/>
      <c r="B559" s="20"/>
      <c r="C559" s="46"/>
      <c r="D559" s="44"/>
      <c r="E559" s="44"/>
      <c r="F559" s="44"/>
      <c r="G559" s="20"/>
      <c r="H559" s="60"/>
    </row>
    <row r="560" spans="1:8" x14ac:dyDescent="0.2">
      <c r="A560" s="59"/>
      <c r="B560" s="20"/>
      <c r="C560" s="47" t="s">
        <v>8727</v>
      </c>
      <c r="D560" s="44"/>
      <c r="E560" s="44"/>
      <c r="F560" s="44"/>
      <c r="G560" s="20"/>
      <c r="H560" s="60"/>
    </row>
    <row r="561" spans="1:8" ht="45" x14ac:dyDescent="0.2">
      <c r="A561" s="59" t="s">
        <v>8705</v>
      </c>
      <c r="B561" s="20">
        <v>79467</v>
      </c>
      <c r="C561" s="46" t="s">
        <v>6648</v>
      </c>
      <c r="D561" s="44" t="s">
        <v>6649</v>
      </c>
      <c r="E561" s="44">
        <v>7</v>
      </c>
      <c r="F561" s="44"/>
      <c r="G561" s="20"/>
      <c r="H561" s="60"/>
    </row>
    <row r="562" spans="1:8" x14ac:dyDescent="0.2">
      <c r="A562" s="59"/>
      <c r="B562" s="20"/>
      <c r="C562" s="46"/>
      <c r="D562" s="44"/>
      <c r="E562" s="44"/>
      <c r="F562" s="44"/>
      <c r="G562" s="20"/>
      <c r="H562" s="60"/>
    </row>
    <row r="563" spans="1:8" ht="22.5" x14ac:dyDescent="0.2">
      <c r="A563" s="58"/>
      <c r="B563" s="48"/>
      <c r="C563" s="50" t="s">
        <v>9056</v>
      </c>
      <c r="D563" s="31" t="s">
        <v>6649</v>
      </c>
      <c r="E563" s="31">
        <v>7</v>
      </c>
      <c r="F563" s="31"/>
      <c r="G563" s="48"/>
      <c r="H563" s="65"/>
    </row>
    <row r="564" spans="1:8" x14ac:dyDescent="0.2">
      <c r="A564" s="59"/>
      <c r="B564" s="20"/>
      <c r="C564" s="46"/>
      <c r="D564" s="44"/>
      <c r="E564" s="44"/>
      <c r="F564" s="44"/>
      <c r="G564" s="20"/>
      <c r="H564" s="60"/>
    </row>
    <row r="565" spans="1:8" x14ac:dyDescent="0.2">
      <c r="A565" s="59"/>
      <c r="B565" s="84">
        <v>10</v>
      </c>
      <c r="C565" s="47" t="s">
        <v>8647</v>
      </c>
      <c r="D565" s="52"/>
      <c r="E565" s="52"/>
      <c r="F565" s="47"/>
      <c r="G565" s="84"/>
      <c r="H565" s="62"/>
    </row>
    <row r="566" spans="1:8" ht="24.95" customHeight="1" x14ac:dyDescent="0.2">
      <c r="A566" s="59"/>
      <c r="B566" s="20" t="s">
        <v>8675</v>
      </c>
      <c r="C566" s="46" t="s">
        <v>8745</v>
      </c>
      <c r="D566" s="44" t="s">
        <v>1</v>
      </c>
      <c r="E566" s="44">
        <v>45</v>
      </c>
      <c r="F566" s="46"/>
      <c r="G566" s="44"/>
      <c r="H566" s="60"/>
    </row>
    <row r="567" spans="1:8" ht="15" customHeight="1" x14ac:dyDescent="0.2">
      <c r="A567" s="61"/>
      <c r="B567" s="20"/>
      <c r="C567" s="46"/>
      <c r="D567" s="44"/>
      <c r="E567" s="44"/>
      <c r="F567" s="46"/>
      <c r="G567" s="44"/>
      <c r="H567" s="60"/>
    </row>
    <row r="568" spans="1:8" ht="15" customHeight="1" x14ac:dyDescent="0.2">
      <c r="A568" s="57"/>
      <c r="B568" s="48"/>
      <c r="C568" s="50" t="s">
        <v>9098</v>
      </c>
      <c r="D568" s="31"/>
      <c r="E568" s="31"/>
      <c r="F568" s="50"/>
      <c r="G568" s="50"/>
      <c r="H568" s="65"/>
    </row>
    <row r="569" spans="1:8" ht="15" customHeight="1" x14ac:dyDescent="0.2">
      <c r="A569" s="61"/>
      <c r="B569" s="20"/>
      <c r="C569" s="46"/>
      <c r="D569" s="44"/>
      <c r="E569" s="44"/>
      <c r="F569" s="46"/>
      <c r="G569" s="44"/>
      <c r="H569" s="60"/>
    </row>
    <row r="570" spans="1:8" ht="45" x14ac:dyDescent="0.2">
      <c r="A570" s="61"/>
      <c r="B570" s="20" t="s">
        <v>8675</v>
      </c>
      <c r="C570" s="46" t="s">
        <v>8746</v>
      </c>
      <c r="D570" s="44" t="s">
        <v>8687</v>
      </c>
      <c r="E570" s="44">
        <v>1</v>
      </c>
      <c r="F570" s="46"/>
      <c r="G570" s="44"/>
      <c r="H570" s="60"/>
    </row>
    <row r="571" spans="1:8" x14ac:dyDescent="0.2">
      <c r="A571" s="61"/>
      <c r="B571" s="20"/>
      <c r="C571" s="46"/>
      <c r="D571" s="44"/>
      <c r="E571" s="44"/>
      <c r="F571" s="46"/>
      <c r="G571" s="44"/>
      <c r="H571" s="60"/>
    </row>
    <row r="572" spans="1:8" ht="22.5" x14ac:dyDescent="0.2">
      <c r="A572" s="57"/>
      <c r="B572" s="48"/>
      <c r="C572" s="50" t="s">
        <v>9099</v>
      </c>
      <c r="D572" s="31" t="s">
        <v>9100</v>
      </c>
      <c r="E572" s="31">
        <v>1.4</v>
      </c>
      <c r="F572" s="50">
        <v>2.1</v>
      </c>
      <c r="G572" s="31">
        <v>951.24</v>
      </c>
      <c r="H572" s="65">
        <f>ROUND(G572*F572*E572,2)</f>
        <v>2796.65</v>
      </c>
    </row>
    <row r="573" spans="1:8" ht="22.5" x14ac:dyDescent="0.2">
      <c r="A573" s="57"/>
      <c r="B573" s="48"/>
      <c r="C573" s="50" t="s">
        <v>9101</v>
      </c>
      <c r="D573" s="31" t="s">
        <v>8473</v>
      </c>
      <c r="E573" s="31">
        <v>1</v>
      </c>
      <c r="F573" s="50">
        <v>4</v>
      </c>
      <c r="G573" s="31">
        <v>19.54</v>
      </c>
      <c r="H573" s="65">
        <f>ROUND(G573*F573*E573,2)</f>
        <v>78.16</v>
      </c>
    </row>
    <row r="574" spans="1:8" ht="22.5" x14ac:dyDescent="0.2">
      <c r="A574" s="57"/>
      <c r="B574" s="48"/>
      <c r="C574" s="50" t="s">
        <v>9102</v>
      </c>
      <c r="D574" s="31" t="s">
        <v>9103</v>
      </c>
      <c r="E574" s="31">
        <v>1</v>
      </c>
      <c r="F574" s="50">
        <v>4</v>
      </c>
      <c r="G574" s="31">
        <v>16.05</v>
      </c>
      <c r="H574" s="65">
        <f>ROUND(G574*F574*E574,2)</f>
        <v>64.2</v>
      </c>
    </row>
    <row r="575" spans="1:8" x14ac:dyDescent="0.2">
      <c r="A575" s="57"/>
      <c r="B575" s="48"/>
      <c r="C575" s="50" t="s">
        <v>9104</v>
      </c>
      <c r="D575" s="31"/>
      <c r="E575" s="31"/>
      <c r="F575" s="50"/>
      <c r="G575" s="31"/>
      <c r="H575" s="64">
        <f>SUM(H572:H574)</f>
        <v>2939.0099999999998</v>
      </c>
    </row>
    <row r="576" spans="1:8" x14ac:dyDescent="0.2">
      <c r="A576" s="61"/>
      <c r="B576" s="20"/>
      <c r="C576" s="46"/>
      <c r="D576" s="44"/>
      <c r="E576" s="44"/>
      <c r="F576" s="46"/>
      <c r="G576" s="44"/>
      <c r="H576" s="60"/>
    </row>
    <row r="577" spans="1:8" ht="33.75" x14ac:dyDescent="0.2">
      <c r="A577" s="61"/>
      <c r="B577" s="20" t="s">
        <v>8942</v>
      </c>
      <c r="C577" s="46" t="s">
        <v>8688</v>
      </c>
      <c r="D577" s="44" t="s">
        <v>47</v>
      </c>
      <c r="E577" s="44">
        <f>H579</f>
        <v>0.74880000000000002</v>
      </c>
      <c r="F577" s="46"/>
      <c r="G577" s="20"/>
      <c r="H577" s="60"/>
    </row>
    <row r="578" spans="1:8" x14ac:dyDescent="0.2">
      <c r="A578" s="61"/>
      <c r="B578" s="20"/>
      <c r="C578" s="46"/>
      <c r="D578" s="44"/>
      <c r="E578" s="44"/>
      <c r="F578" s="46"/>
      <c r="G578" s="20"/>
      <c r="H578" s="60"/>
    </row>
    <row r="579" spans="1:8" x14ac:dyDescent="0.2">
      <c r="A579" s="57"/>
      <c r="B579" s="48"/>
      <c r="C579" s="50" t="s">
        <v>9105</v>
      </c>
      <c r="D579" s="31" t="s">
        <v>8979</v>
      </c>
      <c r="E579" s="31">
        <v>0.78</v>
      </c>
      <c r="F579" s="50">
        <v>0.32</v>
      </c>
      <c r="G579" s="48">
        <v>3</v>
      </c>
      <c r="H579" s="65">
        <f>E579*F579*G579</f>
        <v>0.74880000000000002</v>
      </c>
    </row>
    <row r="580" spans="1:8" x14ac:dyDescent="0.2">
      <c r="A580" s="61"/>
      <c r="B580" s="20"/>
      <c r="C580" s="46"/>
      <c r="D580" s="44"/>
      <c r="E580" s="44"/>
      <c r="F580" s="46"/>
      <c r="G580" s="20"/>
      <c r="H580" s="60"/>
    </row>
    <row r="581" spans="1:8" ht="90" x14ac:dyDescent="0.2">
      <c r="A581" s="61"/>
      <c r="B581" s="20" t="s">
        <v>519</v>
      </c>
      <c r="C581" s="46" t="s">
        <v>520</v>
      </c>
      <c r="D581" s="44" t="s">
        <v>13</v>
      </c>
      <c r="E581" s="44">
        <v>2</v>
      </c>
      <c r="F581" s="46"/>
      <c r="G581" s="20"/>
      <c r="H581" s="60"/>
    </row>
    <row r="582" spans="1:8" x14ac:dyDescent="0.2">
      <c r="A582" s="61"/>
      <c r="B582" s="20"/>
      <c r="C582" s="46"/>
      <c r="D582" s="44"/>
      <c r="E582" s="44"/>
      <c r="F582" s="46"/>
      <c r="G582" s="20"/>
      <c r="H582" s="60"/>
    </row>
    <row r="583" spans="1:8" ht="22.5" x14ac:dyDescent="0.2">
      <c r="A583" s="57"/>
      <c r="B583" s="48"/>
      <c r="C583" s="50" t="s">
        <v>9106</v>
      </c>
      <c r="D583" s="31"/>
      <c r="E583" s="31"/>
      <c r="F583" s="50"/>
      <c r="G583" s="48"/>
      <c r="H583" s="65"/>
    </row>
    <row r="584" spans="1:8" x14ac:dyDescent="0.2">
      <c r="A584" s="61"/>
      <c r="B584" s="20"/>
      <c r="C584" s="46"/>
      <c r="D584" s="44"/>
      <c r="E584" s="44"/>
      <c r="F584" s="46"/>
      <c r="G584" s="20"/>
      <c r="H584" s="60"/>
    </row>
    <row r="585" spans="1:8" ht="56.25" x14ac:dyDescent="0.2">
      <c r="A585" s="59" t="s">
        <v>8738</v>
      </c>
      <c r="B585" s="20" t="s">
        <v>8671</v>
      </c>
      <c r="C585" s="46" t="s">
        <v>8730</v>
      </c>
      <c r="D585" s="44" t="s">
        <v>8687</v>
      </c>
      <c r="E585" s="44">
        <v>1</v>
      </c>
      <c r="F585" s="46"/>
      <c r="G585" s="44"/>
      <c r="H585" s="60"/>
    </row>
    <row r="586" spans="1:8" x14ac:dyDescent="0.2">
      <c r="A586" s="59"/>
      <c r="B586" s="20"/>
      <c r="C586" s="46"/>
      <c r="D586" s="44"/>
      <c r="E586" s="44"/>
      <c r="F586" s="46"/>
      <c r="G586" s="44"/>
      <c r="H586" s="60"/>
    </row>
    <row r="587" spans="1:8" ht="22.5" x14ac:dyDescent="0.2">
      <c r="A587" s="58"/>
      <c r="B587" s="48"/>
      <c r="C587" s="50" t="s">
        <v>9106</v>
      </c>
      <c r="D587" s="31"/>
      <c r="E587" s="31"/>
      <c r="F587" s="50"/>
      <c r="G587" s="31"/>
      <c r="H587" s="65"/>
    </row>
    <row r="588" spans="1:8" x14ac:dyDescent="0.2">
      <c r="A588" s="59"/>
      <c r="B588" s="20"/>
      <c r="C588" s="46"/>
      <c r="D588" s="44"/>
      <c r="E588" s="44"/>
      <c r="F588" s="46"/>
      <c r="G588" s="44"/>
      <c r="H588" s="60"/>
    </row>
    <row r="589" spans="1:8" ht="90" x14ac:dyDescent="0.2">
      <c r="A589" s="59" t="s">
        <v>8705</v>
      </c>
      <c r="B589" s="20" t="s">
        <v>522</v>
      </c>
      <c r="C589" s="46" t="s">
        <v>523</v>
      </c>
      <c r="D589" s="44" t="s">
        <v>13</v>
      </c>
      <c r="E589" s="44">
        <v>6</v>
      </c>
      <c r="F589" s="46"/>
      <c r="G589" s="20"/>
      <c r="H589" s="60"/>
    </row>
    <row r="590" spans="1:8" x14ac:dyDescent="0.2">
      <c r="A590" s="59"/>
      <c r="B590" s="20"/>
      <c r="C590" s="46"/>
      <c r="D590" s="44"/>
      <c r="E590" s="44"/>
      <c r="F590" s="46"/>
      <c r="G590" s="20"/>
      <c r="H590" s="60"/>
    </row>
    <row r="591" spans="1:8" ht="22.5" x14ac:dyDescent="0.2">
      <c r="A591" s="58"/>
      <c r="B591" s="48"/>
      <c r="C591" s="50" t="s">
        <v>9106</v>
      </c>
      <c r="D591" s="31"/>
      <c r="E591" s="31"/>
      <c r="F591" s="50"/>
      <c r="G591" s="31"/>
      <c r="H591" s="65"/>
    </row>
    <row r="592" spans="1:8" x14ac:dyDescent="0.2">
      <c r="A592" s="59"/>
      <c r="B592" s="20"/>
      <c r="C592" s="46"/>
      <c r="D592" s="44"/>
      <c r="E592" s="44"/>
      <c r="F592" s="46"/>
      <c r="G592" s="20"/>
      <c r="H592" s="60"/>
    </row>
    <row r="593" spans="1:8" ht="90" x14ac:dyDescent="0.2">
      <c r="A593" s="59"/>
      <c r="B593" s="20" t="s">
        <v>525</v>
      </c>
      <c r="C593" s="46" t="s">
        <v>526</v>
      </c>
      <c r="D593" s="44" t="s">
        <v>13</v>
      </c>
      <c r="E593" s="44">
        <v>2</v>
      </c>
      <c r="F593" s="46"/>
      <c r="G593" s="20"/>
      <c r="H593" s="60"/>
    </row>
    <row r="594" spans="1:8" x14ac:dyDescent="0.2">
      <c r="A594" s="59"/>
      <c r="B594" s="20"/>
      <c r="C594" s="46"/>
      <c r="D594" s="44"/>
      <c r="E594" s="44"/>
      <c r="F594" s="46"/>
      <c r="G594" s="20"/>
      <c r="H594" s="60"/>
    </row>
    <row r="595" spans="1:8" ht="22.5" x14ac:dyDescent="0.2">
      <c r="A595" s="58"/>
      <c r="B595" s="48"/>
      <c r="C595" s="50" t="s">
        <v>9106</v>
      </c>
      <c r="D595" s="31"/>
      <c r="E595" s="31"/>
      <c r="F595" s="50"/>
      <c r="G595" s="31"/>
      <c r="H595" s="65"/>
    </row>
    <row r="596" spans="1:8" x14ac:dyDescent="0.2">
      <c r="A596" s="59"/>
      <c r="B596" s="20"/>
      <c r="C596" s="46"/>
      <c r="D596" s="44"/>
      <c r="E596" s="44"/>
      <c r="F596" s="46"/>
      <c r="G596" s="20"/>
      <c r="H596" s="60"/>
    </row>
    <row r="597" spans="1:8" ht="101.25" x14ac:dyDescent="0.2">
      <c r="A597" s="59" t="s">
        <v>8705</v>
      </c>
      <c r="B597" s="20">
        <v>91321</v>
      </c>
      <c r="C597" s="46" t="s">
        <v>8670</v>
      </c>
      <c r="D597" s="44" t="s">
        <v>13</v>
      </c>
      <c r="E597" s="44">
        <v>1</v>
      </c>
      <c r="F597" s="46"/>
      <c r="G597" s="44"/>
      <c r="H597" s="60"/>
    </row>
    <row r="598" spans="1:8" x14ac:dyDescent="0.2">
      <c r="A598" s="59"/>
      <c r="B598" s="20"/>
      <c r="C598" s="46"/>
      <c r="D598" s="44"/>
      <c r="E598" s="44"/>
      <c r="F598" s="46"/>
      <c r="G598" s="44"/>
      <c r="H598" s="60"/>
    </row>
    <row r="599" spans="1:8" ht="22.5" x14ac:dyDescent="0.2">
      <c r="A599" s="58"/>
      <c r="B599" s="48"/>
      <c r="C599" s="50" t="s">
        <v>9106</v>
      </c>
      <c r="D599" s="31"/>
      <c r="E599" s="31"/>
      <c r="F599" s="50"/>
      <c r="G599" s="31"/>
      <c r="H599" s="65"/>
    </row>
    <row r="600" spans="1:8" x14ac:dyDescent="0.2">
      <c r="A600" s="59"/>
      <c r="B600" s="20"/>
      <c r="C600" s="46"/>
      <c r="D600" s="44"/>
      <c r="E600" s="44"/>
      <c r="F600" s="46"/>
      <c r="G600" s="44"/>
      <c r="H600" s="60"/>
    </row>
    <row r="601" spans="1:8" ht="45" x14ac:dyDescent="0.2">
      <c r="A601" s="59" t="s">
        <v>8705</v>
      </c>
      <c r="B601" s="20">
        <v>91288</v>
      </c>
      <c r="C601" s="46" t="s">
        <v>449</v>
      </c>
      <c r="D601" s="44" t="s">
        <v>13</v>
      </c>
      <c r="E601" s="44">
        <v>2</v>
      </c>
      <c r="F601" s="46"/>
      <c r="G601" s="20"/>
      <c r="H601" s="60"/>
    </row>
    <row r="602" spans="1:8" x14ac:dyDescent="0.2">
      <c r="A602" s="59"/>
      <c r="B602" s="20"/>
      <c r="C602" s="46"/>
      <c r="D602" s="44"/>
      <c r="E602" s="44"/>
      <c r="F602" s="46"/>
      <c r="G602" s="20"/>
      <c r="H602" s="60"/>
    </row>
    <row r="603" spans="1:8" ht="22.5" x14ac:dyDescent="0.2">
      <c r="A603" s="58"/>
      <c r="B603" s="48"/>
      <c r="C603" s="50" t="s">
        <v>9106</v>
      </c>
      <c r="D603" s="31"/>
      <c r="E603" s="31"/>
      <c r="F603" s="50"/>
      <c r="G603" s="31"/>
      <c r="H603" s="65"/>
    </row>
    <row r="604" spans="1:8" x14ac:dyDescent="0.2">
      <c r="A604" s="59"/>
      <c r="B604" s="20"/>
      <c r="C604" s="46"/>
      <c r="D604" s="44"/>
      <c r="E604" s="44"/>
      <c r="F604" s="46"/>
      <c r="G604" s="20"/>
      <c r="H604" s="60"/>
    </row>
    <row r="605" spans="1:8" ht="45" x14ac:dyDescent="0.2">
      <c r="A605" s="59" t="s">
        <v>8705</v>
      </c>
      <c r="B605" s="20" t="s">
        <v>451</v>
      </c>
      <c r="C605" s="46" t="s">
        <v>449</v>
      </c>
      <c r="D605" s="44" t="s">
        <v>13</v>
      </c>
      <c r="E605" s="44">
        <v>1</v>
      </c>
      <c r="F605" s="46"/>
      <c r="G605" s="20"/>
      <c r="H605" s="60"/>
    </row>
    <row r="606" spans="1:8" x14ac:dyDescent="0.2">
      <c r="A606" s="59"/>
      <c r="B606" s="20"/>
      <c r="C606" s="46"/>
      <c r="D606" s="44"/>
      <c r="E606" s="44"/>
      <c r="F606" s="46"/>
      <c r="G606" s="20"/>
      <c r="H606" s="60"/>
    </row>
    <row r="607" spans="1:8" ht="22.5" x14ac:dyDescent="0.2">
      <c r="A607" s="58"/>
      <c r="B607" s="48"/>
      <c r="C607" s="50" t="s">
        <v>9106</v>
      </c>
      <c r="D607" s="31"/>
      <c r="E607" s="31"/>
      <c r="F607" s="50"/>
      <c r="G607" s="31"/>
      <c r="H607" s="65"/>
    </row>
    <row r="608" spans="1:8" x14ac:dyDescent="0.2">
      <c r="A608" s="59"/>
      <c r="B608" s="20"/>
      <c r="C608" s="46"/>
      <c r="D608" s="44"/>
      <c r="E608" s="44"/>
      <c r="F608" s="46"/>
      <c r="G608" s="20"/>
      <c r="H608" s="60"/>
    </row>
    <row r="609" spans="1:8" ht="56.25" x14ac:dyDescent="0.2">
      <c r="A609" s="59" t="s">
        <v>8705</v>
      </c>
      <c r="B609" s="20" t="s">
        <v>498</v>
      </c>
      <c r="C609" s="46" t="s">
        <v>499</v>
      </c>
      <c r="D609" s="44" t="s">
        <v>13</v>
      </c>
      <c r="E609" s="44">
        <v>12</v>
      </c>
      <c r="F609" s="46"/>
      <c r="G609" s="20"/>
      <c r="H609" s="60"/>
    </row>
    <row r="610" spans="1:8" x14ac:dyDescent="0.2">
      <c r="A610" s="59"/>
      <c r="B610" s="20"/>
      <c r="C610" s="46"/>
      <c r="D610" s="44"/>
      <c r="E610" s="44"/>
      <c r="F610" s="46"/>
      <c r="G610" s="20"/>
      <c r="H610" s="60"/>
    </row>
    <row r="611" spans="1:8" ht="22.5" x14ac:dyDescent="0.2">
      <c r="A611" s="58"/>
      <c r="B611" s="48"/>
      <c r="C611" s="50" t="s">
        <v>9107</v>
      </c>
      <c r="D611" s="31"/>
      <c r="E611" s="31"/>
      <c r="F611" s="50"/>
      <c r="G611" s="31"/>
      <c r="H611" s="65"/>
    </row>
    <row r="612" spans="1:8" x14ac:dyDescent="0.2">
      <c r="A612" s="59"/>
      <c r="B612" s="20"/>
      <c r="C612" s="46"/>
      <c r="D612" s="44"/>
      <c r="E612" s="44"/>
      <c r="F612" s="46"/>
      <c r="G612" s="20"/>
      <c r="H612" s="60"/>
    </row>
    <row r="613" spans="1:8" ht="22.5" x14ac:dyDescent="0.2">
      <c r="A613" s="59" t="s">
        <v>8705</v>
      </c>
      <c r="B613" s="20" t="s">
        <v>640</v>
      </c>
      <c r="C613" s="46" t="s">
        <v>641</v>
      </c>
      <c r="D613" s="44" t="s">
        <v>47</v>
      </c>
      <c r="E613" s="44">
        <v>3</v>
      </c>
      <c r="F613" s="46"/>
      <c r="G613" s="20"/>
      <c r="H613" s="60"/>
    </row>
    <row r="614" spans="1:8" x14ac:dyDescent="0.2">
      <c r="A614" s="59"/>
      <c r="B614" s="20"/>
      <c r="C614" s="46"/>
      <c r="D614" s="44"/>
      <c r="E614" s="44"/>
      <c r="F614" s="46"/>
      <c r="G614" s="20"/>
      <c r="H614" s="60"/>
    </row>
    <row r="615" spans="1:8" ht="22.5" x14ac:dyDescent="0.2">
      <c r="A615" s="58"/>
      <c r="B615" s="48"/>
      <c r="C615" s="50" t="s">
        <v>9108</v>
      </c>
      <c r="D615" s="31"/>
      <c r="E615" s="31"/>
      <c r="F615" s="50"/>
      <c r="G615" s="31"/>
      <c r="H615" s="65"/>
    </row>
    <row r="616" spans="1:8" x14ac:dyDescent="0.2">
      <c r="A616" s="59"/>
      <c r="B616" s="20"/>
      <c r="C616" s="46"/>
      <c r="D616" s="44"/>
      <c r="E616" s="44"/>
      <c r="F616" s="46"/>
      <c r="G616" s="20"/>
      <c r="H616" s="60"/>
    </row>
    <row r="617" spans="1:8" ht="22.5" x14ac:dyDescent="0.2">
      <c r="A617" s="59" t="s">
        <v>8705</v>
      </c>
      <c r="B617" s="20" t="s">
        <v>8943</v>
      </c>
      <c r="C617" s="46" t="s">
        <v>8682</v>
      </c>
      <c r="D617" s="44" t="s">
        <v>8473</v>
      </c>
      <c r="E617" s="44">
        <v>1</v>
      </c>
      <c r="F617" s="46"/>
      <c r="G617" s="20"/>
      <c r="H617" s="60"/>
    </row>
    <row r="618" spans="1:8" x14ac:dyDescent="0.2">
      <c r="A618" s="59"/>
      <c r="B618" s="20"/>
      <c r="C618" s="46"/>
      <c r="D618" s="44"/>
      <c r="E618" s="44"/>
      <c r="F618" s="46"/>
      <c r="G618" s="20"/>
      <c r="H618" s="60"/>
    </row>
    <row r="619" spans="1:8" ht="22.5" x14ac:dyDescent="0.2">
      <c r="A619" s="58"/>
      <c r="B619" s="48"/>
      <c r="C619" s="50" t="s">
        <v>9108</v>
      </c>
      <c r="D619" s="31"/>
      <c r="E619" s="31"/>
      <c r="F619" s="50"/>
      <c r="G619" s="31"/>
      <c r="H619" s="65"/>
    </row>
    <row r="620" spans="1:8" x14ac:dyDescent="0.2">
      <c r="A620" s="59"/>
      <c r="B620" s="20"/>
      <c r="C620" s="46"/>
      <c r="D620" s="44"/>
      <c r="E620" s="44"/>
      <c r="F620" s="46"/>
      <c r="G620" s="20"/>
      <c r="H620" s="60"/>
    </row>
    <row r="621" spans="1:8" ht="33.75" x14ac:dyDescent="0.2">
      <c r="A621" s="59" t="s">
        <v>8705</v>
      </c>
      <c r="B621" s="20" t="s">
        <v>617</v>
      </c>
      <c r="C621" s="46" t="s">
        <v>618</v>
      </c>
      <c r="D621" s="44" t="s">
        <v>47</v>
      </c>
      <c r="E621" s="44">
        <f>ROUND((1.5*1.5)+(2.2*2.2),2)</f>
        <v>7.09</v>
      </c>
      <c r="F621" s="46"/>
      <c r="G621" s="20"/>
      <c r="H621" s="60"/>
    </row>
    <row r="622" spans="1:8" x14ac:dyDescent="0.2">
      <c r="A622" s="59"/>
      <c r="B622" s="20"/>
      <c r="C622" s="46"/>
      <c r="D622" s="44"/>
      <c r="E622" s="44"/>
      <c r="F622" s="46"/>
      <c r="G622" s="20"/>
      <c r="H622" s="60"/>
    </row>
    <row r="623" spans="1:8" ht="22.5" x14ac:dyDescent="0.2">
      <c r="A623" s="58"/>
      <c r="B623" s="48"/>
      <c r="C623" s="50" t="s">
        <v>9108</v>
      </c>
      <c r="D623" s="31"/>
      <c r="E623" s="31"/>
      <c r="F623" s="50"/>
      <c r="G623" s="31"/>
      <c r="H623" s="65"/>
    </row>
    <row r="624" spans="1:8" x14ac:dyDescent="0.2">
      <c r="A624" s="59"/>
      <c r="B624" s="20"/>
      <c r="C624" s="46"/>
      <c r="D624" s="44"/>
      <c r="E624" s="44"/>
      <c r="F624" s="46"/>
      <c r="G624" s="20"/>
      <c r="H624" s="60"/>
    </row>
    <row r="625" spans="1:8" x14ac:dyDescent="0.2">
      <c r="A625" s="59" t="s">
        <v>8738</v>
      </c>
      <c r="B625" s="20">
        <v>84886</v>
      </c>
      <c r="C625" s="46" t="s">
        <v>8648</v>
      </c>
      <c r="D625" s="44" t="s">
        <v>13</v>
      </c>
      <c r="E625" s="44">
        <v>2</v>
      </c>
      <c r="F625" s="46"/>
      <c r="G625" s="20"/>
      <c r="H625" s="60"/>
    </row>
    <row r="626" spans="1:8" x14ac:dyDescent="0.2">
      <c r="A626" s="59"/>
      <c r="B626" s="20"/>
      <c r="C626" s="46"/>
      <c r="D626" s="44"/>
      <c r="E626" s="44"/>
      <c r="F626" s="46"/>
      <c r="G626" s="20"/>
      <c r="H626" s="60"/>
    </row>
    <row r="627" spans="1:8" ht="22.5" x14ac:dyDescent="0.2">
      <c r="A627" s="58"/>
      <c r="B627" s="48"/>
      <c r="C627" s="50" t="s">
        <v>9108</v>
      </c>
      <c r="D627" s="31"/>
      <c r="E627" s="31"/>
      <c r="F627" s="50"/>
      <c r="G627" s="31"/>
      <c r="H627" s="65"/>
    </row>
    <row r="628" spans="1:8" x14ac:dyDescent="0.2">
      <c r="A628" s="59"/>
      <c r="B628" s="20"/>
      <c r="C628" s="46"/>
      <c r="D628" s="44"/>
      <c r="E628" s="44"/>
      <c r="F628" s="46"/>
      <c r="G628" s="20"/>
      <c r="H628" s="60"/>
    </row>
    <row r="629" spans="1:8" ht="22.5" x14ac:dyDescent="0.2">
      <c r="A629" s="59" t="s">
        <v>8705</v>
      </c>
      <c r="B629" s="20" t="s">
        <v>8945</v>
      </c>
      <c r="C629" s="46" t="s">
        <v>8686</v>
      </c>
      <c r="D629" s="44" t="s">
        <v>8473</v>
      </c>
      <c r="E629" s="44">
        <v>3</v>
      </c>
      <c r="F629" s="46"/>
      <c r="G629" s="20"/>
      <c r="H629" s="60"/>
    </row>
    <row r="630" spans="1:8" x14ac:dyDescent="0.2">
      <c r="A630" s="59"/>
      <c r="B630" s="20"/>
      <c r="C630" s="46"/>
      <c r="D630" s="44"/>
      <c r="E630" s="44"/>
      <c r="F630" s="46"/>
      <c r="G630" s="20"/>
      <c r="H630" s="60"/>
    </row>
    <row r="631" spans="1:8" ht="22.5" x14ac:dyDescent="0.2">
      <c r="A631" s="58"/>
      <c r="B631" s="48"/>
      <c r="C631" s="50" t="s">
        <v>9108</v>
      </c>
      <c r="D631" s="31"/>
      <c r="E631" s="31"/>
      <c r="F631" s="50"/>
      <c r="G631" s="31"/>
      <c r="H631" s="65"/>
    </row>
    <row r="632" spans="1:8" x14ac:dyDescent="0.2">
      <c r="A632" s="59"/>
      <c r="B632" s="20"/>
      <c r="C632" s="46"/>
      <c r="D632" s="44"/>
      <c r="E632" s="44"/>
      <c r="F632" s="46"/>
      <c r="G632" s="20"/>
      <c r="H632" s="60"/>
    </row>
    <row r="633" spans="1:8" ht="33.75" x14ac:dyDescent="0.2">
      <c r="A633" s="59" t="s">
        <v>8705</v>
      </c>
      <c r="B633" s="20" t="s">
        <v>8946</v>
      </c>
      <c r="C633" s="46" t="s">
        <v>8947</v>
      </c>
      <c r="D633" s="44" t="s">
        <v>8473</v>
      </c>
      <c r="E633" s="44">
        <v>4</v>
      </c>
      <c r="F633" s="46"/>
      <c r="G633" s="20"/>
      <c r="H633" s="60"/>
    </row>
    <row r="634" spans="1:8" x14ac:dyDescent="0.2">
      <c r="A634" s="59"/>
      <c r="B634" s="20"/>
      <c r="C634" s="46"/>
      <c r="D634" s="44"/>
      <c r="E634" s="44"/>
      <c r="F634" s="46"/>
      <c r="G634" s="20"/>
      <c r="H634" s="60"/>
    </row>
    <row r="635" spans="1:8" ht="22.5" x14ac:dyDescent="0.2">
      <c r="A635" s="58"/>
      <c r="B635" s="48"/>
      <c r="C635" s="50" t="s">
        <v>9108</v>
      </c>
      <c r="D635" s="31"/>
      <c r="E635" s="31"/>
      <c r="F635" s="50"/>
      <c r="G635" s="31"/>
      <c r="H635" s="65"/>
    </row>
    <row r="636" spans="1:8" x14ac:dyDescent="0.2">
      <c r="A636" s="59"/>
      <c r="B636" s="20"/>
      <c r="C636" s="46"/>
      <c r="D636" s="44"/>
      <c r="E636" s="44"/>
      <c r="F636" s="46"/>
      <c r="G636" s="20"/>
      <c r="H636" s="60"/>
    </row>
    <row r="637" spans="1:8" ht="22.5" x14ac:dyDescent="0.2">
      <c r="A637" s="59" t="s">
        <v>8944</v>
      </c>
      <c r="B637" s="20" t="s">
        <v>718</v>
      </c>
      <c r="C637" s="46" t="s">
        <v>719</v>
      </c>
      <c r="D637" s="44" t="s">
        <v>13</v>
      </c>
      <c r="E637" s="44">
        <v>2</v>
      </c>
      <c r="F637" s="46"/>
      <c r="G637" s="20"/>
      <c r="H637" s="60"/>
    </row>
    <row r="638" spans="1:8" x14ac:dyDescent="0.2">
      <c r="A638" s="59"/>
      <c r="B638" s="20"/>
      <c r="C638" s="46"/>
      <c r="D638" s="44"/>
      <c r="E638" s="44"/>
      <c r="F638" s="46"/>
      <c r="G638" s="20"/>
      <c r="H638" s="60"/>
    </row>
    <row r="639" spans="1:8" ht="22.5" x14ac:dyDescent="0.2">
      <c r="A639" s="58"/>
      <c r="B639" s="48"/>
      <c r="C639" s="50" t="s">
        <v>9108</v>
      </c>
      <c r="D639" s="31"/>
      <c r="E639" s="31"/>
      <c r="F639" s="50"/>
      <c r="G639" s="31"/>
      <c r="H639" s="65"/>
    </row>
    <row r="640" spans="1:8" x14ac:dyDescent="0.2">
      <c r="A640" s="59"/>
      <c r="B640" s="20"/>
      <c r="C640" s="46"/>
      <c r="D640" s="44"/>
      <c r="E640" s="44"/>
      <c r="F640" s="46"/>
      <c r="G640" s="20"/>
      <c r="H640" s="60"/>
    </row>
    <row r="641" spans="1:8" x14ac:dyDescent="0.2">
      <c r="A641" s="59"/>
      <c r="B641" s="84">
        <v>11</v>
      </c>
      <c r="C641" s="47" t="s">
        <v>8649</v>
      </c>
      <c r="D641" s="52"/>
      <c r="E641" s="52"/>
      <c r="F641" s="47"/>
      <c r="G641" s="84"/>
      <c r="H641" s="62"/>
    </row>
    <row r="642" spans="1:8" ht="22.5" x14ac:dyDescent="0.2">
      <c r="A642" s="59"/>
      <c r="B642" s="20" t="s">
        <v>735</v>
      </c>
      <c r="C642" s="46" t="s">
        <v>736</v>
      </c>
      <c r="D642" s="44" t="s">
        <v>47</v>
      </c>
      <c r="E642" s="44">
        <f>E621</f>
        <v>7.09</v>
      </c>
      <c r="F642" s="46"/>
      <c r="G642" s="20"/>
      <c r="H642" s="60"/>
    </row>
    <row r="643" spans="1:8" x14ac:dyDescent="0.2">
      <c r="A643" s="59"/>
      <c r="B643" s="20"/>
      <c r="C643" s="46"/>
      <c r="D643" s="44"/>
      <c r="E643" s="44"/>
      <c r="F643" s="46"/>
      <c r="G643" s="20"/>
      <c r="H643" s="60"/>
    </row>
    <row r="644" spans="1:8" ht="22.5" x14ac:dyDescent="0.2">
      <c r="A644" s="58"/>
      <c r="B644" s="48"/>
      <c r="C644" s="50" t="s">
        <v>9108</v>
      </c>
      <c r="D644" s="31"/>
      <c r="E644" s="31"/>
      <c r="F644" s="50"/>
      <c r="G644" s="31"/>
      <c r="H644" s="65"/>
    </row>
    <row r="645" spans="1:8" x14ac:dyDescent="0.2">
      <c r="A645" s="59"/>
      <c r="B645" s="20"/>
      <c r="C645" s="46"/>
      <c r="D645" s="44"/>
      <c r="E645" s="44"/>
      <c r="F645" s="46"/>
      <c r="G645" s="20"/>
      <c r="H645" s="60"/>
    </row>
    <row r="646" spans="1:8" ht="22.5" x14ac:dyDescent="0.2">
      <c r="A646" s="61"/>
      <c r="B646" s="20" t="s">
        <v>8675</v>
      </c>
      <c r="C646" s="46" t="s">
        <v>8724</v>
      </c>
      <c r="D646" s="44" t="s">
        <v>47</v>
      </c>
      <c r="E646" s="44">
        <v>1.5</v>
      </c>
      <c r="F646" s="46"/>
      <c r="G646" s="20"/>
      <c r="H646" s="60"/>
    </row>
    <row r="647" spans="1:8" x14ac:dyDescent="0.2">
      <c r="A647" s="61"/>
      <c r="B647" s="20"/>
      <c r="C647" s="46"/>
      <c r="D647" s="44"/>
      <c r="E647" s="44"/>
      <c r="F647" s="46"/>
      <c r="G647" s="20"/>
      <c r="H647" s="60"/>
    </row>
    <row r="648" spans="1:8" ht="22.5" x14ac:dyDescent="0.2">
      <c r="A648" s="58"/>
      <c r="B648" s="48"/>
      <c r="C648" s="50" t="s">
        <v>9108</v>
      </c>
      <c r="D648" s="31"/>
      <c r="E648" s="31"/>
      <c r="F648" s="50"/>
      <c r="G648" s="31"/>
      <c r="H648" s="65"/>
    </row>
    <row r="649" spans="1:8" x14ac:dyDescent="0.2">
      <c r="A649" s="61"/>
      <c r="B649" s="20"/>
      <c r="C649" s="46"/>
      <c r="D649" s="44"/>
      <c r="E649" s="44"/>
      <c r="F649" s="46"/>
      <c r="G649" s="20"/>
      <c r="H649" s="60"/>
    </row>
    <row r="650" spans="1:8" ht="22.5" x14ac:dyDescent="0.2">
      <c r="A650" s="59" t="s">
        <v>8705</v>
      </c>
      <c r="B650" s="20" t="s">
        <v>8675</v>
      </c>
      <c r="C650" s="46" t="s">
        <v>8748</v>
      </c>
      <c r="D650" s="44" t="s">
        <v>47</v>
      </c>
      <c r="E650" s="44">
        <v>151.01999999999998</v>
      </c>
      <c r="F650" s="46"/>
      <c r="G650" s="44"/>
      <c r="H650" s="73"/>
    </row>
    <row r="651" spans="1:8" x14ac:dyDescent="0.2">
      <c r="A651" s="59"/>
      <c r="B651" s="20"/>
      <c r="C651" s="46"/>
      <c r="D651" s="44"/>
      <c r="E651" s="44"/>
      <c r="F651" s="46"/>
      <c r="G651" s="44"/>
      <c r="H651" s="73"/>
    </row>
    <row r="652" spans="1:8" ht="22.5" x14ac:dyDescent="0.2">
      <c r="A652" s="58"/>
      <c r="B652" s="48"/>
      <c r="C652" s="50" t="s">
        <v>9109</v>
      </c>
      <c r="D652" s="31"/>
      <c r="E652" s="31"/>
      <c r="F652" s="50"/>
      <c r="G652" s="31"/>
      <c r="H652" s="146"/>
    </row>
    <row r="653" spans="1:8" x14ac:dyDescent="0.2">
      <c r="A653" s="59"/>
      <c r="B653" s="20"/>
      <c r="C653" s="46"/>
      <c r="D653" s="44"/>
      <c r="E653" s="44"/>
      <c r="F653" s="46"/>
      <c r="G653" s="44"/>
      <c r="H653" s="73"/>
    </row>
    <row r="654" spans="1:8" ht="22.5" x14ac:dyDescent="0.2">
      <c r="A654" s="59"/>
      <c r="B654" s="20" t="s">
        <v>8675</v>
      </c>
      <c r="C654" s="46" t="s">
        <v>8747</v>
      </c>
      <c r="D654" s="44" t="s">
        <v>47</v>
      </c>
      <c r="E654" s="44">
        <v>3.6</v>
      </c>
      <c r="F654" s="46"/>
      <c r="G654" s="44"/>
      <c r="H654" s="73"/>
    </row>
    <row r="655" spans="1:8" x14ac:dyDescent="0.2">
      <c r="A655" s="59"/>
      <c r="B655" s="20"/>
      <c r="C655" s="46"/>
      <c r="D655" s="44"/>
      <c r="E655" s="44"/>
      <c r="F655" s="46"/>
      <c r="G655" s="44"/>
      <c r="H655" s="73"/>
    </row>
    <row r="656" spans="1:8" ht="22.5" x14ac:dyDescent="0.2">
      <c r="A656" s="58"/>
      <c r="B656" s="48"/>
      <c r="C656" s="50" t="s">
        <v>9109</v>
      </c>
      <c r="D656" s="31"/>
      <c r="E656" s="31"/>
      <c r="F656" s="50"/>
      <c r="G656" s="31"/>
      <c r="H656" s="146"/>
    </row>
    <row r="657" spans="1:8" x14ac:dyDescent="0.2">
      <c r="A657" s="59"/>
      <c r="B657" s="20"/>
      <c r="C657" s="46"/>
      <c r="D657" s="44"/>
      <c r="E657" s="44"/>
      <c r="F657" s="46"/>
      <c r="G657" s="44"/>
      <c r="H657" s="73"/>
    </row>
    <row r="658" spans="1:8" x14ac:dyDescent="0.2">
      <c r="A658" s="59"/>
      <c r="B658" s="84">
        <v>12</v>
      </c>
      <c r="C658" s="47" t="s">
        <v>8641</v>
      </c>
      <c r="D658" s="52"/>
      <c r="E658" s="52"/>
      <c r="F658" s="47"/>
      <c r="G658" s="84"/>
      <c r="H658" s="62"/>
    </row>
    <row r="659" spans="1:8" ht="45" customHeight="1" x14ac:dyDescent="0.2">
      <c r="A659" s="59"/>
      <c r="B659" s="20" t="s">
        <v>1415</v>
      </c>
      <c r="C659" s="46" t="s">
        <v>1416</v>
      </c>
      <c r="D659" s="44" t="s">
        <v>1</v>
      </c>
      <c r="E659" s="44">
        <v>100</v>
      </c>
      <c r="F659" s="46"/>
      <c r="G659" s="20"/>
      <c r="H659" s="60"/>
    </row>
    <row r="660" spans="1:8" ht="9.9499999999999993" customHeight="1" x14ac:dyDescent="0.2">
      <c r="A660" s="59"/>
      <c r="B660" s="20"/>
      <c r="C660" s="46"/>
      <c r="D660" s="44"/>
      <c r="E660" s="44"/>
      <c r="F660" s="46"/>
      <c r="G660" s="20"/>
      <c r="H660" s="60"/>
    </row>
    <row r="661" spans="1:8" ht="9.9499999999999993" customHeight="1" x14ac:dyDescent="0.2">
      <c r="A661" s="58"/>
      <c r="B661" s="48"/>
      <c r="C661" s="50" t="s">
        <v>9110</v>
      </c>
      <c r="D661" s="31"/>
      <c r="E661" s="31"/>
      <c r="F661" s="50"/>
      <c r="G661" s="48"/>
      <c r="H661" s="65"/>
    </row>
    <row r="662" spans="1:8" ht="9.9499999999999993" customHeight="1" x14ac:dyDescent="0.2">
      <c r="A662" s="59"/>
      <c r="B662" s="20"/>
      <c r="C662" s="46"/>
      <c r="D662" s="44"/>
      <c r="E662" s="44"/>
      <c r="F662" s="46"/>
      <c r="G662" s="20"/>
      <c r="H662" s="60"/>
    </row>
    <row r="663" spans="1:8" ht="45" customHeight="1" x14ac:dyDescent="0.2">
      <c r="A663" s="61"/>
      <c r="B663" s="20" t="s">
        <v>1424</v>
      </c>
      <c r="C663" s="46" t="s">
        <v>1425</v>
      </c>
      <c r="D663" s="44" t="s">
        <v>1</v>
      </c>
      <c r="E663" s="44">
        <v>200</v>
      </c>
      <c r="F663" s="46"/>
      <c r="G663" s="20"/>
      <c r="H663" s="60"/>
    </row>
    <row r="664" spans="1:8" ht="9.9499999999999993" customHeight="1" x14ac:dyDescent="0.2">
      <c r="A664" s="61"/>
      <c r="B664" s="20"/>
      <c r="C664" s="46"/>
      <c r="D664" s="44"/>
      <c r="E664" s="44"/>
      <c r="F664" s="46"/>
      <c r="G664" s="20"/>
      <c r="H664" s="60"/>
    </row>
    <row r="665" spans="1:8" ht="9.9499999999999993" customHeight="1" x14ac:dyDescent="0.2">
      <c r="A665" s="58"/>
      <c r="B665" s="48"/>
      <c r="C665" s="50" t="s">
        <v>9110</v>
      </c>
      <c r="D665" s="31"/>
      <c r="E665" s="31"/>
      <c r="F665" s="50"/>
      <c r="G665" s="48"/>
      <c r="H665" s="65"/>
    </row>
    <row r="666" spans="1:8" ht="9.9499999999999993" customHeight="1" x14ac:dyDescent="0.2">
      <c r="A666" s="61"/>
      <c r="B666" s="20"/>
      <c r="C666" s="46"/>
      <c r="D666" s="44"/>
      <c r="E666" s="44"/>
      <c r="F666" s="46"/>
      <c r="G666" s="20"/>
      <c r="H666" s="60"/>
    </row>
    <row r="667" spans="1:8" ht="45" customHeight="1" x14ac:dyDescent="0.2">
      <c r="A667" s="59" t="s">
        <v>8705</v>
      </c>
      <c r="B667" s="20" t="s">
        <v>1430</v>
      </c>
      <c r="C667" s="46" t="s">
        <v>1431</v>
      </c>
      <c r="D667" s="44" t="s">
        <v>1</v>
      </c>
      <c r="E667" s="44">
        <v>100</v>
      </c>
      <c r="F667" s="46"/>
      <c r="G667" s="20"/>
      <c r="H667" s="60"/>
    </row>
    <row r="668" spans="1:8" ht="9.9499999999999993" customHeight="1" x14ac:dyDescent="0.2">
      <c r="A668" s="59"/>
      <c r="B668" s="20"/>
      <c r="C668" s="46"/>
      <c r="D668" s="44"/>
      <c r="E668" s="44"/>
      <c r="F668" s="46"/>
      <c r="G668" s="20"/>
      <c r="H668" s="60"/>
    </row>
    <row r="669" spans="1:8" ht="9.9499999999999993" customHeight="1" x14ac:dyDescent="0.2">
      <c r="A669" s="58"/>
      <c r="B669" s="48"/>
      <c r="C669" s="50" t="s">
        <v>9110</v>
      </c>
      <c r="D669" s="31"/>
      <c r="E669" s="31"/>
      <c r="F669" s="50"/>
      <c r="G669" s="48"/>
      <c r="H669" s="65"/>
    </row>
    <row r="670" spans="1:8" ht="9.9499999999999993" customHeight="1" x14ac:dyDescent="0.2">
      <c r="A670" s="59"/>
      <c r="B670" s="20"/>
      <c r="C670" s="46"/>
      <c r="D670" s="44"/>
      <c r="E670" s="44"/>
      <c r="F670" s="46"/>
      <c r="G670" s="20"/>
      <c r="H670" s="60"/>
    </row>
    <row r="671" spans="1:8" ht="45" customHeight="1" x14ac:dyDescent="0.2">
      <c r="A671" s="59" t="s">
        <v>8705</v>
      </c>
      <c r="B671" s="20" t="s">
        <v>1626</v>
      </c>
      <c r="C671" s="46" t="s">
        <v>1627</v>
      </c>
      <c r="D671" s="44" t="s">
        <v>13</v>
      </c>
      <c r="E671" s="44">
        <v>18</v>
      </c>
      <c r="F671" s="46"/>
      <c r="G671" s="20"/>
      <c r="H671" s="60"/>
    </row>
    <row r="672" spans="1:8" ht="9.9499999999999993" customHeight="1" x14ac:dyDescent="0.2">
      <c r="A672" s="59"/>
      <c r="B672" s="20"/>
      <c r="C672" s="46"/>
      <c r="D672" s="44"/>
      <c r="E672" s="44"/>
      <c r="F672" s="46"/>
      <c r="G672" s="20"/>
      <c r="H672" s="60"/>
    </row>
    <row r="673" spans="1:8" ht="9.9499999999999993" customHeight="1" x14ac:dyDescent="0.2">
      <c r="A673" s="58"/>
      <c r="B673" s="48"/>
      <c r="C673" s="50" t="s">
        <v>9110</v>
      </c>
      <c r="D673" s="31"/>
      <c r="E673" s="31"/>
      <c r="F673" s="50"/>
      <c r="G673" s="48"/>
      <c r="H673" s="65"/>
    </row>
    <row r="674" spans="1:8" ht="9.9499999999999993" customHeight="1" x14ac:dyDescent="0.2">
      <c r="A674" s="59"/>
      <c r="B674" s="20"/>
      <c r="C674" s="46"/>
      <c r="D674" s="44"/>
      <c r="E674" s="44"/>
      <c r="F674" s="46"/>
      <c r="G674" s="20"/>
      <c r="H674" s="60"/>
    </row>
    <row r="675" spans="1:8" ht="45" x14ac:dyDescent="0.2">
      <c r="A675" s="59" t="s">
        <v>8705</v>
      </c>
      <c r="B675" s="20" t="s">
        <v>1635</v>
      </c>
      <c r="C675" s="46" t="s">
        <v>1636</v>
      </c>
      <c r="D675" s="44" t="s">
        <v>13</v>
      </c>
      <c r="E675" s="44">
        <v>1</v>
      </c>
      <c r="F675" s="46"/>
      <c r="G675" s="20"/>
      <c r="H675" s="60"/>
    </row>
    <row r="676" spans="1:8" x14ac:dyDescent="0.2">
      <c r="A676" s="59"/>
      <c r="B676" s="20"/>
      <c r="C676" s="46"/>
      <c r="D676" s="44"/>
      <c r="E676" s="44"/>
      <c r="F676" s="46"/>
      <c r="G676" s="20"/>
      <c r="H676" s="60"/>
    </row>
    <row r="677" spans="1:8" x14ac:dyDescent="0.2">
      <c r="A677" s="58"/>
      <c r="B677" s="48"/>
      <c r="C677" s="50" t="s">
        <v>9110</v>
      </c>
      <c r="D677" s="31"/>
      <c r="E677" s="31"/>
      <c r="F677" s="50"/>
      <c r="G677" s="48"/>
      <c r="H677" s="65"/>
    </row>
    <row r="678" spans="1:8" x14ac:dyDescent="0.2">
      <c r="A678" s="59"/>
      <c r="B678" s="20"/>
      <c r="C678" s="46"/>
      <c r="D678" s="44"/>
      <c r="E678" s="44"/>
      <c r="F678" s="46"/>
      <c r="G678" s="20"/>
      <c r="H678" s="60"/>
    </row>
    <row r="679" spans="1:8" ht="78.75" x14ac:dyDescent="0.2">
      <c r="A679" s="59" t="s">
        <v>8705</v>
      </c>
      <c r="B679" s="20" t="s">
        <v>1653</v>
      </c>
      <c r="C679" s="46" t="s">
        <v>1654</v>
      </c>
      <c r="D679" s="44" t="s">
        <v>13</v>
      </c>
      <c r="E679" s="44">
        <v>1</v>
      </c>
      <c r="F679" s="46"/>
      <c r="G679" s="20"/>
      <c r="H679" s="60"/>
    </row>
    <row r="680" spans="1:8" x14ac:dyDescent="0.2">
      <c r="A680" s="59"/>
      <c r="B680" s="20"/>
      <c r="C680" s="46"/>
      <c r="D680" s="44"/>
      <c r="E680" s="44"/>
      <c r="F680" s="46"/>
      <c r="G680" s="20"/>
      <c r="H680" s="60"/>
    </row>
    <row r="681" spans="1:8" x14ac:dyDescent="0.2">
      <c r="A681" s="58"/>
      <c r="B681" s="48"/>
      <c r="C681" s="50" t="s">
        <v>9110</v>
      </c>
      <c r="D681" s="31"/>
      <c r="E681" s="31"/>
      <c r="F681" s="50"/>
      <c r="G681" s="48"/>
      <c r="H681" s="65"/>
    </row>
    <row r="682" spans="1:8" x14ac:dyDescent="0.2">
      <c r="A682" s="59"/>
      <c r="B682" s="20"/>
      <c r="C682" s="46"/>
      <c r="D682" s="44"/>
      <c r="E682" s="44"/>
      <c r="F682" s="46"/>
      <c r="G682" s="20"/>
      <c r="H682" s="60"/>
    </row>
    <row r="683" spans="1:8" ht="45" x14ac:dyDescent="0.2">
      <c r="A683" s="59" t="s">
        <v>8705</v>
      </c>
      <c r="B683" s="20" t="s">
        <v>1860</v>
      </c>
      <c r="C683" s="46" t="s">
        <v>1861</v>
      </c>
      <c r="D683" s="44" t="s">
        <v>13</v>
      </c>
      <c r="E683" s="44">
        <v>2</v>
      </c>
      <c r="F683" s="46"/>
      <c r="G683" s="20"/>
      <c r="H683" s="60"/>
    </row>
    <row r="684" spans="1:8" x14ac:dyDescent="0.2">
      <c r="A684" s="59"/>
      <c r="B684" s="20"/>
      <c r="C684" s="46"/>
      <c r="D684" s="44"/>
      <c r="E684" s="44"/>
      <c r="F684" s="46"/>
      <c r="G684" s="20"/>
      <c r="H684" s="60"/>
    </row>
    <row r="685" spans="1:8" x14ac:dyDescent="0.2">
      <c r="A685" s="58"/>
      <c r="B685" s="48"/>
      <c r="C685" s="50" t="s">
        <v>9110</v>
      </c>
      <c r="D685" s="31"/>
      <c r="E685" s="31"/>
      <c r="F685" s="50"/>
      <c r="G685" s="48"/>
      <c r="H685" s="65"/>
    </row>
    <row r="686" spans="1:8" x14ac:dyDescent="0.2">
      <c r="A686" s="59"/>
      <c r="B686" s="20"/>
      <c r="C686" s="46"/>
      <c r="D686" s="44"/>
      <c r="E686" s="44"/>
      <c r="F686" s="46"/>
      <c r="G686" s="20"/>
      <c r="H686" s="60"/>
    </row>
    <row r="687" spans="1:8" ht="67.5" x14ac:dyDescent="0.2">
      <c r="A687" s="59" t="s">
        <v>8705</v>
      </c>
      <c r="B687" s="20" t="s">
        <v>2278</v>
      </c>
      <c r="C687" s="46" t="s">
        <v>2279</v>
      </c>
      <c r="D687" s="44" t="s">
        <v>13</v>
      </c>
      <c r="E687" s="44">
        <v>5</v>
      </c>
      <c r="F687" s="46"/>
      <c r="G687" s="20"/>
      <c r="H687" s="60"/>
    </row>
    <row r="688" spans="1:8" x14ac:dyDescent="0.2">
      <c r="A688" s="59"/>
      <c r="B688" s="20"/>
      <c r="C688" s="46"/>
      <c r="D688" s="44"/>
      <c r="E688" s="44"/>
      <c r="F688" s="46"/>
      <c r="G688" s="20"/>
      <c r="H688" s="60"/>
    </row>
    <row r="689" spans="1:8" x14ac:dyDescent="0.2">
      <c r="A689" s="58"/>
      <c r="B689" s="48"/>
      <c r="C689" s="50" t="s">
        <v>9110</v>
      </c>
      <c r="D689" s="31"/>
      <c r="E689" s="31"/>
      <c r="F689" s="50"/>
      <c r="G689" s="48"/>
      <c r="H689" s="65"/>
    </row>
    <row r="690" spans="1:8" x14ac:dyDescent="0.2">
      <c r="A690" s="59"/>
      <c r="B690" s="20"/>
      <c r="C690" s="46"/>
      <c r="D690" s="44"/>
      <c r="E690" s="44"/>
      <c r="F690" s="46"/>
      <c r="G690" s="20"/>
      <c r="H690" s="60"/>
    </row>
    <row r="691" spans="1:8" ht="67.5" x14ac:dyDescent="0.2">
      <c r="A691" s="59" t="s">
        <v>8705</v>
      </c>
      <c r="B691" s="20" t="s">
        <v>2296</v>
      </c>
      <c r="C691" s="46" t="s">
        <v>2297</v>
      </c>
      <c r="D691" s="44" t="s">
        <v>13</v>
      </c>
      <c r="E691" s="44">
        <v>25</v>
      </c>
      <c r="F691" s="46"/>
      <c r="G691" s="20"/>
      <c r="H691" s="60"/>
    </row>
    <row r="692" spans="1:8" x14ac:dyDescent="0.2">
      <c r="A692" s="59"/>
      <c r="B692" s="20"/>
      <c r="C692" s="46"/>
      <c r="D692" s="44"/>
      <c r="E692" s="44"/>
      <c r="F692" s="46"/>
      <c r="G692" s="20"/>
      <c r="H692" s="60"/>
    </row>
    <row r="693" spans="1:8" x14ac:dyDescent="0.2">
      <c r="A693" s="58"/>
      <c r="B693" s="48"/>
      <c r="C693" s="50" t="s">
        <v>9110</v>
      </c>
      <c r="D693" s="31"/>
      <c r="E693" s="31"/>
      <c r="F693" s="50"/>
      <c r="G693" s="48"/>
      <c r="H693" s="65"/>
    </row>
    <row r="694" spans="1:8" x14ac:dyDescent="0.2">
      <c r="A694" s="59"/>
      <c r="B694" s="20"/>
      <c r="C694" s="46"/>
      <c r="D694" s="44"/>
      <c r="E694" s="44"/>
      <c r="F694" s="46"/>
      <c r="G694" s="20"/>
      <c r="H694" s="60"/>
    </row>
    <row r="695" spans="1:8" ht="56.25" x14ac:dyDescent="0.2">
      <c r="A695" s="59" t="s">
        <v>8705</v>
      </c>
      <c r="B695" s="20" t="s">
        <v>2299</v>
      </c>
      <c r="C695" s="46" t="s">
        <v>2300</v>
      </c>
      <c r="D695" s="44" t="s">
        <v>13</v>
      </c>
      <c r="E695" s="44">
        <v>2</v>
      </c>
      <c r="F695" s="46"/>
      <c r="G695" s="20"/>
      <c r="H695" s="60"/>
    </row>
    <row r="696" spans="1:8" x14ac:dyDescent="0.2">
      <c r="A696" s="59"/>
      <c r="B696" s="20"/>
      <c r="C696" s="46"/>
      <c r="D696" s="44"/>
      <c r="E696" s="44"/>
      <c r="F696" s="46"/>
      <c r="G696" s="20"/>
      <c r="H696" s="60"/>
    </row>
    <row r="697" spans="1:8" x14ac:dyDescent="0.2">
      <c r="A697" s="58"/>
      <c r="B697" s="48"/>
      <c r="C697" s="50" t="s">
        <v>9110</v>
      </c>
      <c r="D697" s="31"/>
      <c r="E697" s="31"/>
      <c r="F697" s="50"/>
      <c r="G697" s="48"/>
      <c r="H697" s="65"/>
    </row>
    <row r="698" spans="1:8" x14ac:dyDescent="0.2">
      <c r="A698" s="59"/>
      <c r="B698" s="20"/>
      <c r="C698" s="46"/>
      <c r="D698" s="44"/>
      <c r="E698" s="44"/>
      <c r="F698" s="46"/>
      <c r="G698" s="20"/>
      <c r="H698" s="60"/>
    </row>
    <row r="699" spans="1:8" ht="78.75" x14ac:dyDescent="0.2">
      <c r="A699" s="59" t="s">
        <v>8705</v>
      </c>
      <c r="B699" s="20" t="s">
        <v>2302</v>
      </c>
      <c r="C699" s="46" t="s">
        <v>2303</v>
      </c>
      <c r="D699" s="44" t="s">
        <v>13</v>
      </c>
      <c r="E699" s="44">
        <v>2</v>
      </c>
      <c r="F699" s="46"/>
      <c r="G699" s="20"/>
      <c r="H699" s="60"/>
    </row>
    <row r="700" spans="1:8" x14ac:dyDescent="0.2">
      <c r="A700" s="59"/>
      <c r="B700" s="20"/>
      <c r="C700" s="46"/>
      <c r="D700" s="44"/>
      <c r="E700" s="44"/>
      <c r="F700" s="46"/>
      <c r="G700" s="20"/>
      <c r="H700" s="60"/>
    </row>
    <row r="701" spans="1:8" x14ac:dyDescent="0.2">
      <c r="A701" s="58"/>
      <c r="B701" s="48"/>
      <c r="C701" s="50" t="s">
        <v>9110</v>
      </c>
      <c r="D701" s="31"/>
      <c r="E701" s="31"/>
      <c r="F701" s="50"/>
      <c r="G701" s="48"/>
      <c r="H701" s="65"/>
    </row>
    <row r="702" spans="1:8" x14ac:dyDescent="0.2">
      <c r="A702" s="59"/>
      <c r="B702" s="20"/>
      <c r="C702" s="46"/>
      <c r="D702" s="44"/>
      <c r="E702" s="44"/>
      <c r="F702" s="46"/>
      <c r="G702" s="20"/>
      <c r="H702" s="60"/>
    </row>
    <row r="703" spans="1:8" ht="22.5" x14ac:dyDescent="0.2">
      <c r="A703" s="59" t="s">
        <v>8705</v>
      </c>
      <c r="B703" s="66">
        <v>90776</v>
      </c>
      <c r="C703" s="67" t="s">
        <v>8714</v>
      </c>
      <c r="D703" s="69" t="s">
        <v>13</v>
      </c>
      <c r="E703" s="72">
        <v>16</v>
      </c>
      <c r="F703" s="72"/>
      <c r="G703" s="20"/>
      <c r="H703" s="60"/>
    </row>
    <row r="704" spans="1:8" x14ac:dyDescent="0.2">
      <c r="A704" s="59"/>
      <c r="B704" s="66"/>
      <c r="C704" s="67"/>
      <c r="D704" s="69"/>
      <c r="E704" s="72"/>
      <c r="F704" s="72"/>
      <c r="G704" s="20"/>
      <c r="H704" s="60"/>
    </row>
    <row r="705" spans="1:8" x14ac:dyDescent="0.2">
      <c r="A705" s="58"/>
      <c r="B705" s="48"/>
      <c r="C705" s="50" t="s">
        <v>9110</v>
      </c>
      <c r="D705" s="31"/>
      <c r="E705" s="31"/>
      <c r="F705" s="50"/>
      <c r="G705" s="48"/>
      <c r="H705" s="65"/>
    </row>
    <row r="706" spans="1:8" x14ac:dyDescent="0.2">
      <c r="A706" s="59"/>
      <c r="B706" s="66"/>
      <c r="C706" s="67"/>
      <c r="D706" s="69"/>
      <c r="E706" s="72"/>
      <c r="F706" s="72"/>
      <c r="G706" s="20"/>
      <c r="H706" s="60"/>
    </row>
    <row r="707" spans="1:8" ht="22.5" x14ac:dyDescent="0.2">
      <c r="A707" s="59" t="s">
        <v>8705</v>
      </c>
      <c r="B707" s="66">
        <v>98610</v>
      </c>
      <c r="C707" s="67" t="s">
        <v>8715</v>
      </c>
      <c r="D707" s="69" t="s">
        <v>13</v>
      </c>
      <c r="E707" s="72">
        <v>13</v>
      </c>
      <c r="F707" s="72"/>
      <c r="G707" s="20"/>
      <c r="H707" s="60"/>
    </row>
    <row r="708" spans="1:8" x14ac:dyDescent="0.2">
      <c r="A708" s="59"/>
      <c r="B708" s="66"/>
      <c r="C708" s="67"/>
      <c r="D708" s="69"/>
      <c r="E708" s="72"/>
      <c r="F708" s="72"/>
      <c r="G708" s="20"/>
      <c r="H708" s="60"/>
    </row>
    <row r="709" spans="1:8" x14ac:dyDescent="0.2">
      <c r="A709" s="58"/>
      <c r="B709" s="48"/>
      <c r="C709" s="50" t="s">
        <v>9110</v>
      </c>
      <c r="D709" s="31"/>
      <c r="E709" s="31"/>
      <c r="F709" s="50"/>
      <c r="G709" s="48"/>
      <c r="H709" s="65"/>
    </row>
    <row r="710" spans="1:8" x14ac:dyDescent="0.2">
      <c r="A710" s="59"/>
      <c r="B710" s="66"/>
      <c r="C710" s="67"/>
      <c r="D710" s="69"/>
      <c r="E710" s="72"/>
      <c r="F710" s="72"/>
      <c r="G710" s="20"/>
      <c r="H710" s="60"/>
    </row>
    <row r="711" spans="1:8" ht="22.5" x14ac:dyDescent="0.2">
      <c r="A711" s="59" t="s">
        <v>8701</v>
      </c>
      <c r="B711" s="66">
        <v>98611</v>
      </c>
      <c r="C711" s="67" t="s">
        <v>8716</v>
      </c>
      <c r="D711" s="69" t="s">
        <v>13</v>
      </c>
      <c r="E711" s="72">
        <v>3</v>
      </c>
      <c r="F711" s="72"/>
      <c r="G711" s="20"/>
      <c r="H711" s="60"/>
    </row>
    <row r="712" spans="1:8" x14ac:dyDescent="0.2">
      <c r="A712" s="59"/>
      <c r="B712" s="66"/>
      <c r="C712" s="67"/>
      <c r="D712" s="69"/>
      <c r="E712" s="72"/>
      <c r="F712" s="72"/>
      <c r="G712" s="20"/>
      <c r="H712" s="60"/>
    </row>
    <row r="713" spans="1:8" x14ac:dyDescent="0.2">
      <c r="A713" s="58"/>
      <c r="B713" s="48"/>
      <c r="C713" s="50" t="s">
        <v>9110</v>
      </c>
      <c r="D713" s="31"/>
      <c r="E713" s="31"/>
      <c r="F713" s="50"/>
      <c r="G713" s="48"/>
      <c r="H713" s="65"/>
    </row>
    <row r="714" spans="1:8" x14ac:dyDescent="0.2">
      <c r="A714" s="59"/>
      <c r="B714" s="66"/>
      <c r="C714" s="67"/>
      <c r="D714" s="69"/>
      <c r="E714" s="72"/>
      <c r="F714" s="72"/>
      <c r="G714" s="20"/>
      <c r="H714" s="60"/>
    </row>
    <row r="715" spans="1:8" ht="22.5" x14ac:dyDescent="0.2">
      <c r="A715" s="59" t="str">
        <f>A711</f>
        <v>SIURB-EDIF</v>
      </c>
      <c r="B715" s="20" t="s">
        <v>2050</v>
      </c>
      <c r="C715" s="46" t="s">
        <v>2051</v>
      </c>
      <c r="D715" s="44" t="s">
        <v>13</v>
      </c>
      <c r="E715" s="44">
        <v>22</v>
      </c>
      <c r="F715" s="46"/>
      <c r="G715" s="44"/>
      <c r="H715" s="60"/>
    </row>
    <row r="716" spans="1:8" x14ac:dyDescent="0.2">
      <c r="A716" s="59"/>
      <c r="B716" s="20"/>
      <c r="C716" s="46"/>
      <c r="D716" s="44"/>
      <c r="E716" s="44"/>
      <c r="F716" s="46"/>
      <c r="G716" s="44"/>
      <c r="H716" s="60"/>
    </row>
    <row r="717" spans="1:8" x14ac:dyDescent="0.2">
      <c r="A717" s="59"/>
      <c r="B717" s="20"/>
      <c r="C717" s="46"/>
      <c r="D717" s="44"/>
      <c r="E717" s="44"/>
      <c r="F717" s="46"/>
      <c r="G717" s="44"/>
      <c r="H717" s="60"/>
    </row>
    <row r="718" spans="1:8" x14ac:dyDescent="0.2">
      <c r="A718" s="58"/>
      <c r="B718" s="48"/>
      <c r="C718" s="50" t="s">
        <v>9110</v>
      </c>
      <c r="D718" s="31"/>
      <c r="E718" s="31"/>
      <c r="F718" s="50"/>
      <c r="G718" s="48"/>
      <c r="H718" s="65"/>
    </row>
    <row r="719" spans="1:8" x14ac:dyDescent="0.2">
      <c r="A719" s="59"/>
      <c r="B719" s="20"/>
      <c r="C719" s="46"/>
      <c r="D719" s="44"/>
      <c r="E719" s="44"/>
      <c r="F719" s="46"/>
      <c r="G719" s="44"/>
      <c r="H719" s="60"/>
    </row>
    <row r="720" spans="1:8" ht="22.5" x14ac:dyDescent="0.2">
      <c r="A720" s="59" t="str">
        <f>A715</f>
        <v>SIURB-EDIF</v>
      </c>
      <c r="B720" s="20">
        <v>83402</v>
      </c>
      <c r="C720" s="46" t="s">
        <v>8948</v>
      </c>
      <c r="D720" s="44" t="s">
        <v>8473</v>
      </c>
      <c r="E720" s="44">
        <v>130</v>
      </c>
      <c r="F720" s="46"/>
      <c r="G720" s="44"/>
      <c r="H720" s="60"/>
    </row>
    <row r="721" spans="1:8" x14ac:dyDescent="0.2">
      <c r="A721" s="59"/>
      <c r="B721" s="20"/>
      <c r="C721" s="46"/>
      <c r="D721" s="44"/>
      <c r="E721" s="44"/>
      <c r="F721" s="46"/>
      <c r="G721" s="44"/>
      <c r="H721" s="60"/>
    </row>
    <row r="722" spans="1:8" x14ac:dyDescent="0.2">
      <c r="A722" s="58"/>
      <c r="B722" s="48"/>
      <c r="C722" s="50" t="s">
        <v>9110</v>
      </c>
      <c r="D722" s="31"/>
      <c r="E722" s="31"/>
      <c r="F722" s="50"/>
      <c r="G722" s="48"/>
      <c r="H722" s="65"/>
    </row>
    <row r="723" spans="1:8" x14ac:dyDescent="0.2">
      <c r="A723" s="59"/>
      <c r="B723" s="20"/>
      <c r="C723" s="46"/>
      <c r="D723" s="44"/>
      <c r="E723" s="44"/>
      <c r="F723" s="46"/>
      <c r="G723" s="44"/>
      <c r="H723" s="60"/>
    </row>
    <row r="724" spans="1:8" ht="45" x14ac:dyDescent="0.2">
      <c r="A724" s="59" t="s">
        <v>8705</v>
      </c>
      <c r="B724" s="20" t="s">
        <v>8949</v>
      </c>
      <c r="C724" s="46" t="s">
        <v>8950</v>
      </c>
      <c r="D724" s="44" t="s">
        <v>8687</v>
      </c>
      <c r="E724" s="44">
        <v>7</v>
      </c>
      <c r="F724" s="46"/>
      <c r="G724" s="20"/>
      <c r="H724" s="60"/>
    </row>
    <row r="725" spans="1:8" x14ac:dyDescent="0.2">
      <c r="A725" s="59"/>
      <c r="B725" s="20"/>
      <c r="C725" s="46"/>
      <c r="D725" s="44"/>
      <c r="E725" s="44"/>
      <c r="F725" s="46"/>
      <c r="G725" s="20"/>
      <c r="H725" s="60"/>
    </row>
    <row r="726" spans="1:8" x14ac:dyDescent="0.2">
      <c r="A726" s="58"/>
      <c r="B726" s="48"/>
      <c r="C726" s="50" t="s">
        <v>9110</v>
      </c>
      <c r="D726" s="31"/>
      <c r="E726" s="31"/>
      <c r="F726" s="50"/>
      <c r="G726" s="48"/>
      <c r="H726" s="65"/>
    </row>
    <row r="727" spans="1:8" x14ac:dyDescent="0.2">
      <c r="A727" s="59"/>
      <c r="B727" s="20"/>
      <c r="C727" s="46"/>
      <c r="D727" s="44"/>
      <c r="E727" s="44"/>
      <c r="F727" s="46"/>
      <c r="G727" s="20"/>
      <c r="H727" s="60"/>
    </row>
    <row r="728" spans="1:8" x14ac:dyDescent="0.2">
      <c r="A728" s="59"/>
      <c r="B728" s="84">
        <v>13</v>
      </c>
      <c r="C728" s="52" t="s">
        <v>8642</v>
      </c>
      <c r="D728" s="52"/>
      <c r="E728" s="52"/>
      <c r="F728" s="52"/>
      <c r="G728" s="84"/>
      <c r="H728" s="62"/>
    </row>
    <row r="729" spans="1:8" ht="67.5" x14ac:dyDescent="0.2">
      <c r="A729" s="59"/>
      <c r="B729" s="20" t="s">
        <v>5880</v>
      </c>
      <c r="C729" s="46" t="s">
        <v>5881</v>
      </c>
      <c r="D729" s="44" t="s">
        <v>13</v>
      </c>
      <c r="E729" s="44">
        <v>12</v>
      </c>
      <c r="F729" s="44"/>
      <c r="G729" s="20"/>
      <c r="H729" s="60"/>
    </row>
    <row r="730" spans="1:8" x14ac:dyDescent="0.2">
      <c r="A730" s="59"/>
      <c r="B730" s="20"/>
      <c r="C730" s="46"/>
      <c r="D730" s="44"/>
      <c r="E730" s="44"/>
      <c r="F730" s="44"/>
      <c r="G730" s="20"/>
      <c r="H730" s="60"/>
    </row>
    <row r="731" spans="1:8" x14ac:dyDescent="0.2">
      <c r="A731" s="58"/>
      <c r="B731" s="48"/>
      <c r="C731" s="50" t="s">
        <v>9110</v>
      </c>
      <c r="D731" s="31"/>
      <c r="E731" s="31"/>
      <c r="F731" s="50"/>
      <c r="G731" s="48"/>
      <c r="H731" s="65"/>
    </row>
    <row r="732" spans="1:8" x14ac:dyDescent="0.2">
      <c r="A732" s="59"/>
      <c r="B732" s="20"/>
      <c r="C732" s="46"/>
      <c r="D732" s="44"/>
      <c r="E732" s="44"/>
      <c r="F732" s="44"/>
      <c r="G732" s="20"/>
      <c r="H732" s="60"/>
    </row>
    <row r="733" spans="1:8" ht="90" x14ac:dyDescent="0.2">
      <c r="A733" s="61"/>
      <c r="B733" s="20" t="s">
        <v>2715</v>
      </c>
      <c r="C733" s="46" t="s">
        <v>2716</v>
      </c>
      <c r="D733" s="44" t="s">
        <v>1</v>
      </c>
      <c r="E733" s="44">
        <v>18</v>
      </c>
      <c r="F733" s="44"/>
      <c r="G733" s="20"/>
      <c r="H733" s="60"/>
    </row>
    <row r="734" spans="1:8" x14ac:dyDescent="0.2">
      <c r="A734" s="61"/>
      <c r="B734" s="20"/>
      <c r="C734" s="46"/>
      <c r="D734" s="44"/>
      <c r="E734" s="44"/>
      <c r="F734" s="44"/>
      <c r="G734" s="20"/>
      <c r="H734" s="60"/>
    </row>
    <row r="735" spans="1:8" x14ac:dyDescent="0.2">
      <c r="A735" s="58"/>
      <c r="B735" s="48"/>
      <c r="C735" s="50" t="s">
        <v>9110</v>
      </c>
      <c r="D735" s="31"/>
      <c r="E735" s="31"/>
      <c r="F735" s="50"/>
      <c r="G735" s="48"/>
      <c r="H735" s="65"/>
    </row>
    <row r="736" spans="1:8" x14ac:dyDescent="0.2">
      <c r="A736" s="61"/>
      <c r="B736" s="20"/>
      <c r="C736" s="46"/>
      <c r="D736" s="44"/>
      <c r="E736" s="44"/>
      <c r="F736" s="44"/>
      <c r="G736" s="20"/>
      <c r="H736" s="60"/>
    </row>
    <row r="737" spans="1:8" ht="56.25" x14ac:dyDescent="0.2">
      <c r="A737" s="59" t="s">
        <v>8705</v>
      </c>
      <c r="B737" s="20" t="s">
        <v>2655</v>
      </c>
      <c r="C737" s="46" t="s">
        <v>2656</v>
      </c>
      <c r="D737" s="44" t="s">
        <v>1</v>
      </c>
      <c r="E737" s="44">
        <v>18</v>
      </c>
      <c r="F737" s="44"/>
      <c r="G737" s="20"/>
      <c r="H737" s="60"/>
    </row>
    <row r="738" spans="1:8" x14ac:dyDescent="0.2">
      <c r="A738" s="59"/>
      <c r="B738" s="20"/>
      <c r="C738" s="46"/>
      <c r="D738" s="44"/>
      <c r="E738" s="44"/>
      <c r="F738" s="44"/>
      <c r="G738" s="20"/>
      <c r="H738" s="60"/>
    </row>
    <row r="739" spans="1:8" x14ac:dyDescent="0.2">
      <c r="A739" s="58"/>
      <c r="B739" s="48"/>
      <c r="C739" s="50" t="s">
        <v>9110</v>
      </c>
      <c r="D739" s="31"/>
      <c r="E739" s="31"/>
      <c r="F739" s="50"/>
      <c r="G739" s="48"/>
      <c r="H739" s="65"/>
    </row>
    <row r="740" spans="1:8" x14ac:dyDescent="0.2">
      <c r="A740" s="59"/>
      <c r="B740" s="20"/>
      <c r="C740" s="46"/>
      <c r="D740" s="44"/>
      <c r="E740" s="44"/>
      <c r="F740" s="44"/>
      <c r="G740" s="20"/>
      <c r="H740" s="60"/>
    </row>
    <row r="741" spans="1:8" ht="22.5" x14ac:dyDescent="0.2">
      <c r="A741" s="59" t="s">
        <v>8705</v>
      </c>
      <c r="B741" s="20" t="s">
        <v>5608</v>
      </c>
      <c r="C741" s="46" t="s">
        <v>5609</v>
      </c>
      <c r="D741" s="44" t="s">
        <v>13</v>
      </c>
      <c r="E741" s="44">
        <v>2</v>
      </c>
      <c r="F741" s="44"/>
      <c r="G741" s="20"/>
      <c r="H741" s="60"/>
    </row>
    <row r="742" spans="1:8" x14ac:dyDescent="0.2">
      <c r="A742" s="59"/>
      <c r="B742" s="20"/>
      <c r="C742" s="46"/>
      <c r="D742" s="44"/>
      <c r="E742" s="44"/>
      <c r="F742" s="44"/>
      <c r="G742" s="20"/>
      <c r="H742" s="60"/>
    </row>
    <row r="743" spans="1:8" x14ac:dyDescent="0.2">
      <c r="A743" s="58"/>
      <c r="B743" s="48"/>
      <c r="C743" s="50" t="s">
        <v>9110</v>
      </c>
      <c r="D743" s="31"/>
      <c r="E743" s="31"/>
      <c r="F743" s="50"/>
      <c r="G743" s="48"/>
      <c r="H743" s="65"/>
    </row>
    <row r="744" spans="1:8" x14ac:dyDescent="0.2">
      <c r="A744" s="59"/>
      <c r="B744" s="20"/>
      <c r="C744" s="46"/>
      <c r="D744" s="44"/>
      <c r="E744" s="44"/>
      <c r="F744" s="44"/>
      <c r="G744" s="20"/>
      <c r="H744" s="60"/>
    </row>
    <row r="745" spans="1:8" ht="45" x14ac:dyDescent="0.2">
      <c r="A745" s="59" t="s">
        <v>8705</v>
      </c>
      <c r="B745" s="20" t="s">
        <v>5674</v>
      </c>
      <c r="C745" s="46" t="s">
        <v>5675</v>
      </c>
      <c r="D745" s="44" t="s">
        <v>13</v>
      </c>
      <c r="E745" s="44">
        <v>6</v>
      </c>
      <c r="F745" s="44"/>
      <c r="G745" s="20"/>
      <c r="H745" s="60"/>
    </row>
    <row r="746" spans="1:8" x14ac:dyDescent="0.2">
      <c r="A746" s="59"/>
      <c r="B746" s="20"/>
      <c r="C746" s="46"/>
      <c r="D746" s="44"/>
      <c r="E746" s="44"/>
      <c r="F746" s="44"/>
      <c r="G746" s="20"/>
      <c r="H746" s="60"/>
    </row>
    <row r="747" spans="1:8" x14ac:dyDescent="0.2">
      <c r="A747" s="58"/>
      <c r="B747" s="48"/>
      <c r="C747" s="50" t="s">
        <v>9110</v>
      </c>
      <c r="D747" s="31"/>
      <c r="E747" s="31"/>
      <c r="F747" s="50"/>
      <c r="G747" s="48"/>
      <c r="H747" s="65"/>
    </row>
    <row r="748" spans="1:8" x14ac:dyDescent="0.2">
      <c r="A748" s="59"/>
      <c r="B748" s="20"/>
      <c r="C748" s="46"/>
      <c r="D748" s="44"/>
      <c r="E748" s="44"/>
      <c r="F748" s="44"/>
      <c r="G748" s="20"/>
      <c r="H748" s="60"/>
    </row>
    <row r="749" spans="1:8" ht="33.75" x14ac:dyDescent="0.2">
      <c r="A749" s="59" t="s">
        <v>8705</v>
      </c>
      <c r="B749" s="20" t="s">
        <v>5686</v>
      </c>
      <c r="C749" s="46" t="s">
        <v>5687</v>
      </c>
      <c r="D749" s="44" t="s">
        <v>13</v>
      </c>
      <c r="E749" s="44">
        <v>35</v>
      </c>
      <c r="F749" s="44"/>
      <c r="G749" s="20"/>
      <c r="H749" s="60"/>
    </row>
    <row r="750" spans="1:8" x14ac:dyDescent="0.2">
      <c r="A750" s="59"/>
      <c r="B750" s="20"/>
      <c r="C750" s="46"/>
      <c r="D750" s="44"/>
      <c r="E750" s="44"/>
      <c r="F750" s="44"/>
      <c r="G750" s="20"/>
      <c r="H750" s="60"/>
    </row>
    <row r="751" spans="1:8" x14ac:dyDescent="0.2">
      <c r="A751" s="58"/>
      <c r="B751" s="48"/>
      <c r="C751" s="50" t="s">
        <v>9110</v>
      </c>
      <c r="D751" s="31"/>
      <c r="E751" s="31"/>
      <c r="F751" s="50"/>
      <c r="G751" s="48"/>
      <c r="H751" s="65"/>
    </row>
    <row r="752" spans="1:8" x14ac:dyDescent="0.2">
      <c r="A752" s="59"/>
      <c r="B752" s="20"/>
      <c r="C752" s="46"/>
      <c r="D752" s="44"/>
      <c r="E752" s="44"/>
      <c r="F752" s="44"/>
      <c r="G752" s="20"/>
      <c r="H752" s="60"/>
    </row>
    <row r="753" spans="1:8" ht="33.75" x14ac:dyDescent="0.2">
      <c r="A753" s="59" t="s">
        <v>8705</v>
      </c>
      <c r="B753" s="20" t="s">
        <v>5700</v>
      </c>
      <c r="C753" s="46" t="s">
        <v>5701</v>
      </c>
      <c r="D753" s="44" t="s">
        <v>13</v>
      </c>
      <c r="E753" s="44">
        <v>10</v>
      </c>
      <c r="F753" s="44"/>
      <c r="G753" s="20"/>
      <c r="H753" s="60"/>
    </row>
    <row r="754" spans="1:8" x14ac:dyDescent="0.2">
      <c r="A754" s="59"/>
      <c r="B754" s="20"/>
      <c r="C754" s="46"/>
      <c r="D754" s="44"/>
      <c r="E754" s="44"/>
      <c r="F754" s="44"/>
      <c r="G754" s="20"/>
      <c r="H754" s="60"/>
    </row>
    <row r="755" spans="1:8" x14ac:dyDescent="0.2">
      <c r="A755" s="58"/>
      <c r="B755" s="48"/>
      <c r="C755" s="50" t="s">
        <v>9110</v>
      </c>
      <c r="D755" s="31"/>
      <c r="E755" s="31"/>
      <c r="F755" s="50"/>
      <c r="G755" s="48"/>
      <c r="H755" s="65"/>
    </row>
    <row r="756" spans="1:8" x14ac:dyDescent="0.2">
      <c r="A756" s="59"/>
      <c r="B756" s="20"/>
      <c r="C756" s="46"/>
      <c r="D756" s="44"/>
      <c r="E756" s="44"/>
      <c r="F756" s="44"/>
      <c r="G756" s="20"/>
      <c r="H756" s="60"/>
    </row>
    <row r="757" spans="1:8" ht="56.25" x14ac:dyDescent="0.2">
      <c r="A757" s="59" t="s">
        <v>8705</v>
      </c>
      <c r="B757" s="20" t="s">
        <v>5743</v>
      </c>
      <c r="C757" s="46" t="s">
        <v>5744</v>
      </c>
      <c r="D757" s="44" t="s">
        <v>13</v>
      </c>
      <c r="E757" s="44">
        <v>4</v>
      </c>
      <c r="F757" s="44"/>
      <c r="G757" s="20"/>
      <c r="H757" s="60"/>
    </row>
    <row r="758" spans="1:8" x14ac:dyDescent="0.2">
      <c r="A758" s="59"/>
      <c r="B758" s="20"/>
      <c r="C758" s="46"/>
      <c r="D758" s="44"/>
      <c r="E758" s="44"/>
      <c r="F758" s="44"/>
      <c r="G758" s="20"/>
      <c r="H758" s="60"/>
    </row>
    <row r="759" spans="1:8" x14ac:dyDescent="0.2">
      <c r="A759" s="58"/>
      <c r="B759" s="48"/>
      <c r="C759" s="50" t="s">
        <v>9110</v>
      </c>
      <c r="D759" s="31"/>
      <c r="E759" s="31"/>
      <c r="F759" s="50"/>
      <c r="G759" s="48"/>
      <c r="H759" s="65"/>
    </row>
    <row r="760" spans="1:8" x14ac:dyDescent="0.2">
      <c r="A760" s="59"/>
      <c r="B760" s="20"/>
      <c r="C760" s="46"/>
      <c r="D760" s="44"/>
      <c r="E760" s="44"/>
      <c r="F760" s="44"/>
      <c r="G760" s="20"/>
      <c r="H760" s="60"/>
    </row>
    <row r="761" spans="1:8" ht="56.25" x14ac:dyDescent="0.2">
      <c r="A761" s="59" t="s">
        <v>8705</v>
      </c>
      <c r="B761" s="20" t="s">
        <v>8951</v>
      </c>
      <c r="C761" s="46" t="s">
        <v>8681</v>
      </c>
      <c r="D761" s="44" t="s">
        <v>13</v>
      </c>
      <c r="E761" s="44">
        <v>9</v>
      </c>
      <c r="F761" s="44"/>
      <c r="G761" s="20"/>
      <c r="H761" s="60"/>
    </row>
    <row r="762" spans="1:8" x14ac:dyDescent="0.2">
      <c r="A762" s="59"/>
      <c r="B762" s="20"/>
      <c r="C762" s="46"/>
      <c r="D762" s="44"/>
      <c r="E762" s="44"/>
      <c r="F762" s="44"/>
      <c r="G762" s="20"/>
      <c r="H762" s="60"/>
    </row>
    <row r="763" spans="1:8" x14ac:dyDescent="0.2">
      <c r="A763" s="58"/>
      <c r="B763" s="48"/>
      <c r="C763" s="50" t="s">
        <v>9110</v>
      </c>
      <c r="D763" s="31"/>
      <c r="E763" s="31"/>
      <c r="F763" s="50"/>
      <c r="G763" s="48"/>
      <c r="H763" s="65"/>
    </row>
    <row r="764" spans="1:8" x14ac:dyDescent="0.2">
      <c r="A764" s="59"/>
      <c r="B764" s="20"/>
      <c r="C764" s="46"/>
      <c r="D764" s="44"/>
      <c r="E764" s="44"/>
      <c r="F764" s="44"/>
      <c r="G764" s="20"/>
      <c r="H764" s="60"/>
    </row>
    <row r="765" spans="1:8" x14ac:dyDescent="0.2">
      <c r="A765" s="59" t="s">
        <v>8705</v>
      </c>
      <c r="B765" s="20" t="s">
        <v>8952</v>
      </c>
      <c r="C765" s="46" t="s">
        <v>8689</v>
      </c>
      <c r="D765" s="44" t="s">
        <v>8687</v>
      </c>
      <c r="E765" s="44">
        <v>8</v>
      </c>
      <c r="F765" s="44"/>
      <c r="G765" s="20"/>
      <c r="H765" s="60"/>
    </row>
    <row r="766" spans="1:8" x14ac:dyDescent="0.2">
      <c r="A766" s="59"/>
      <c r="B766" s="20"/>
      <c r="C766" s="46"/>
      <c r="D766" s="44"/>
      <c r="E766" s="44"/>
      <c r="F766" s="44"/>
      <c r="G766" s="20"/>
      <c r="H766" s="60"/>
    </row>
    <row r="767" spans="1:8" x14ac:dyDescent="0.2">
      <c r="A767" s="58"/>
      <c r="B767" s="48"/>
      <c r="C767" s="50" t="s">
        <v>9110</v>
      </c>
      <c r="D767" s="31"/>
      <c r="E767" s="31"/>
      <c r="F767" s="50"/>
      <c r="G767" s="48"/>
      <c r="H767" s="65"/>
    </row>
    <row r="768" spans="1:8" x14ac:dyDescent="0.2">
      <c r="A768" s="59"/>
      <c r="B768" s="20"/>
      <c r="C768" s="46"/>
      <c r="D768" s="44"/>
      <c r="E768" s="44"/>
      <c r="F768" s="44"/>
      <c r="G768" s="20"/>
      <c r="H768" s="60"/>
    </row>
    <row r="769" spans="1:8" ht="33.75" x14ac:dyDescent="0.2">
      <c r="A769" s="59" t="s">
        <v>8738</v>
      </c>
      <c r="B769" s="20" t="s">
        <v>5868</v>
      </c>
      <c r="C769" s="46" t="s">
        <v>5869</v>
      </c>
      <c r="D769" s="44" t="s">
        <v>13</v>
      </c>
      <c r="E769" s="44">
        <v>4</v>
      </c>
      <c r="F769" s="44"/>
      <c r="G769" s="20"/>
      <c r="H769" s="60"/>
    </row>
    <row r="770" spans="1:8" x14ac:dyDescent="0.2">
      <c r="A770" s="59"/>
      <c r="B770" s="20"/>
      <c r="C770" s="46"/>
      <c r="D770" s="44"/>
      <c r="E770" s="44"/>
      <c r="F770" s="44"/>
      <c r="G770" s="20"/>
      <c r="H770" s="60"/>
    </row>
    <row r="771" spans="1:8" x14ac:dyDescent="0.2">
      <c r="A771" s="58"/>
      <c r="B771" s="48"/>
      <c r="C771" s="50" t="s">
        <v>9110</v>
      </c>
      <c r="D771" s="31"/>
      <c r="E771" s="31"/>
      <c r="F771" s="50"/>
      <c r="G771" s="48"/>
      <c r="H771" s="65"/>
    </row>
    <row r="772" spans="1:8" x14ac:dyDescent="0.2">
      <c r="A772" s="59"/>
      <c r="B772" s="20"/>
      <c r="C772" s="46"/>
      <c r="D772" s="44"/>
      <c r="E772" s="44"/>
      <c r="F772" s="44"/>
      <c r="G772" s="20"/>
      <c r="H772" s="60"/>
    </row>
    <row r="773" spans="1:8" ht="33.75" x14ac:dyDescent="0.2">
      <c r="A773" s="59" t="s">
        <v>8738</v>
      </c>
      <c r="B773" s="20">
        <v>95544</v>
      </c>
      <c r="C773" s="46" t="s">
        <v>5870</v>
      </c>
      <c r="D773" s="44" t="s">
        <v>13</v>
      </c>
      <c r="E773" s="44">
        <v>12</v>
      </c>
      <c r="F773" s="44"/>
      <c r="G773" s="20"/>
      <c r="H773" s="60"/>
    </row>
    <row r="774" spans="1:8" x14ac:dyDescent="0.2">
      <c r="A774" s="59"/>
      <c r="B774" s="20"/>
      <c r="C774" s="46"/>
      <c r="D774" s="44"/>
      <c r="E774" s="44"/>
      <c r="F774" s="44"/>
      <c r="G774" s="20"/>
      <c r="H774" s="60"/>
    </row>
    <row r="775" spans="1:8" x14ac:dyDescent="0.2">
      <c r="A775" s="58"/>
      <c r="B775" s="48"/>
      <c r="C775" s="50" t="s">
        <v>9110</v>
      </c>
      <c r="D775" s="31"/>
      <c r="E775" s="31"/>
      <c r="F775" s="50"/>
      <c r="G775" s="48"/>
      <c r="H775" s="65"/>
    </row>
    <row r="776" spans="1:8" x14ac:dyDescent="0.2">
      <c r="A776" s="59"/>
      <c r="B776" s="20"/>
      <c r="C776" s="46"/>
      <c r="D776" s="44"/>
      <c r="E776" s="44"/>
      <c r="F776" s="44"/>
      <c r="G776" s="20"/>
      <c r="H776" s="60"/>
    </row>
    <row r="777" spans="1:8" ht="22.5" x14ac:dyDescent="0.2">
      <c r="A777" s="59" t="s">
        <v>8705</v>
      </c>
      <c r="B777" s="20" t="s">
        <v>5706</v>
      </c>
      <c r="C777" s="46" t="s">
        <v>8678</v>
      </c>
      <c r="D777" s="44" t="s">
        <v>47</v>
      </c>
      <c r="E777" s="44">
        <v>5.76</v>
      </c>
      <c r="F777" s="44"/>
      <c r="G777" s="20"/>
      <c r="H777" s="60"/>
    </row>
    <row r="778" spans="1:8" x14ac:dyDescent="0.2">
      <c r="A778" s="59"/>
      <c r="B778" s="20"/>
      <c r="C778" s="46"/>
      <c r="D778" s="44"/>
      <c r="E778" s="44"/>
      <c r="F778" s="44"/>
      <c r="G778" s="20"/>
      <c r="H778" s="60"/>
    </row>
    <row r="779" spans="1:8" x14ac:dyDescent="0.2">
      <c r="A779" s="58"/>
      <c r="B779" s="48"/>
      <c r="C779" s="50" t="s">
        <v>9111</v>
      </c>
      <c r="D779" s="31"/>
      <c r="E779" s="31"/>
      <c r="F779" s="31"/>
      <c r="G779" s="48"/>
      <c r="H779" s="65"/>
    </row>
    <row r="780" spans="1:8" x14ac:dyDescent="0.2">
      <c r="A780" s="59"/>
      <c r="B780" s="20"/>
      <c r="C780" s="46"/>
      <c r="D780" s="44"/>
      <c r="E780" s="44"/>
      <c r="F780" s="44"/>
      <c r="G780" s="20"/>
      <c r="H780" s="60"/>
    </row>
    <row r="781" spans="1:8" ht="33.75" x14ac:dyDescent="0.2">
      <c r="A781" s="59" t="s">
        <v>8705</v>
      </c>
      <c r="B781" s="20" t="s">
        <v>8953</v>
      </c>
      <c r="C781" s="46" t="s">
        <v>8725</v>
      </c>
      <c r="D781" s="44" t="s">
        <v>1</v>
      </c>
      <c r="E781" s="44">
        <f>11.3*0.6</f>
        <v>6.78</v>
      </c>
      <c r="F781" s="44"/>
      <c r="G781" s="20"/>
      <c r="H781" s="60"/>
    </row>
    <row r="782" spans="1:8" x14ac:dyDescent="0.2">
      <c r="A782" s="59"/>
      <c r="B782" s="20"/>
      <c r="C782" s="46"/>
      <c r="D782" s="44"/>
      <c r="E782" s="44"/>
      <c r="F782" s="44"/>
      <c r="G782" s="20"/>
      <c r="H782" s="60"/>
    </row>
    <row r="783" spans="1:8" x14ac:dyDescent="0.2">
      <c r="A783" s="58"/>
      <c r="B783" s="48"/>
      <c r="C783" s="50" t="s">
        <v>9111</v>
      </c>
      <c r="D783" s="31"/>
      <c r="E783" s="31"/>
      <c r="F783" s="31"/>
      <c r="G783" s="48"/>
      <c r="H783" s="65"/>
    </row>
    <row r="784" spans="1:8" x14ac:dyDescent="0.2">
      <c r="A784" s="59"/>
      <c r="B784" s="20"/>
      <c r="C784" s="46"/>
      <c r="D784" s="44"/>
      <c r="E784" s="44"/>
      <c r="F784" s="44"/>
      <c r="G784" s="20"/>
      <c r="H784" s="60"/>
    </row>
    <row r="785" spans="1:8" ht="101.25" x14ac:dyDescent="0.2">
      <c r="A785" s="59" t="s">
        <v>8705</v>
      </c>
      <c r="B785" s="20" t="s">
        <v>5833</v>
      </c>
      <c r="C785" s="46" t="s">
        <v>5834</v>
      </c>
      <c r="D785" s="44" t="s">
        <v>13</v>
      </c>
      <c r="E785" s="44">
        <v>4</v>
      </c>
      <c r="F785" s="44"/>
      <c r="G785" s="20"/>
      <c r="H785" s="60"/>
    </row>
    <row r="786" spans="1:8" x14ac:dyDescent="0.2">
      <c r="A786" s="59"/>
      <c r="B786" s="20"/>
      <c r="C786" s="46"/>
      <c r="D786" s="44"/>
      <c r="E786" s="44"/>
      <c r="F786" s="44"/>
      <c r="G786" s="20"/>
      <c r="H786" s="60"/>
    </row>
    <row r="787" spans="1:8" x14ac:dyDescent="0.2">
      <c r="A787" s="58"/>
      <c r="B787" s="48"/>
      <c r="C787" s="50" t="s">
        <v>9111</v>
      </c>
      <c r="D787" s="31"/>
      <c r="E787" s="31"/>
      <c r="F787" s="31"/>
      <c r="G787" s="48"/>
      <c r="H787" s="65"/>
    </row>
    <row r="788" spans="1:8" x14ac:dyDescent="0.2">
      <c r="A788" s="59"/>
      <c r="B788" s="20"/>
      <c r="C788" s="46"/>
      <c r="D788" s="44"/>
      <c r="E788" s="44"/>
      <c r="F788" s="44"/>
      <c r="G788" s="20"/>
      <c r="H788" s="60"/>
    </row>
    <row r="789" spans="1:8" ht="78.75" x14ac:dyDescent="0.2">
      <c r="A789" s="59" t="s">
        <v>8701</v>
      </c>
      <c r="B789" s="20">
        <v>86923</v>
      </c>
      <c r="C789" s="46" t="s">
        <v>5777</v>
      </c>
      <c r="D789" s="44" t="s">
        <v>13</v>
      </c>
      <c r="E789" s="44">
        <v>1</v>
      </c>
      <c r="F789" s="44"/>
      <c r="G789" s="20"/>
      <c r="H789" s="60"/>
    </row>
    <row r="790" spans="1:8" x14ac:dyDescent="0.2">
      <c r="A790" s="59"/>
      <c r="B790" s="20"/>
      <c r="C790" s="46"/>
      <c r="D790" s="44"/>
      <c r="E790" s="44"/>
      <c r="F790" s="44"/>
      <c r="G790" s="20"/>
      <c r="H790" s="60"/>
    </row>
    <row r="791" spans="1:8" x14ac:dyDescent="0.2">
      <c r="A791" s="58"/>
      <c r="B791" s="48"/>
      <c r="C791" s="50" t="s">
        <v>9111</v>
      </c>
      <c r="D791" s="31"/>
      <c r="E791" s="31"/>
      <c r="F791" s="31"/>
      <c r="G791" s="48"/>
      <c r="H791" s="65"/>
    </row>
    <row r="792" spans="1:8" x14ac:dyDescent="0.2">
      <c r="A792" s="59"/>
      <c r="B792" s="20"/>
      <c r="C792" s="46"/>
      <c r="D792" s="44"/>
      <c r="E792" s="44"/>
      <c r="F792" s="44"/>
      <c r="G792" s="20"/>
      <c r="H792" s="60"/>
    </row>
    <row r="793" spans="1:8" ht="67.5" x14ac:dyDescent="0.2">
      <c r="A793" s="59" t="s">
        <v>8705</v>
      </c>
      <c r="B793" s="20" t="s">
        <v>5856</v>
      </c>
      <c r="C793" s="46" t="s">
        <v>5857</v>
      </c>
      <c r="D793" s="44" t="s">
        <v>13</v>
      </c>
      <c r="E793" s="44">
        <v>1</v>
      </c>
      <c r="F793" s="44"/>
      <c r="G793" s="20"/>
      <c r="H793" s="60"/>
    </row>
    <row r="794" spans="1:8" x14ac:dyDescent="0.2">
      <c r="A794" s="59"/>
      <c r="B794" s="20"/>
      <c r="C794" s="46"/>
      <c r="D794" s="44"/>
      <c r="E794" s="44"/>
      <c r="F794" s="44"/>
      <c r="G794" s="20"/>
      <c r="H794" s="60"/>
    </row>
    <row r="795" spans="1:8" x14ac:dyDescent="0.2">
      <c r="A795" s="58"/>
      <c r="B795" s="48"/>
      <c r="C795" s="50" t="s">
        <v>9111</v>
      </c>
      <c r="D795" s="31"/>
      <c r="E795" s="31"/>
      <c r="F795" s="31"/>
      <c r="G795" s="48"/>
      <c r="H795" s="65"/>
    </row>
    <row r="796" spans="1:8" x14ac:dyDescent="0.2">
      <c r="A796" s="59"/>
      <c r="B796" s="20"/>
      <c r="C796" s="46"/>
      <c r="D796" s="44"/>
      <c r="E796" s="44"/>
      <c r="F796" s="44"/>
      <c r="G796" s="20"/>
      <c r="H796" s="60"/>
    </row>
    <row r="797" spans="1:8" ht="24.95" customHeight="1" x14ac:dyDescent="0.2">
      <c r="A797" s="59" t="s">
        <v>8705</v>
      </c>
      <c r="B797" s="20" t="s">
        <v>5885</v>
      </c>
      <c r="C797" s="46" t="s">
        <v>5886</v>
      </c>
      <c r="D797" s="44" t="s">
        <v>13</v>
      </c>
      <c r="E797" s="44">
        <v>1</v>
      </c>
      <c r="F797" s="44"/>
      <c r="G797" s="20"/>
      <c r="H797" s="60"/>
    </row>
    <row r="798" spans="1:8" ht="9.9499999999999993" customHeight="1" x14ac:dyDescent="0.2">
      <c r="A798" s="59"/>
      <c r="B798" s="20"/>
      <c r="C798" s="46"/>
      <c r="D798" s="44"/>
      <c r="E798" s="44"/>
      <c r="F798" s="44"/>
      <c r="G798" s="20"/>
      <c r="H798" s="60"/>
    </row>
    <row r="799" spans="1:8" ht="9.9499999999999993" customHeight="1" x14ac:dyDescent="0.2">
      <c r="A799" s="58"/>
      <c r="B799" s="48"/>
      <c r="C799" s="50" t="s">
        <v>9111</v>
      </c>
      <c r="D799" s="31"/>
      <c r="E799" s="31"/>
      <c r="F799" s="31"/>
      <c r="G799" s="48"/>
      <c r="H799" s="65"/>
    </row>
    <row r="800" spans="1:8" ht="9.9499999999999993" customHeight="1" x14ac:dyDescent="0.2">
      <c r="A800" s="59"/>
      <c r="B800" s="20"/>
      <c r="C800" s="46"/>
      <c r="D800" s="44"/>
      <c r="E800" s="44"/>
      <c r="F800" s="44"/>
      <c r="G800" s="20"/>
      <c r="H800" s="60"/>
    </row>
    <row r="801" spans="1:8" ht="33.75" x14ac:dyDescent="0.2">
      <c r="A801" s="59" t="s">
        <v>8705</v>
      </c>
      <c r="B801" s="20" t="s">
        <v>8954</v>
      </c>
      <c r="C801" s="46" t="s">
        <v>8680</v>
      </c>
      <c r="D801" s="44" t="s">
        <v>47</v>
      </c>
      <c r="E801" s="44">
        <v>9.6199999999999992</v>
      </c>
      <c r="F801" s="44"/>
      <c r="G801" s="20"/>
      <c r="H801" s="60"/>
    </row>
    <row r="802" spans="1:8" x14ac:dyDescent="0.2">
      <c r="A802" s="59"/>
      <c r="B802" s="20"/>
      <c r="C802" s="46"/>
      <c r="D802" s="44"/>
      <c r="E802" s="44"/>
      <c r="F802" s="44"/>
      <c r="G802" s="20"/>
      <c r="H802" s="60"/>
    </row>
    <row r="803" spans="1:8" ht="22.5" x14ac:dyDescent="0.2">
      <c r="A803" s="58"/>
      <c r="B803" s="48"/>
      <c r="C803" s="50" t="s">
        <v>9112</v>
      </c>
      <c r="D803" s="31"/>
      <c r="E803" s="31"/>
      <c r="F803" s="31"/>
      <c r="G803" s="48"/>
      <c r="H803" s="65"/>
    </row>
    <row r="804" spans="1:8" x14ac:dyDescent="0.2">
      <c r="A804" s="59"/>
      <c r="B804" s="20"/>
      <c r="C804" s="46"/>
      <c r="D804" s="44"/>
      <c r="E804" s="44"/>
      <c r="F804" s="44"/>
      <c r="G804" s="20"/>
      <c r="H804" s="60"/>
    </row>
    <row r="805" spans="1:8" ht="33.75" x14ac:dyDescent="0.2">
      <c r="A805" s="59" t="s">
        <v>8705</v>
      </c>
      <c r="B805" s="20"/>
      <c r="C805" s="46" t="s">
        <v>8683</v>
      </c>
      <c r="D805" s="44" t="s">
        <v>8473</v>
      </c>
      <c r="E805" s="44">
        <v>3</v>
      </c>
      <c r="F805" s="44"/>
      <c r="G805" s="63"/>
      <c r="H805" s="60"/>
    </row>
    <row r="806" spans="1:8" x14ac:dyDescent="0.2">
      <c r="A806" s="59"/>
      <c r="B806" s="20"/>
      <c r="C806" s="46"/>
      <c r="D806" s="44"/>
      <c r="E806" s="44"/>
      <c r="F806" s="44"/>
      <c r="G806" s="63"/>
      <c r="H806" s="60"/>
    </row>
    <row r="807" spans="1:8" x14ac:dyDescent="0.2">
      <c r="A807" s="58"/>
      <c r="B807" s="48"/>
      <c r="C807" s="50" t="s">
        <v>9110</v>
      </c>
      <c r="D807" s="31"/>
      <c r="E807" s="31"/>
      <c r="F807" s="50"/>
      <c r="G807" s="48"/>
      <c r="H807" s="65"/>
    </row>
    <row r="808" spans="1:8" x14ac:dyDescent="0.2">
      <c r="A808" s="59"/>
      <c r="B808" s="20"/>
      <c r="C808" s="46"/>
      <c r="D808" s="44"/>
      <c r="E808" s="44"/>
      <c r="F808" s="44"/>
      <c r="G808" s="63"/>
      <c r="H808" s="60"/>
    </row>
    <row r="809" spans="1:8" ht="22.5" x14ac:dyDescent="0.2">
      <c r="A809" s="59" t="s">
        <v>8738</v>
      </c>
      <c r="B809" s="20" t="s">
        <v>8955</v>
      </c>
      <c r="C809" s="46" t="s">
        <v>8690</v>
      </c>
      <c r="D809" s="44" t="s">
        <v>8473</v>
      </c>
      <c r="E809" s="44">
        <v>5</v>
      </c>
      <c r="F809" s="44"/>
      <c r="G809" s="63"/>
      <c r="H809" s="60"/>
    </row>
    <row r="810" spans="1:8" x14ac:dyDescent="0.2">
      <c r="A810" s="59"/>
      <c r="B810" s="20"/>
      <c r="C810" s="46"/>
      <c r="D810" s="44"/>
      <c r="E810" s="44"/>
      <c r="F810" s="44"/>
      <c r="G810" s="63"/>
      <c r="H810" s="60"/>
    </row>
    <row r="811" spans="1:8" x14ac:dyDescent="0.2">
      <c r="A811" s="58"/>
      <c r="B811" s="48"/>
      <c r="C811" s="50" t="s">
        <v>9110</v>
      </c>
      <c r="D811" s="31"/>
      <c r="E811" s="31"/>
      <c r="F811" s="50"/>
      <c r="G811" s="48"/>
      <c r="H811" s="65"/>
    </row>
    <row r="812" spans="1:8" x14ac:dyDescent="0.2">
      <c r="A812" s="59"/>
      <c r="B812" s="20"/>
      <c r="C812" s="46"/>
      <c r="D812" s="44"/>
      <c r="E812" s="44"/>
      <c r="F812" s="44"/>
      <c r="G812" s="63"/>
      <c r="H812" s="60"/>
    </row>
    <row r="813" spans="1:8" ht="45" x14ac:dyDescent="0.2">
      <c r="A813" s="59"/>
      <c r="B813" s="156">
        <v>101452</v>
      </c>
      <c r="C813" s="157" t="s">
        <v>8735</v>
      </c>
      <c r="D813" s="157" t="s">
        <v>8473</v>
      </c>
      <c r="E813" s="163">
        <v>7</v>
      </c>
      <c r="F813" s="158"/>
      <c r="G813" s="63"/>
      <c r="H813" s="60"/>
    </row>
    <row r="814" spans="1:8" x14ac:dyDescent="0.2">
      <c r="A814" s="59"/>
      <c r="B814" s="156"/>
      <c r="C814" s="157"/>
      <c r="D814" s="157"/>
      <c r="E814" s="163"/>
      <c r="F814" s="158"/>
      <c r="G814" s="63"/>
      <c r="H814" s="60"/>
    </row>
    <row r="815" spans="1:8" x14ac:dyDescent="0.2">
      <c r="A815" s="58"/>
      <c r="B815" s="48"/>
      <c r="C815" s="50" t="s">
        <v>9113</v>
      </c>
      <c r="D815" s="31"/>
      <c r="E815" s="31"/>
      <c r="F815" s="50"/>
      <c r="G815" s="48"/>
      <c r="H815" s="65"/>
    </row>
    <row r="816" spans="1:8" x14ac:dyDescent="0.2">
      <c r="A816" s="59"/>
      <c r="B816" s="156"/>
      <c r="C816" s="157"/>
      <c r="D816" s="157"/>
      <c r="E816" s="163"/>
      <c r="F816" s="158"/>
      <c r="G816" s="63"/>
      <c r="H816" s="60"/>
    </row>
    <row r="817" spans="1:8" ht="45" x14ac:dyDescent="0.2">
      <c r="A817" s="59" t="s">
        <v>8738</v>
      </c>
      <c r="B817" s="164">
        <f>B813</f>
        <v>101452</v>
      </c>
      <c r="C817" s="157" t="s">
        <v>8736</v>
      </c>
      <c r="D817" s="44" t="s">
        <v>8473</v>
      </c>
      <c r="E817" s="44">
        <v>5</v>
      </c>
      <c r="F817" s="44"/>
      <c r="G817" s="20"/>
      <c r="H817" s="60"/>
    </row>
    <row r="818" spans="1:8" x14ac:dyDescent="0.2">
      <c r="A818" s="59"/>
      <c r="B818" s="164"/>
      <c r="C818" s="157"/>
      <c r="D818" s="44"/>
      <c r="E818" s="44"/>
      <c r="F818" s="44"/>
      <c r="G818" s="20"/>
      <c r="H818" s="60"/>
    </row>
    <row r="819" spans="1:8" x14ac:dyDescent="0.2">
      <c r="A819" s="58"/>
      <c r="B819" s="48"/>
      <c r="C819" s="50" t="s">
        <v>9113</v>
      </c>
      <c r="D819" s="31"/>
      <c r="E819" s="31"/>
      <c r="F819" s="50"/>
      <c r="G819" s="48"/>
      <c r="H819" s="65"/>
    </row>
    <row r="820" spans="1:8" x14ac:dyDescent="0.2">
      <c r="A820" s="59"/>
      <c r="B820" s="164"/>
      <c r="C820" s="157"/>
      <c r="D820" s="44"/>
      <c r="E820" s="44"/>
      <c r="F820" s="44"/>
      <c r="G820" s="20"/>
      <c r="H820" s="60"/>
    </row>
    <row r="821" spans="1:8" ht="33.75" x14ac:dyDescent="0.2">
      <c r="A821" s="59" t="s">
        <v>8701</v>
      </c>
      <c r="B821" s="66">
        <v>170521</v>
      </c>
      <c r="C821" s="67" t="s">
        <v>8702</v>
      </c>
      <c r="D821" s="68" t="s">
        <v>13</v>
      </c>
      <c r="E821" s="44">
        <v>1</v>
      </c>
      <c r="F821" s="44"/>
      <c r="G821" s="20"/>
      <c r="H821" s="60"/>
    </row>
    <row r="822" spans="1:8" x14ac:dyDescent="0.2">
      <c r="A822" s="59"/>
      <c r="B822" s="66"/>
      <c r="C822" s="67"/>
      <c r="D822" s="68"/>
      <c r="E822" s="44"/>
      <c r="F822" s="44"/>
      <c r="G822" s="20"/>
      <c r="H822" s="60"/>
    </row>
    <row r="823" spans="1:8" x14ac:dyDescent="0.2">
      <c r="A823" s="58"/>
      <c r="B823" s="48"/>
      <c r="C823" s="50" t="s">
        <v>9114</v>
      </c>
      <c r="D823" s="31"/>
      <c r="E823" s="31"/>
      <c r="F823" s="50"/>
      <c r="G823" s="48"/>
      <c r="H823" s="65"/>
    </row>
    <row r="824" spans="1:8" x14ac:dyDescent="0.2">
      <c r="A824" s="59"/>
      <c r="B824" s="66"/>
      <c r="C824" s="67"/>
      <c r="D824" s="68"/>
      <c r="E824" s="44"/>
      <c r="F824" s="44"/>
      <c r="G824" s="20"/>
      <c r="H824" s="60"/>
    </row>
    <row r="825" spans="1:8" x14ac:dyDescent="0.2">
      <c r="A825" s="59"/>
      <c r="B825" s="84">
        <v>14</v>
      </c>
      <c r="C825" s="52" t="s">
        <v>8643</v>
      </c>
      <c r="D825" s="52"/>
      <c r="E825" s="52"/>
      <c r="F825" s="47"/>
      <c r="G825" s="84"/>
      <c r="H825" s="62"/>
    </row>
    <row r="826" spans="1:8" ht="22.5" x14ac:dyDescent="0.2">
      <c r="A826" s="59"/>
      <c r="B826" s="20" t="s">
        <v>8956</v>
      </c>
      <c r="C826" s="46" t="s">
        <v>8720</v>
      </c>
      <c r="D826" s="44" t="s">
        <v>8473</v>
      </c>
      <c r="E826" s="44">
        <v>2</v>
      </c>
      <c r="F826" s="46"/>
      <c r="G826" s="44"/>
      <c r="H826" s="60"/>
    </row>
    <row r="827" spans="1:8" x14ac:dyDescent="0.2">
      <c r="A827" s="59"/>
      <c r="B827" s="20"/>
      <c r="C827" s="46"/>
      <c r="D827" s="44"/>
      <c r="E827" s="44"/>
      <c r="F827" s="46"/>
      <c r="G827" s="44"/>
      <c r="H827" s="60"/>
    </row>
    <row r="828" spans="1:8" ht="22.5" x14ac:dyDescent="0.2">
      <c r="A828" s="61"/>
      <c r="B828" s="20" t="s">
        <v>8737</v>
      </c>
      <c r="C828" s="46" t="s">
        <v>8743</v>
      </c>
      <c r="D828" s="44" t="s">
        <v>8473</v>
      </c>
      <c r="E828" s="44">
        <v>2</v>
      </c>
      <c r="F828" s="46"/>
      <c r="G828" s="44"/>
      <c r="H828" s="60"/>
    </row>
    <row r="829" spans="1:8" x14ac:dyDescent="0.2">
      <c r="A829" s="59" t="s">
        <v>8738</v>
      </c>
      <c r="B829" s="20"/>
      <c r="C829" s="46"/>
      <c r="D829" s="44" t="s">
        <v>8975</v>
      </c>
      <c r="E829" s="44"/>
      <c r="F829" s="46"/>
      <c r="G829" s="20"/>
      <c r="H829" s="60"/>
    </row>
    <row r="830" spans="1:8" ht="22.5" x14ac:dyDescent="0.2">
      <c r="A830" s="59"/>
      <c r="B830" s="84">
        <v>15</v>
      </c>
      <c r="C830" s="52" t="s">
        <v>9144</v>
      </c>
      <c r="D830" s="52"/>
      <c r="E830" s="52"/>
      <c r="F830" s="47"/>
      <c r="G830" s="84"/>
      <c r="H830" s="62"/>
    </row>
    <row r="831" spans="1:8" ht="22.5" x14ac:dyDescent="0.2">
      <c r="A831" s="59" t="s">
        <v>8705</v>
      </c>
      <c r="B831" s="20" t="s">
        <v>2417</v>
      </c>
      <c r="C831" s="46" t="s">
        <v>2418</v>
      </c>
      <c r="D831" s="44" t="s">
        <v>13</v>
      </c>
      <c r="E831" s="44">
        <v>2</v>
      </c>
      <c r="F831" s="44"/>
      <c r="G831" s="20"/>
      <c r="H831" s="60"/>
    </row>
    <row r="832" spans="1:8" x14ac:dyDescent="0.2">
      <c r="A832" s="59"/>
      <c r="B832" s="20"/>
      <c r="C832" s="46"/>
      <c r="D832" s="44"/>
      <c r="E832" s="44"/>
      <c r="F832" s="44"/>
      <c r="G832" s="20"/>
      <c r="H832" s="60"/>
    </row>
    <row r="833" spans="1:8" x14ac:dyDescent="0.2">
      <c r="A833" s="58"/>
      <c r="B833" s="48"/>
      <c r="C833" s="50" t="s">
        <v>9115</v>
      </c>
      <c r="D833" s="31"/>
      <c r="E833" s="31"/>
      <c r="F833" s="31"/>
      <c r="G833" s="48"/>
      <c r="H833" s="65"/>
    </row>
    <row r="834" spans="1:8" x14ac:dyDescent="0.2">
      <c r="A834" s="59"/>
      <c r="B834" s="20"/>
      <c r="C834" s="46"/>
      <c r="D834" s="44"/>
      <c r="E834" s="44"/>
      <c r="F834" s="44"/>
      <c r="G834" s="20"/>
      <c r="H834" s="60"/>
    </row>
    <row r="835" spans="1:8" ht="22.5" x14ac:dyDescent="0.2">
      <c r="A835" s="59" t="s">
        <v>8705</v>
      </c>
      <c r="B835" s="20" t="s">
        <v>2420</v>
      </c>
      <c r="C835" s="46" t="s">
        <v>2421</v>
      </c>
      <c r="D835" s="44" t="s">
        <v>13</v>
      </c>
      <c r="E835" s="44">
        <v>2</v>
      </c>
      <c r="F835" s="44"/>
      <c r="G835" s="20"/>
      <c r="H835" s="60"/>
    </row>
    <row r="836" spans="1:8" x14ac:dyDescent="0.2">
      <c r="A836" s="61"/>
      <c r="B836" s="20"/>
      <c r="C836" s="46"/>
      <c r="D836" s="44"/>
      <c r="E836" s="44"/>
      <c r="F836" s="44"/>
      <c r="G836" s="20"/>
      <c r="H836" s="60"/>
    </row>
    <row r="837" spans="1:8" x14ac:dyDescent="0.2">
      <c r="A837" s="58"/>
      <c r="B837" s="48"/>
      <c r="C837" s="50" t="s">
        <v>9115</v>
      </c>
      <c r="D837" s="31"/>
      <c r="E837" s="31"/>
      <c r="F837" s="31"/>
      <c r="G837" s="48"/>
      <c r="H837" s="65"/>
    </row>
    <row r="838" spans="1:8" x14ac:dyDescent="0.2">
      <c r="A838" s="61"/>
      <c r="B838" s="20"/>
      <c r="C838" s="46"/>
      <c r="D838" s="44"/>
      <c r="E838" s="44"/>
      <c r="F838" s="44"/>
      <c r="G838" s="20"/>
      <c r="H838" s="60"/>
    </row>
    <row r="839" spans="1:8" ht="22.5" x14ac:dyDescent="0.2">
      <c r="A839" s="59" t="s">
        <v>8705</v>
      </c>
      <c r="B839" s="20" t="s">
        <v>2423</v>
      </c>
      <c r="C839" s="46" t="s">
        <v>2424</v>
      </c>
      <c r="D839" s="44" t="s">
        <v>13</v>
      </c>
      <c r="E839" s="44">
        <v>2</v>
      </c>
      <c r="F839" s="44"/>
      <c r="G839" s="20"/>
      <c r="H839" s="60"/>
    </row>
    <row r="840" spans="1:8" x14ac:dyDescent="0.2">
      <c r="A840" s="59"/>
      <c r="B840" s="20"/>
      <c r="C840" s="46"/>
      <c r="D840" s="44"/>
      <c r="E840" s="44"/>
      <c r="F840" s="44"/>
      <c r="G840" s="20"/>
      <c r="H840" s="60"/>
    </row>
    <row r="841" spans="1:8" x14ac:dyDescent="0.2">
      <c r="A841" s="58"/>
      <c r="B841" s="48"/>
      <c r="C841" s="50" t="s">
        <v>9115</v>
      </c>
      <c r="D841" s="31"/>
      <c r="E841" s="31"/>
      <c r="F841" s="31"/>
      <c r="G841" s="48"/>
      <c r="H841" s="65"/>
    </row>
    <row r="842" spans="1:8" x14ac:dyDescent="0.2">
      <c r="A842" s="59"/>
      <c r="B842" s="20"/>
      <c r="C842" s="46"/>
      <c r="D842" s="44"/>
      <c r="E842" s="44"/>
      <c r="F842" s="44"/>
      <c r="G842" s="20"/>
      <c r="H842" s="60"/>
    </row>
    <row r="843" spans="1:8" ht="45" x14ac:dyDescent="0.2">
      <c r="A843" s="59" t="s">
        <v>8705</v>
      </c>
      <c r="B843" s="20" t="s">
        <v>2426</v>
      </c>
      <c r="C843" s="46" t="s">
        <v>2427</v>
      </c>
      <c r="D843" s="44" t="s">
        <v>13</v>
      </c>
      <c r="E843" s="44">
        <v>2</v>
      </c>
      <c r="F843" s="44"/>
      <c r="G843" s="20"/>
      <c r="H843" s="60"/>
    </row>
    <row r="844" spans="1:8" x14ac:dyDescent="0.2">
      <c r="A844" s="59"/>
      <c r="B844" s="20"/>
      <c r="C844" s="46"/>
      <c r="D844" s="44"/>
      <c r="E844" s="44"/>
      <c r="F844" s="44"/>
      <c r="G844" s="20"/>
      <c r="H844" s="60"/>
    </row>
    <row r="845" spans="1:8" x14ac:dyDescent="0.2">
      <c r="A845" s="58"/>
      <c r="B845" s="48"/>
      <c r="C845" s="50" t="s">
        <v>9115</v>
      </c>
      <c r="D845" s="31"/>
      <c r="E845" s="31"/>
      <c r="F845" s="31"/>
      <c r="G845" s="48"/>
      <c r="H845" s="65"/>
    </row>
    <row r="846" spans="1:8" x14ac:dyDescent="0.2">
      <c r="A846" s="59"/>
      <c r="B846" s="20"/>
      <c r="C846" s="46"/>
      <c r="D846" s="44"/>
      <c r="E846" s="44"/>
      <c r="F846" s="44"/>
      <c r="G846" s="20"/>
      <c r="H846" s="60"/>
    </row>
    <row r="847" spans="1:8" ht="22.5" x14ac:dyDescent="0.2">
      <c r="A847" s="59" t="s">
        <v>8738</v>
      </c>
      <c r="B847" s="20" t="s">
        <v>8957</v>
      </c>
      <c r="C847" s="46" t="s">
        <v>8693</v>
      </c>
      <c r="D847" s="44" t="s">
        <v>36</v>
      </c>
      <c r="E847" s="44">
        <v>24</v>
      </c>
      <c r="F847" s="44">
        <v>6</v>
      </c>
      <c r="G847" s="44"/>
      <c r="H847" s="60"/>
    </row>
    <row r="848" spans="1:8" x14ac:dyDescent="0.2">
      <c r="A848" s="59"/>
      <c r="B848" s="20"/>
      <c r="C848" s="46"/>
      <c r="D848" s="44"/>
      <c r="E848" s="44"/>
      <c r="F848" s="44"/>
      <c r="G848" s="44"/>
      <c r="H848" s="60"/>
    </row>
    <row r="849" spans="1:8" x14ac:dyDescent="0.2">
      <c r="A849" s="58"/>
      <c r="B849" s="48"/>
      <c r="C849" s="50" t="s">
        <v>9184</v>
      </c>
      <c r="D849" s="31"/>
      <c r="E849" s="31"/>
      <c r="F849" s="31">
        <f>E847*F847</f>
        <v>144</v>
      </c>
      <c r="G849" s="31"/>
      <c r="H849" s="65"/>
    </row>
    <row r="850" spans="1:8" x14ac:dyDescent="0.2">
      <c r="A850" s="59"/>
      <c r="B850" s="20"/>
      <c r="C850" s="46"/>
      <c r="D850" s="44"/>
      <c r="E850" s="44"/>
      <c r="F850" s="44"/>
      <c r="G850" s="44"/>
      <c r="H850" s="60"/>
    </row>
    <row r="851" spans="1:8" ht="22.5" x14ac:dyDescent="0.2">
      <c r="A851" s="59" t="s">
        <v>8738</v>
      </c>
      <c r="B851" s="20" t="s">
        <v>8958</v>
      </c>
      <c r="C851" s="46" t="s">
        <v>8694</v>
      </c>
      <c r="D851" s="44" t="s">
        <v>36</v>
      </c>
      <c r="E851" s="44">
        <v>16</v>
      </c>
      <c r="F851" s="44">
        <v>4</v>
      </c>
      <c r="G851" s="44"/>
      <c r="H851" s="60"/>
    </row>
    <row r="852" spans="1:8" x14ac:dyDescent="0.2">
      <c r="A852" s="59"/>
      <c r="B852" s="20"/>
      <c r="C852" s="46"/>
      <c r="D852" s="44"/>
      <c r="E852" s="44"/>
      <c r="F852" s="44"/>
      <c r="G852" s="44"/>
      <c r="H852" s="60"/>
    </row>
    <row r="853" spans="1:8" x14ac:dyDescent="0.2">
      <c r="A853" s="58"/>
      <c r="B853" s="48"/>
      <c r="C853" s="50" t="s">
        <v>9184</v>
      </c>
      <c r="D853" s="31"/>
      <c r="E853" s="31"/>
      <c r="F853" s="31">
        <f>E851*F851</f>
        <v>64</v>
      </c>
      <c r="G853" s="31"/>
      <c r="H853" s="65"/>
    </row>
    <row r="854" spans="1:8" x14ac:dyDescent="0.2">
      <c r="A854" s="59"/>
      <c r="B854" s="20"/>
      <c r="C854" s="46"/>
      <c r="D854" s="44"/>
      <c r="E854" s="44"/>
      <c r="F854" s="44"/>
      <c r="G854" s="44"/>
      <c r="H854" s="60"/>
    </row>
    <row r="855" spans="1:8" ht="22.5" x14ac:dyDescent="0.2">
      <c r="A855" s="59" t="s">
        <v>8738</v>
      </c>
      <c r="B855" s="20" t="s">
        <v>8959</v>
      </c>
      <c r="C855" s="46" t="s">
        <v>8695</v>
      </c>
      <c r="D855" s="44" t="s">
        <v>8924</v>
      </c>
      <c r="E855" s="44">
        <v>40</v>
      </c>
      <c r="F855" s="44">
        <v>10</v>
      </c>
      <c r="G855" s="44"/>
      <c r="H855" s="60"/>
    </row>
    <row r="856" spans="1:8" x14ac:dyDescent="0.2">
      <c r="A856" s="59"/>
      <c r="B856" s="20"/>
      <c r="C856" s="46"/>
      <c r="D856" s="44"/>
      <c r="E856" s="44"/>
      <c r="F856" s="44"/>
      <c r="G856" s="44"/>
      <c r="H856" s="60"/>
    </row>
    <row r="857" spans="1:8" x14ac:dyDescent="0.2">
      <c r="A857" s="58"/>
      <c r="B857" s="48"/>
      <c r="C857" s="50" t="s">
        <v>9184</v>
      </c>
      <c r="D857" s="31"/>
      <c r="E857" s="31"/>
      <c r="F857" s="31">
        <f>E855*F855</f>
        <v>400</v>
      </c>
      <c r="G857" s="31"/>
      <c r="H857" s="65"/>
    </row>
    <row r="858" spans="1:8" x14ac:dyDescent="0.2">
      <c r="A858" s="59"/>
      <c r="B858" s="20"/>
      <c r="C858" s="46"/>
      <c r="D858" s="44"/>
      <c r="E858" s="44"/>
      <c r="F858" s="44"/>
      <c r="G858" s="44"/>
      <c r="H858" s="60"/>
    </row>
    <row r="859" spans="1:8" ht="22.5" x14ac:dyDescent="0.2">
      <c r="A859" s="59" t="s">
        <v>8701</v>
      </c>
      <c r="B859" s="66">
        <v>100872</v>
      </c>
      <c r="C859" s="67" t="s">
        <v>8710</v>
      </c>
      <c r="D859" s="68" t="s">
        <v>13</v>
      </c>
      <c r="E859" s="72">
        <v>1</v>
      </c>
      <c r="F859" s="72"/>
      <c r="G859" s="44"/>
      <c r="H859" s="60"/>
    </row>
    <row r="860" spans="1:8" x14ac:dyDescent="0.2">
      <c r="A860" s="59"/>
      <c r="B860" s="66"/>
      <c r="C860" s="67"/>
      <c r="D860" s="68"/>
      <c r="E860" s="72"/>
      <c r="F860" s="72"/>
      <c r="G860" s="44"/>
      <c r="H860" s="60"/>
    </row>
    <row r="861" spans="1:8" x14ac:dyDescent="0.2">
      <c r="A861" s="58"/>
      <c r="B861" s="48"/>
      <c r="C861" s="50" t="s">
        <v>9115</v>
      </c>
      <c r="D861" s="31"/>
      <c r="E861" s="31"/>
      <c r="F861" s="31"/>
      <c r="G861" s="48"/>
      <c r="H861" s="65"/>
    </row>
    <row r="862" spans="1:8" x14ac:dyDescent="0.2">
      <c r="A862" s="59"/>
      <c r="B862" s="66"/>
      <c r="C862" s="67"/>
      <c r="D862" s="68"/>
      <c r="E862" s="72"/>
      <c r="F862" s="72"/>
      <c r="G862" s="44"/>
      <c r="H862" s="60"/>
    </row>
    <row r="863" spans="1:8" ht="22.5" x14ac:dyDescent="0.2">
      <c r="A863" s="59" t="s">
        <v>8701</v>
      </c>
      <c r="B863" s="66">
        <v>100873</v>
      </c>
      <c r="C863" s="67" t="s">
        <v>8711</v>
      </c>
      <c r="D863" s="68" t="s">
        <v>13</v>
      </c>
      <c r="E863" s="72">
        <v>1</v>
      </c>
      <c r="F863" s="72"/>
      <c r="G863" s="44"/>
      <c r="H863" s="60"/>
    </row>
    <row r="864" spans="1:8" x14ac:dyDescent="0.2">
      <c r="A864" s="59"/>
      <c r="B864" s="66"/>
      <c r="C864" s="67"/>
      <c r="D864" s="68"/>
      <c r="E864" s="72"/>
      <c r="F864" s="72"/>
      <c r="G864" s="44"/>
      <c r="H864" s="60"/>
    </row>
    <row r="865" spans="1:8" x14ac:dyDescent="0.2">
      <c r="A865" s="58"/>
      <c r="B865" s="48"/>
      <c r="C865" s="50" t="s">
        <v>9115</v>
      </c>
      <c r="D865" s="31"/>
      <c r="E865" s="31"/>
      <c r="F865" s="31"/>
      <c r="G865" s="48"/>
      <c r="H865" s="65"/>
    </row>
    <row r="866" spans="1:8" x14ac:dyDescent="0.2">
      <c r="A866" s="59"/>
      <c r="B866" s="66"/>
      <c r="C866" s="67"/>
      <c r="D866" s="68"/>
      <c r="E866" s="72"/>
      <c r="F866" s="72"/>
      <c r="G866" s="44"/>
      <c r="H866" s="60"/>
    </row>
    <row r="867" spans="1:8" x14ac:dyDescent="0.2">
      <c r="A867" s="59"/>
      <c r="B867" s="84">
        <v>16</v>
      </c>
      <c r="C867" s="52" t="s">
        <v>8657</v>
      </c>
      <c r="D867" s="52"/>
      <c r="E867" s="52"/>
      <c r="F867" s="47"/>
      <c r="G867" s="84"/>
      <c r="H867" s="62"/>
    </row>
    <row r="868" spans="1:8" ht="35.1" customHeight="1" x14ac:dyDescent="0.2">
      <c r="A868" s="59"/>
      <c r="B868" s="20" t="s">
        <v>8744</v>
      </c>
      <c r="C868" s="46" t="s">
        <v>8723</v>
      </c>
      <c r="D868" s="44" t="s">
        <v>1</v>
      </c>
      <c r="E868" s="44">
        <v>12</v>
      </c>
      <c r="F868" s="46"/>
      <c r="G868" s="44"/>
      <c r="H868" s="60"/>
    </row>
    <row r="869" spans="1:8" ht="9.9499999999999993" customHeight="1" x14ac:dyDescent="0.2">
      <c r="A869" s="59"/>
      <c r="B869" s="20"/>
      <c r="C869" s="46"/>
      <c r="D869" s="44"/>
      <c r="E869" s="44"/>
      <c r="F869" s="46"/>
      <c r="G869" s="44"/>
      <c r="H869" s="60"/>
    </row>
    <row r="870" spans="1:8" ht="9.9499999999999993" customHeight="1" x14ac:dyDescent="0.2">
      <c r="A870" s="58"/>
      <c r="B870" s="48"/>
      <c r="C870" s="50" t="s">
        <v>9115</v>
      </c>
      <c r="D870" s="31"/>
      <c r="E870" s="31"/>
      <c r="F870" s="31"/>
      <c r="G870" s="48"/>
      <c r="H870" s="65"/>
    </row>
    <row r="871" spans="1:8" ht="9.9499999999999993" customHeight="1" x14ac:dyDescent="0.2">
      <c r="A871" s="59"/>
      <c r="B871" s="20"/>
      <c r="C871" s="46"/>
      <c r="D871" s="44"/>
      <c r="E871" s="44"/>
      <c r="F871" s="46"/>
      <c r="G871" s="44"/>
      <c r="H871" s="60"/>
    </row>
    <row r="872" spans="1:8" x14ac:dyDescent="0.2">
      <c r="A872" s="61"/>
      <c r="B872" s="20">
        <v>17</v>
      </c>
      <c r="C872" s="47" t="s">
        <v>8667</v>
      </c>
      <c r="D872" s="44"/>
      <c r="E872" s="44"/>
      <c r="F872" s="46"/>
      <c r="G872" s="20"/>
      <c r="H872" s="60"/>
    </row>
    <row r="873" spans="1:8" ht="33.75" x14ac:dyDescent="0.2">
      <c r="A873" s="59"/>
      <c r="B873" s="20" t="s">
        <v>8675</v>
      </c>
      <c r="C873" s="46" t="s">
        <v>8692</v>
      </c>
      <c r="D873" s="44" t="s">
        <v>8473</v>
      </c>
      <c r="E873" s="44">
        <v>4</v>
      </c>
      <c r="F873" s="44"/>
      <c r="G873" s="165"/>
      <c r="H873" s="60"/>
    </row>
    <row r="874" spans="1:8" x14ac:dyDescent="0.2">
      <c r="A874" s="59"/>
      <c r="B874" s="20"/>
      <c r="C874" s="46"/>
      <c r="D874" s="44"/>
      <c r="E874" s="44"/>
      <c r="F874" s="44"/>
      <c r="G874" s="165"/>
      <c r="H874" s="60"/>
    </row>
    <row r="875" spans="1:8" x14ac:dyDescent="0.2">
      <c r="A875" s="58"/>
      <c r="B875" s="48"/>
      <c r="C875" s="50" t="s">
        <v>9115</v>
      </c>
      <c r="D875" s="31"/>
      <c r="E875" s="31"/>
      <c r="F875" s="31"/>
      <c r="G875" s="48"/>
      <c r="H875" s="65"/>
    </row>
    <row r="876" spans="1:8" x14ac:dyDescent="0.2">
      <c r="A876" s="59"/>
      <c r="B876" s="20"/>
      <c r="C876" s="46"/>
      <c r="D876" s="44"/>
      <c r="E876" s="44"/>
      <c r="F876" s="44"/>
      <c r="G876" s="165"/>
      <c r="H876" s="60"/>
    </row>
    <row r="877" spans="1:8" ht="33.75" x14ac:dyDescent="0.2">
      <c r="A877" s="59"/>
      <c r="B877" s="20" t="s">
        <v>8675</v>
      </c>
      <c r="C877" s="46" t="s">
        <v>8691</v>
      </c>
      <c r="D877" s="44" t="s">
        <v>8473</v>
      </c>
      <c r="E877" s="44">
        <v>2</v>
      </c>
      <c r="F877" s="44"/>
      <c r="G877" s="20"/>
      <c r="H877" s="60"/>
    </row>
    <row r="878" spans="1:8" x14ac:dyDescent="0.2">
      <c r="A878" s="59"/>
      <c r="B878" s="20"/>
      <c r="C878" s="46"/>
      <c r="D878" s="44"/>
      <c r="E878" s="44"/>
      <c r="F878" s="44"/>
      <c r="G878" s="20"/>
      <c r="H878" s="60"/>
    </row>
    <row r="879" spans="1:8" x14ac:dyDescent="0.2">
      <c r="A879" s="58"/>
      <c r="B879" s="48"/>
      <c r="C879" s="50" t="s">
        <v>9115</v>
      </c>
      <c r="D879" s="31"/>
      <c r="E879" s="31"/>
      <c r="F879" s="31"/>
      <c r="G879" s="48"/>
      <c r="H879" s="65"/>
    </row>
    <row r="880" spans="1:8" x14ac:dyDescent="0.2">
      <c r="A880" s="59"/>
      <c r="B880" s="20"/>
      <c r="C880" s="46"/>
      <c r="D880" s="44"/>
      <c r="E880" s="44"/>
      <c r="F880" s="44"/>
      <c r="G880" s="20"/>
      <c r="H880" s="60"/>
    </row>
    <row r="881" spans="1:8" x14ac:dyDescent="0.2">
      <c r="A881" s="59"/>
      <c r="B881" s="66" t="s">
        <v>8675</v>
      </c>
      <c r="C881" s="67" t="s">
        <v>8712</v>
      </c>
      <c r="D881" s="69" t="s">
        <v>8713</v>
      </c>
      <c r="E881" s="72">
        <v>1</v>
      </c>
      <c r="F881" s="72"/>
      <c r="G881" s="44"/>
      <c r="H881" s="60"/>
    </row>
    <row r="882" spans="1:8" x14ac:dyDescent="0.2">
      <c r="A882" s="59"/>
      <c r="B882" s="66"/>
      <c r="C882" s="67"/>
      <c r="D882" s="69"/>
      <c r="E882" s="72"/>
      <c r="F882" s="72"/>
      <c r="G882" s="44"/>
      <c r="H882" s="60"/>
    </row>
    <row r="883" spans="1:8" x14ac:dyDescent="0.2">
      <c r="A883" s="58"/>
      <c r="B883" s="149"/>
      <c r="C883" s="150" t="s">
        <v>9116</v>
      </c>
      <c r="D883" s="166"/>
      <c r="E883" s="151"/>
      <c r="F883" s="151"/>
      <c r="G883" s="31"/>
      <c r="H883" s="65"/>
    </row>
    <row r="884" spans="1:8" x14ac:dyDescent="0.2">
      <c r="A884" s="59"/>
      <c r="B884" s="66"/>
      <c r="C884" s="67"/>
      <c r="D884" s="69"/>
      <c r="E884" s="72"/>
      <c r="F884" s="72"/>
      <c r="G884" s="44"/>
      <c r="H884" s="60"/>
    </row>
    <row r="885" spans="1:8" ht="22.5" x14ac:dyDescent="0.2">
      <c r="A885" s="59"/>
      <c r="B885" s="66" t="str">
        <f>B881</f>
        <v>COTAÇÃO</v>
      </c>
      <c r="C885" s="67" t="s">
        <v>8731</v>
      </c>
      <c r="D885" s="68" t="s">
        <v>8713</v>
      </c>
      <c r="E885" s="72">
        <v>2</v>
      </c>
      <c r="F885" s="72"/>
      <c r="G885" s="44"/>
      <c r="H885" s="60"/>
    </row>
    <row r="886" spans="1:8" x14ac:dyDescent="0.2">
      <c r="A886" s="59"/>
      <c r="B886" s="66"/>
      <c r="C886" s="67"/>
      <c r="D886" s="68"/>
      <c r="E886" s="72"/>
      <c r="F886" s="72"/>
      <c r="G886" s="44"/>
      <c r="H886" s="60"/>
    </row>
    <row r="887" spans="1:8" x14ac:dyDescent="0.2">
      <c r="A887" s="58"/>
      <c r="B887" s="48"/>
      <c r="C887" s="50" t="s">
        <v>9115</v>
      </c>
      <c r="D887" s="31"/>
      <c r="E887" s="31"/>
      <c r="F887" s="31"/>
      <c r="G887" s="48"/>
      <c r="H887" s="65"/>
    </row>
    <row r="888" spans="1:8" x14ac:dyDescent="0.2">
      <c r="A888" s="59"/>
      <c r="B888" s="66"/>
      <c r="C888" s="67"/>
      <c r="D888" s="68"/>
      <c r="E888" s="72"/>
      <c r="F888" s="72"/>
      <c r="G888" s="44"/>
      <c r="H888" s="60"/>
    </row>
    <row r="889" spans="1:8" ht="22.5" x14ac:dyDescent="0.2">
      <c r="A889" s="167"/>
      <c r="B889" s="66">
        <v>88050</v>
      </c>
      <c r="C889" s="67" t="s">
        <v>8703</v>
      </c>
      <c r="D889" s="69" t="s">
        <v>36</v>
      </c>
      <c r="E889" s="72">
        <v>200</v>
      </c>
      <c r="F889" s="72"/>
      <c r="G889" s="20"/>
      <c r="H889" s="60"/>
    </row>
    <row r="890" spans="1:8" x14ac:dyDescent="0.2">
      <c r="A890" s="167"/>
      <c r="B890" s="66"/>
      <c r="C890" s="67"/>
      <c r="D890" s="69"/>
      <c r="E890" s="72"/>
      <c r="F890" s="72"/>
      <c r="G890" s="20"/>
      <c r="H890" s="60"/>
    </row>
    <row r="891" spans="1:8" x14ac:dyDescent="0.2">
      <c r="A891" s="58"/>
      <c r="B891" s="48"/>
      <c r="C891" s="50" t="s">
        <v>9117</v>
      </c>
      <c r="D891" s="31"/>
      <c r="E891" s="31"/>
      <c r="F891" s="31"/>
      <c r="G891" s="48"/>
      <c r="H891" s="65"/>
    </row>
    <row r="892" spans="1:8" x14ac:dyDescent="0.2">
      <c r="A892" s="167"/>
      <c r="B892" s="66"/>
      <c r="C892" s="67"/>
      <c r="D892" s="69"/>
      <c r="E892" s="72"/>
      <c r="F892" s="72"/>
      <c r="G892" s="20"/>
      <c r="H892" s="60"/>
    </row>
    <row r="893" spans="1:8" ht="33.75" x14ac:dyDescent="0.2">
      <c r="A893" s="167"/>
      <c r="B893" s="66">
        <v>88051</v>
      </c>
      <c r="C893" s="67" t="s">
        <v>8704</v>
      </c>
      <c r="D893" s="69" t="s">
        <v>36</v>
      </c>
      <c r="E893" s="72">
        <v>50</v>
      </c>
      <c r="F893" s="72"/>
      <c r="G893" s="20"/>
      <c r="H893" s="60"/>
    </row>
    <row r="894" spans="1:8" x14ac:dyDescent="0.2">
      <c r="A894" s="167"/>
      <c r="B894" s="66"/>
      <c r="C894" s="67"/>
      <c r="D894" s="69"/>
      <c r="E894" s="72"/>
      <c r="F894" s="72"/>
      <c r="G894" s="20"/>
      <c r="H894" s="60"/>
    </row>
    <row r="895" spans="1:8" x14ac:dyDescent="0.2">
      <c r="A895" s="58"/>
      <c r="B895" s="48"/>
      <c r="C895" s="50" t="s">
        <v>9117</v>
      </c>
      <c r="D895" s="31"/>
      <c r="E895" s="31"/>
      <c r="F895" s="31"/>
      <c r="G895" s="48"/>
      <c r="H895" s="65"/>
    </row>
    <row r="896" spans="1:8" x14ac:dyDescent="0.2">
      <c r="A896" s="167"/>
      <c r="B896" s="66"/>
      <c r="C896" s="67"/>
      <c r="D896" s="69"/>
      <c r="E896" s="72"/>
      <c r="F896" s="72"/>
      <c r="G896" s="20"/>
      <c r="H896" s="60"/>
    </row>
    <row r="897" spans="1:8" ht="33.75" x14ac:dyDescent="0.2">
      <c r="A897" s="167" t="s">
        <v>8701</v>
      </c>
      <c r="B897" s="66">
        <v>170593</v>
      </c>
      <c r="C897" s="67" t="s">
        <v>8728</v>
      </c>
      <c r="D897" s="68" t="s">
        <v>8473</v>
      </c>
      <c r="E897" s="72">
        <v>58</v>
      </c>
      <c r="F897" s="72"/>
      <c r="G897" s="44"/>
      <c r="H897" s="60"/>
    </row>
    <row r="898" spans="1:8" x14ac:dyDescent="0.2">
      <c r="A898" s="167"/>
      <c r="B898" s="66"/>
      <c r="C898" s="67"/>
      <c r="D898" s="68"/>
      <c r="E898" s="72"/>
      <c r="F898" s="72"/>
      <c r="G898" s="44"/>
      <c r="H898" s="60"/>
    </row>
    <row r="899" spans="1:8" ht="22.5" x14ac:dyDescent="0.2">
      <c r="A899" s="58"/>
      <c r="B899" s="149"/>
      <c r="C899" s="150" t="s">
        <v>9118</v>
      </c>
      <c r="D899" s="166"/>
      <c r="E899" s="151"/>
      <c r="F899" s="151"/>
      <c r="G899" s="31"/>
      <c r="H899" s="65"/>
    </row>
    <row r="900" spans="1:8" x14ac:dyDescent="0.2">
      <c r="A900" s="167"/>
      <c r="B900" s="66"/>
      <c r="C900" s="67"/>
      <c r="D900" s="68"/>
      <c r="E900" s="72"/>
      <c r="F900" s="72"/>
      <c r="G900" s="44"/>
      <c r="H900" s="60"/>
    </row>
    <row r="901" spans="1:8" ht="33.75" x14ac:dyDescent="0.2">
      <c r="A901" s="167" t="s">
        <v>8701</v>
      </c>
      <c r="B901" s="66">
        <v>181619</v>
      </c>
      <c r="C901" s="67" t="s">
        <v>8729</v>
      </c>
      <c r="D901" s="68" t="s">
        <v>8713</v>
      </c>
      <c r="E901" s="72">
        <v>1</v>
      </c>
      <c r="F901" s="72"/>
      <c r="G901" s="44"/>
      <c r="H901" s="60"/>
    </row>
    <row r="902" spans="1:8" x14ac:dyDescent="0.2">
      <c r="A902" s="167"/>
      <c r="B902" s="66"/>
      <c r="C902" s="67"/>
      <c r="D902" s="68"/>
      <c r="E902" s="72"/>
      <c r="F902" s="72"/>
      <c r="G902" s="44"/>
      <c r="H902" s="60"/>
    </row>
    <row r="903" spans="1:8" x14ac:dyDescent="0.2">
      <c r="A903" s="168"/>
      <c r="B903" s="149"/>
      <c r="C903" s="150" t="s">
        <v>9119</v>
      </c>
      <c r="D903" s="142"/>
      <c r="E903" s="151"/>
      <c r="F903" s="151"/>
      <c r="G903" s="31"/>
      <c r="H903" s="65"/>
    </row>
    <row r="904" spans="1:8" x14ac:dyDescent="0.2">
      <c r="A904" s="167"/>
      <c r="B904" s="66"/>
      <c r="C904" s="67"/>
      <c r="D904" s="68"/>
      <c r="E904" s="72"/>
      <c r="F904" s="72"/>
      <c r="G904" s="44"/>
      <c r="H904" s="60"/>
    </row>
    <row r="905" spans="1:8" ht="33.75" x14ac:dyDescent="0.2">
      <c r="A905" s="167" t="s">
        <v>8701</v>
      </c>
      <c r="B905" s="82">
        <v>34005</v>
      </c>
      <c r="C905" s="79" t="s">
        <v>8742</v>
      </c>
      <c r="D905" s="79" t="s">
        <v>47</v>
      </c>
      <c r="E905" s="80">
        <v>846.31000000000006</v>
      </c>
      <c r="F905" s="83"/>
      <c r="G905" s="44"/>
      <c r="H905" s="60"/>
    </row>
    <row r="906" spans="1:8" x14ac:dyDescent="0.2">
      <c r="A906" s="167"/>
      <c r="B906" s="82"/>
      <c r="C906" s="79"/>
      <c r="D906" s="79"/>
      <c r="E906" s="80"/>
      <c r="F906" s="83"/>
      <c r="G906" s="44"/>
      <c r="H906" s="60"/>
    </row>
    <row r="907" spans="1:8" x14ac:dyDescent="0.2">
      <c r="A907" s="168"/>
      <c r="B907" s="169"/>
      <c r="C907" s="170" t="s">
        <v>9120</v>
      </c>
      <c r="D907" s="170"/>
      <c r="E907" s="171"/>
      <c r="F907" s="172"/>
      <c r="G907" s="31"/>
      <c r="H907" s="65"/>
    </row>
    <row r="908" spans="1:8" x14ac:dyDescent="0.2">
      <c r="A908" s="167"/>
      <c r="B908" s="82"/>
      <c r="C908" s="79"/>
      <c r="D908" s="79"/>
      <c r="E908" s="80"/>
      <c r="F908" s="83"/>
      <c r="G908" s="44"/>
      <c r="H908" s="60"/>
    </row>
    <row r="909" spans="1:8" x14ac:dyDescent="0.2">
      <c r="A909" s="167" t="s">
        <v>9121</v>
      </c>
      <c r="B909" s="4" t="s">
        <v>8084</v>
      </c>
      <c r="C909" s="46" t="s">
        <v>8085</v>
      </c>
      <c r="D909" s="44" t="s">
        <v>47</v>
      </c>
      <c r="E909" s="44">
        <f>E905</f>
        <v>846.31000000000006</v>
      </c>
      <c r="F909" s="44"/>
      <c r="G909" s="20"/>
      <c r="H909" s="60"/>
    </row>
    <row r="910" spans="1:8" x14ac:dyDescent="0.2">
      <c r="A910" s="167"/>
      <c r="B910" s="4"/>
      <c r="C910" s="46"/>
      <c r="D910" s="44"/>
      <c r="E910" s="44"/>
      <c r="F910" s="44"/>
      <c r="G910" s="20"/>
      <c r="H910" s="60"/>
    </row>
    <row r="911" spans="1:8" x14ac:dyDescent="0.2">
      <c r="A911" s="168"/>
      <c r="B911" s="48"/>
      <c r="C911" s="50" t="s">
        <v>9122</v>
      </c>
      <c r="D911" s="31"/>
      <c r="E911" s="31"/>
      <c r="F911" s="31"/>
      <c r="G911" s="48"/>
      <c r="H911" s="65"/>
    </row>
    <row r="912" spans="1:8" x14ac:dyDescent="0.2">
      <c r="A912" s="167"/>
      <c r="B912" s="4"/>
      <c r="C912" s="46"/>
      <c r="D912" s="44"/>
      <c r="E912" s="44"/>
      <c r="F912" s="44"/>
      <c r="G912" s="20"/>
      <c r="H912" s="60"/>
    </row>
    <row r="913" spans="1:8" ht="15.75" thickBot="1" x14ac:dyDescent="0.25">
      <c r="A913" s="85"/>
      <c r="B913" s="86"/>
      <c r="C913" s="87"/>
      <c r="D913" s="88"/>
      <c r="E913" s="88"/>
      <c r="F913" s="89"/>
      <c r="G913" s="86"/>
      <c r="H913" s="90"/>
    </row>
    <row r="914" spans="1:8" s="173" customFormat="1" x14ac:dyDescent="0.2">
      <c r="A914" s="162"/>
      <c r="D914" s="174"/>
      <c r="H914" s="175"/>
    </row>
    <row r="915" spans="1:8" s="173" customFormat="1" x14ac:dyDescent="0.2">
      <c r="D915" s="174"/>
      <c r="H915" s="175"/>
    </row>
    <row r="916" spans="1:8" s="173" customFormat="1" x14ac:dyDescent="0.2">
      <c r="D916" s="174"/>
      <c r="H916" s="175"/>
    </row>
    <row r="917" spans="1:8" s="173" customFormat="1" x14ac:dyDescent="0.2">
      <c r="D917" s="174"/>
      <c r="H917" s="175"/>
    </row>
    <row r="918" spans="1:8" s="173" customFormat="1" x14ac:dyDescent="0.2">
      <c r="D918" s="174"/>
      <c r="H918" s="175"/>
    </row>
    <row r="919" spans="1:8" s="173" customFormat="1" x14ac:dyDescent="0.2">
      <c r="D919" s="174"/>
      <c r="H919" s="175"/>
    </row>
    <row r="920" spans="1:8" s="173" customFormat="1" x14ac:dyDescent="0.2">
      <c r="D920" s="174"/>
      <c r="H920" s="175"/>
    </row>
    <row r="921" spans="1:8" s="173" customFormat="1" x14ac:dyDescent="0.2">
      <c r="D921" s="174"/>
      <c r="H921" s="175"/>
    </row>
    <row r="922" spans="1:8" s="173" customFormat="1" x14ac:dyDescent="0.2">
      <c r="D922" s="174"/>
      <c r="H922" s="175"/>
    </row>
    <row r="923" spans="1:8" s="173" customFormat="1" x14ac:dyDescent="0.2">
      <c r="D923" s="174"/>
      <c r="H923" s="175"/>
    </row>
    <row r="924" spans="1:8" s="173" customFormat="1" x14ac:dyDescent="0.2">
      <c r="D924" s="174"/>
      <c r="H924" s="175"/>
    </row>
    <row r="925" spans="1:8" s="173" customFormat="1" x14ac:dyDescent="0.2">
      <c r="D925" s="174"/>
      <c r="H925" s="175"/>
    </row>
    <row r="926" spans="1:8" s="173" customFormat="1" x14ac:dyDescent="0.2">
      <c r="D926" s="174"/>
      <c r="H926" s="175"/>
    </row>
    <row r="927" spans="1:8" s="173" customFormat="1" x14ac:dyDescent="0.2">
      <c r="D927" s="174"/>
      <c r="H927" s="175"/>
    </row>
    <row r="928" spans="1:8" s="173" customFormat="1" x14ac:dyDescent="0.2">
      <c r="D928" s="174"/>
      <c r="H928" s="175"/>
    </row>
    <row r="929" spans="4:8" s="173" customFormat="1" x14ac:dyDescent="0.2">
      <c r="D929" s="174"/>
      <c r="H929" s="175"/>
    </row>
    <row r="930" spans="4:8" s="173" customFormat="1" x14ac:dyDescent="0.2">
      <c r="D930" s="174"/>
      <c r="H930" s="175"/>
    </row>
    <row r="931" spans="4:8" s="173" customFormat="1" x14ac:dyDescent="0.2">
      <c r="D931" s="174"/>
      <c r="H931" s="175"/>
    </row>
    <row r="932" spans="4:8" s="173" customFormat="1" x14ac:dyDescent="0.2">
      <c r="D932" s="174"/>
      <c r="H932" s="175"/>
    </row>
    <row r="933" spans="4:8" s="173" customFormat="1" x14ac:dyDescent="0.2">
      <c r="D933" s="174"/>
      <c r="H933" s="175"/>
    </row>
    <row r="934" spans="4:8" s="173" customFormat="1" x14ac:dyDescent="0.2">
      <c r="D934" s="174"/>
      <c r="H934" s="175"/>
    </row>
    <row r="935" spans="4:8" s="173" customFormat="1" x14ac:dyDescent="0.2">
      <c r="D935" s="174"/>
      <c r="H935" s="175"/>
    </row>
    <row r="936" spans="4:8" s="173" customFormat="1" x14ac:dyDescent="0.2">
      <c r="D936" s="174"/>
      <c r="H936" s="175"/>
    </row>
    <row r="937" spans="4:8" s="173" customFormat="1" x14ac:dyDescent="0.2">
      <c r="D937" s="174"/>
      <c r="H937" s="175"/>
    </row>
    <row r="938" spans="4:8" s="173" customFormat="1" x14ac:dyDescent="0.2">
      <c r="D938" s="174"/>
      <c r="H938" s="175"/>
    </row>
    <row r="939" spans="4:8" s="173" customFormat="1" x14ac:dyDescent="0.2">
      <c r="D939" s="174"/>
      <c r="H939" s="175"/>
    </row>
    <row r="940" spans="4:8" s="173" customFormat="1" x14ac:dyDescent="0.2">
      <c r="D940" s="174"/>
      <c r="H940" s="175"/>
    </row>
    <row r="941" spans="4:8" s="173" customFormat="1" x14ac:dyDescent="0.2">
      <c r="D941" s="174"/>
      <c r="H941" s="175"/>
    </row>
    <row r="942" spans="4:8" s="173" customFormat="1" x14ac:dyDescent="0.2">
      <c r="D942" s="174"/>
      <c r="H942" s="175"/>
    </row>
    <row r="943" spans="4:8" s="173" customFormat="1" x14ac:dyDescent="0.2">
      <c r="D943" s="174"/>
      <c r="H943" s="175"/>
    </row>
    <row r="944" spans="4:8" s="173" customFormat="1" x14ac:dyDescent="0.2">
      <c r="D944" s="174"/>
      <c r="H944" s="175"/>
    </row>
    <row r="945" spans="4:8" s="173" customFormat="1" x14ac:dyDescent="0.2">
      <c r="D945" s="174"/>
      <c r="H945" s="175"/>
    </row>
    <row r="946" spans="4:8" s="173" customFormat="1" x14ac:dyDescent="0.2">
      <c r="D946" s="174"/>
      <c r="H946" s="175"/>
    </row>
    <row r="947" spans="4:8" s="173" customFormat="1" x14ac:dyDescent="0.2">
      <c r="D947" s="174"/>
      <c r="H947" s="175"/>
    </row>
    <row r="948" spans="4:8" s="173" customFormat="1" x14ac:dyDescent="0.2">
      <c r="D948" s="174"/>
      <c r="H948" s="175"/>
    </row>
    <row r="949" spans="4:8" s="173" customFormat="1" x14ac:dyDescent="0.2">
      <c r="D949" s="174"/>
      <c r="H949" s="175"/>
    </row>
    <row r="950" spans="4:8" s="173" customFormat="1" x14ac:dyDescent="0.2">
      <c r="D950" s="174"/>
      <c r="H950" s="175"/>
    </row>
    <row r="951" spans="4:8" s="173" customFormat="1" x14ac:dyDescent="0.2">
      <c r="D951" s="174"/>
      <c r="H951" s="175"/>
    </row>
    <row r="952" spans="4:8" s="173" customFormat="1" x14ac:dyDescent="0.2">
      <c r="D952" s="174"/>
      <c r="H952" s="175"/>
    </row>
    <row r="953" spans="4:8" s="173" customFormat="1" x14ac:dyDescent="0.2">
      <c r="D953" s="174"/>
      <c r="H953" s="175"/>
    </row>
    <row r="954" spans="4:8" s="173" customFormat="1" x14ac:dyDescent="0.2">
      <c r="D954" s="174"/>
      <c r="H954" s="175"/>
    </row>
    <row r="955" spans="4:8" s="173" customFormat="1" x14ac:dyDescent="0.2">
      <c r="D955" s="174"/>
      <c r="H955" s="175"/>
    </row>
    <row r="956" spans="4:8" s="173" customFormat="1" x14ac:dyDescent="0.2">
      <c r="D956" s="174"/>
      <c r="H956" s="175"/>
    </row>
    <row r="957" spans="4:8" s="173" customFormat="1" x14ac:dyDescent="0.2">
      <c r="D957" s="174"/>
      <c r="H957" s="175"/>
    </row>
    <row r="958" spans="4:8" s="173" customFormat="1" x14ac:dyDescent="0.2">
      <c r="D958" s="174"/>
      <c r="H958" s="175"/>
    </row>
    <row r="959" spans="4:8" s="173" customFormat="1" x14ac:dyDescent="0.2">
      <c r="D959" s="174"/>
      <c r="H959" s="175"/>
    </row>
    <row r="960" spans="4:8" s="173" customFormat="1" x14ac:dyDescent="0.2">
      <c r="D960" s="174"/>
      <c r="H960" s="175"/>
    </row>
    <row r="961" spans="4:8" s="173" customFormat="1" x14ac:dyDescent="0.2">
      <c r="D961" s="174"/>
      <c r="H961" s="175"/>
    </row>
    <row r="962" spans="4:8" s="173" customFormat="1" x14ac:dyDescent="0.2">
      <c r="D962" s="174"/>
      <c r="H962" s="175"/>
    </row>
    <row r="963" spans="4:8" s="173" customFormat="1" x14ac:dyDescent="0.2">
      <c r="D963" s="174"/>
      <c r="H963" s="175"/>
    </row>
    <row r="964" spans="4:8" s="173" customFormat="1" x14ac:dyDescent="0.2">
      <c r="D964" s="174"/>
      <c r="H964" s="175"/>
    </row>
    <row r="965" spans="4:8" s="173" customFormat="1" x14ac:dyDescent="0.2">
      <c r="D965" s="174"/>
      <c r="H965" s="175"/>
    </row>
    <row r="966" spans="4:8" s="173" customFormat="1" x14ac:dyDescent="0.2">
      <c r="D966" s="174"/>
      <c r="H966" s="175"/>
    </row>
    <row r="967" spans="4:8" s="173" customFormat="1" x14ac:dyDescent="0.2">
      <c r="D967" s="174"/>
      <c r="H967" s="175"/>
    </row>
    <row r="968" spans="4:8" s="173" customFormat="1" x14ac:dyDescent="0.2">
      <c r="D968" s="174"/>
      <c r="H968" s="175"/>
    </row>
    <row r="969" spans="4:8" s="173" customFormat="1" x14ac:dyDescent="0.2">
      <c r="D969" s="174"/>
      <c r="H969" s="175"/>
    </row>
    <row r="970" spans="4:8" s="173" customFormat="1" x14ac:dyDescent="0.2">
      <c r="D970" s="174"/>
      <c r="H970" s="175"/>
    </row>
    <row r="971" spans="4:8" s="173" customFormat="1" x14ac:dyDescent="0.2">
      <c r="D971" s="174"/>
      <c r="H971" s="175"/>
    </row>
    <row r="972" spans="4:8" s="173" customFormat="1" x14ac:dyDescent="0.2">
      <c r="D972" s="174"/>
      <c r="H972" s="175"/>
    </row>
    <row r="973" spans="4:8" s="173" customFormat="1" x14ac:dyDescent="0.2">
      <c r="D973" s="174"/>
      <c r="H973" s="175"/>
    </row>
    <row r="974" spans="4:8" s="173" customFormat="1" x14ac:dyDescent="0.2">
      <c r="D974" s="174"/>
      <c r="H974" s="175"/>
    </row>
    <row r="975" spans="4:8" s="173" customFormat="1" x14ac:dyDescent="0.2">
      <c r="D975" s="174"/>
      <c r="H975" s="175"/>
    </row>
    <row r="976" spans="4:8" s="173" customFormat="1" x14ac:dyDescent="0.2">
      <c r="D976" s="174"/>
      <c r="H976" s="175"/>
    </row>
    <row r="977" spans="4:8" s="173" customFormat="1" x14ac:dyDescent="0.2">
      <c r="D977" s="174"/>
      <c r="H977" s="175"/>
    </row>
    <row r="978" spans="4:8" s="173" customFormat="1" x14ac:dyDescent="0.2">
      <c r="D978" s="174"/>
      <c r="H978" s="175"/>
    </row>
    <row r="979" spans="4:8" s="173" customFormat="1" x14ac:dyDescent="0.2">
      <c r="D979" s="174"/>
      <c r="H979" s="175"/>
    </row>
  </sheetData>
  <mergeCells count="2">
    <mergeCell ref="A6:H6"/>
    <mergeCell ref="E9:F9"/>
  </mergeCells>
  <pageMargins left="0.511811024" right="0.511811024" top="0.78740157499999996" bottom="0.78740157499999996" header="0.31496062000000002" footer="0.31496062000000002"/>
  <pageSetup paperSize="9"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view="pageBreakPreview" zoomScaleSheetLayoutView="100" workbookViewId="0">
      <selection sqref="A1:XFD4"/>
    </sheetView>
  </sheetViews>
  <sheetFormatPr defaultRowHeight="12.75" x14ac:dyDescent="0.2"/>
  <cols>
    <col min="1" max="1" width="18.5703125" style="23" customWidth="1"/>
    <col min="2" max="2" width="11.7109375" customWidth="1"/>
    <col min="3" max="3" width="12.42578125" customWidth="1"/>
    <col min="4" max="4" width="9.5703125" style="25" customWidth="1"/>
    <col min="6" max="6" width="9.28515625" style="25" bestFit="1" customWidth="1"/>
    <col min="7" max="7" width="9.5703125" style="25" bestFit="1" customWidth="1"/>
    <col min="8" max="8" width="6" customWidth="1"/>
    <col min="9" max="10" width="8.7109375" customWidth="1"/>
    <col min="11" max="11" width="9.7109375" style="25" customWidth="1"/>
    <col min="12" max="14" width="8.42578125" customWidth="1"/>
    <col min="15" max="15" width="12.140625" style="25" customWidth="1"/>
  </cols>
  <sheetData>
    <row r="1" spans="1:25" s="23" customFormat="1" x14ac:dyDescent="0.2">
      <c r="A1" s="99"/>
      <c r="B1" s="181"/>
      <c r="C1" s="103" t="s">
        <v>8722</v>
      </c>
      <c r="E1" s="177"/>
      <c r="F1" s="96"/>
      <c r="G1" s="96"/>
      <c r="H1" s="96"/>
      <c r="I1" s="340"/>
      <c r="J1" s="341"/>
    </row>
    <row r="2" spans="1:25" s="23" customFormat="1" x14ac:dyDescent="0.2">
      <c r="A2" s="99"/>
      <c r="B2" s="181"/>
      <c r="C2" s="95" t="s">
        <v>9183</v>
      </c>
      <c r="D2" s="103"/>
      <c r="E2" s="177"/>
      <c r="F2" s="96"/>
      <c r="G2" s="96"/>
      <c r="H2" s="96"/>
      <c r="I2" s="340"/>
      <c r="J2" s="341"/>
    </row>
    <row r="3" spans="1:25" x14ac:dyDescent="0.2">
      <c r="A3"/>
      <c r="B3" s="173"/>
      <c r="C3" s="173"/>
      <c r="D3" s="174"/>
      <c r="F3"/>
      <c r="G3"/>
      <c r="H3" s="133"/>
      <c r="K3"/>
      <c r="O3"/>
    </row>
    <row r="4" spans="1:25" x14ac:dyDescent="0.2">
      <c r="A4" s="264"/>
      <c r="B4" s="173"/>
      <c r="C4" s="343" t="s">
        <v>9298</v>
      </c>
      <c r="D4" s="264"/>
      <c r="E4" s="173"/>
      <c r="F4" s="264"/>
      <c r="G4" s="264"/>
      <c r="H4" s="173"/>
      <c r="I4" s="173"/>
      <c r="J4" s="173"/>
      <c r="K4" s="264"/>
      <c r="L4" s="173"/>
      <c r="M4" s="173"/>
      <c r="N4" s="173"/>
      <c r="O4" s="264"/>
      <c r="P4" s="173"/>
    </row>
    <row r="5" spans="1:25" x14ac:dyDescent="0.2">
      <c r="A5" s="264"/>
      <c r="B5" s="173"/>
      <c r="C5" s="173"/>
      <c r="D5" s="264"/>
      <c r="E5" s="173"/>
      <c r="F5" s="264"/>
      <c r="G5" s="264"/>
      <c r="H5" s="173"/>
      <c r="I5" s="173"/>
      <c r="J5" s="173"/>
      <c r="K5" s="264"/>
      <c r="L5" s="173"/>
      <c r="M5" s="173"/>
      <c r="N5" s="173"/>
      <c r="O5" s="264"/>
      <c r="P5" s="173"/>
    </row>
    <row r="6" spans="1:25" s="344" customFormat="1" x14ac:dyDescent="0.2">
      <c r="A6" s="342"/>
      <c r="B6" s="343" t="s">
        <v>9216</v>
      </c>
      <c r="C6" s="343"/>
      <c r="D6" s="342"/>
      <c r="E6" s="343"/>
      <c r="F6" s="342"/>
      <c r="G6" s="342"/>
      <c r="H6" s="343"/>
      <c r="I6" s="343"/>
      <c r="J6" s="343"/>
      <c r="K6" s="342"/>
      <c r="L6" s="343"/>
      <c r="M6" s="343"/>
      <c r="N6" s="343"/>
      <c r="O6" s="342"/>
      <c r="P6" s="343"/>
    </row>
    <row r="7" spans="1:25" x14ac:dyDescent="0.2">
      <c r="A7" s="264"/>
      <c r="B7" s="173"/>
      <c r="C7" s="173"/>
      <c r="D7" s="264"/>
      <c r="E7" s="173"/>
      <c r="F7" s="264"/>
      <c r="G7" s="264"/>
      <c r="H7" s="173"/>
      <c r="I7" s="173"/>
      <c r="J7" s="173"/>
      <c r="K7" s="264"/>
      <c r="L7" s="173"/>
      <c r="M7" s="173"/>
      <c r="N7" s="173"/>
      <c r="O7" s="264"/>
      <c r="P7" s="173"/>
    </row>
    <row r="8" spans="1:25" ht="45" x14ac:dyDescent="0.2">
      <c r="A8" s="7" t="s">
        <v>8563</v>
      </c>
      <c r="B8" s="7" t="s">
        <v>8561</v>
      </c>
      <c r="C8" s="7" t="s">
        <v>8562</v>
      </c>
      <c r="D8" s="7" t="s">
        <v>8550</v>
      </c>
      <c r="E8" s="7" t="s">
        <v>8551</v>
      </c>
      <c r="F8" s="7" t="s">
        <v>8553</v>
      </c>
      <c r="G8" s="7" t="s">
        <v>8554</v>
      </c>
      <c r="H8" s="7" t="s">
        <v>8555</v>
      </c>
      <c r="I8" s="7" t="s">
        <v>8607</v>
      </c>
      <c r="J8" s="7" t="s">
        <v>8558</v>
      </c>
      <c r="K8" s="7" t="s">
        <v>8559</v>
      </c>
      <c r="L8" s="7" t="s">
        <v>8556</v>
      </c>
      <c r="M8" s="7" t="s">
        <v>8557</v>
      </c>
      <c r="N8" s="7" t="s">
        <v>8634</v>
      </c>
      <c r="O8" s="7" t="s">
        <v>8560</v>
      </c>
      <c r="P8" s="7" t="s">
        <v>8552</v>
      </c>
      <c r="X8" s="18" t="s">
        <v>8548</v>
      </c>
    </row>
    <row r="9" spans="1:25" ht="15" x14ac:dyDescent="0.25">
      <c r="A9" s="55" t="s">
        <v>8587</v>
      </c>
      <c r="B9" s="37"/>
      <c r="C9" s="37"/>
      <c r="D9" s="37"/>
      <c r="E9" s="37"/>
      <c r="F9" s="37"/>
      <c r="G9" s="37"/>
      <c r="H9" s="37"/>
      <c r="I9" s="37"/>
      <c r="J9" s="37"/>
      <c r="K9" s="37"/>
      <c r="L9" s="37"/>
      <c r="M9" s="37"/>
      <c r="N9" s="37"/>
      <c r="O9" s="37"/>
      <c r="P9" s="37"/>
      <c r="Y9" s="18" t="s">
        <v>8549</v>
      </c>
    </row>
    <row r="10" spans="1:25" x14ac:dyDescent="0.2">
      <c r="A10" s="27" t="s">
        <v>8564</v>
      </c>
      <c r="B10" s="21"/>
      <c r="C10" s="21"/>
      <c r="D10" s="24">
        <v>9.1999999999999993</v>
      </c>
      <c r="E10" s="21">
        <v>3.1</v>
      </c>
      <c r="F10" s="24">
        <v>4.6500000000000004</v>
      </c>
      <c r="G10" s="24"/>
      <c r="H10" s="21">
        <v>0.8</v>
      </c>
      <c r="I10" s="21">
        <v>1</v>
      </c>
      <c r="J10" s="21">
        <v>2.1</v>
      </c>
      <c r="K10" s="24">
        <f>(ROUND(H10*J10*2,2)+ (H10+ROUND(2*J10,2))*0.25)*I10</f>
        <v>4.6099999999999994</v>
      </c>
      <c r="L10" s="21">
        <v>1.5</v>
      </c>
      <c r="M10" s="21">
        <v>0.6</v>
      </c>
      <c r="N10" s="21">
        <v>1</v>
      </c>
      <c r="O10" s="24">
        <f>ROUND(L10*M10*N10,2)</f>
        <v>0.9</v>
      </c>
      <c r="P10" s="4"/>
      <c r="Q10" s="36" t="s">
        <v>8549</v>
      </c>
    </row>
    <row r="11" spans="1:25" x14ac:dyDescent="0.2">
      <c r="A11" s="27" t="s">
        <v>8565</v>
      </c>
      <c r="B11" s="21"/>
      <c r="C11" s="21"/>
      <c r="D11" s="24">
        <v>9.1999999999999993</v>
      </c>
      <c r="E11" s="21">
        <v>3.1</v>
      </c>
      <c r="F11" s="24">
        <f>F10</f>
        <v>4.6500000000000004</v>
      </c>
      <c r="G11" s="24"/>
      <c r="H11" s="21">
        <f>H10</f>
        <v>0.8</v>
      </c>
      <c r="I11" s="21">
        <v>1</v>
      </c>
      <c r="J11" s="21">
        <v>2.1</v>
      </c>
      <c r="K11" s="24">
        <f t="shared" ref="K11:K76" si="0">(ROUND(H11*J11*2,2)+ (H11+ROUND(2*J11,2))*0.25)*I11</f>
        <v>4.6099999999999994</v>
      </c>
      <c r="L11" s="21">
        <v>1.5</v>
      </c>
      <c r="M11" s="21">
        <f>M10</f>
        <v>0.6</v>
      </c>
      <c r="N11" s="21">
        <v>1</v>
      </c>
      <c r="O11" s="24">
        <f t="shared" ref="O11:O76" si="1">ROUND(L11*M11*N11,2)</f>
        <v>0.9</v>
      </c>
      <c r="P11" s="4"/>
      <c r="R11" s="36" t="s">
        <v>8549</v>
      </c>
    </row>
    <row r="12" spans="1:25" x14ac:dyDescent="0.2">
      <c r="A12" s="27" t="s">
        <v>8570</v>
      </c>
      <c r="B12" s="21"/>
      <c r="C12" s="21"/>
      <c r="D12" s="24">
        <v>6.6</v>
      </c>
      <c r="E12" s="21">
        <v>3.1</v>
      </c>
      <c r="F12" s="24">
        <v>2.7</v>
      </c>
      <c r="G12" s="24">
        <f>ROUND(D12*E12,2)</f>
        <v>20.46</v>
      </c>
      <c r="H12" s="21">
        <v>0.8</v>
      </c>
      <c r="I12" s="21">
        <v>1</v>
      </c>
      <c r="J12" s="21">
        <v>2.1</v>
      </c>
      <c r="K12" s="24">
        <f t="shared" si="0"/>
        <v>4.6099999999999994</v>
      </c>
      <c r="L12" s="21">
        <v>1.5</v>
      </c>
      <c r="M12" s="21">
        <v>1.2</v>
      </c>
      <c r="N12" s="21">
        <v>1</v>
      </c>
      <c r="O12" s="24">
        <f t="shared" si="1"/>
        <v>1.8</v>
      </c>
      <c r="P12" s="4"/>
    </row>
    <row r="13" spans="1:25" x14ac:dyDescent="0.2">
      <c r="A13" s="27" t="s">
        <v>8565</v>
      </c>
      <c r="B13" s="21"/>
      <c r="C13" s="21"/>
      <c r="D13" s="24">
        <v>6.6</v>
      </c>
      <c r="E13" s="21">
        <v>3.1</v>
      </c>
      <c r="F13" s="24">
        <f>F12</f>
        <v>2.7</v>
      </c>
      <c r="G13" s="24"/>
      <c r="H13" s="21">
        <f>H12</f>
        <v>0.8</v>
      </c>
      <c r="I13" s="21">
        <v>1</v>
      </c>
      <c r="J13" s="21">
        <v>2.1</v>
      </c>
      <c r="K13" s="24">
        <f t="shared" si="0"/>
        <v>4.6099999999999994</v>
      </c>
      <c r="L13" s="21">
        <v>1.5</v>
      </c>
      <c r="M13" s="21">
        <v>1.2</v>
      </c>
      <c r="N13" s="21">
        <v>1</v>
      </c>
      <c r="O13" s="24">
        <f t="shared" si="1"/>
        <v>1.8</v>
      </c>
      <c r="P13" s="4"/>
    </row>
    <row r="14" spans="1:25" x14ac:dyDescent="0.2">
      <c r="A14" s="27" t="s">
        <v>8566</v>
      </c>
      <c r="B14" s="21"/>
      <c r="C14" s="21"/>
      <c r="D14" s="24">
        <v>6</v>
      </c>
      <c r="E14" s="21">
        <v>3.1</v>
      </c>
      <c r="F14" s="24">
        <v>2.25</v>
      </c>
      <c r="G14" s="24"/>
      <c r="H14" s="21">
        <f>H13</f>
        <v>0.8</v>
      </c>
      <c r="I14" s="21">
        <v>1</v>
      </c>
      <c r="J14" s="21">
        <v>2.1</v>
      </c>
      <c r="K14" s="24">
        <f t="shared" si="0"/>
        <v>4.6099999999999994</v>
      </c>
      <c r="L14" s="21">
        <v>1.5</v>
      </c>
      <c r="M14" s="21">
        <f>M11</f>
        <v>0.6</v>
      </c>
      <c r="N14" s="21">
        <v>1</v>
      </c>
      <c r="O14" s="24">
        <f t="shared" si="1"/>
        <v>0.9</v>
      </c>
      <c r="P14" s="4"/>
    </row>
    <row r="15" spans="1:25" x14ac:dyDescent="0.2">
      <c r="A15" s="27" t="s">
        <v>8567</v>
      </c>
      <c r="B15" s="21"/>
      <c r="C15" s="21"/>
      <c r="D15" s="24">
        <v>9.1999999999999993</v>
      </c>
      <c r="E15" s="21">
        <v>3.1</v>
      </c>
      <c r="F15" s="24">
        <v>4.6500000000000004</v>
      </c>
      <c r="G15" s="24">
        <f>ROUND(D15*E15,2)</f>
        <v>28.52</v>
      </c>
      <c r="H15" s="21">
        <v>0.8</v>
      </c>
      <c r="I15" s="21">
        <v>1</v>
      </c>
      <c r="J15" s="21">
        <v>2.1</v>
      </c>
      <c r="K15" s="24">
        <f t="shared" si="0"/>
        <v>4.6099999999999994</v>
      </c>
      <c r="L15" s="21">
        <v>1.5</v>
      </c>
      <c r="M15" s="21">
        <v>1.2</v>
      </c>
      <c r="N15" s="21">
        <v>1</v>
      </c>
      <c r="O15" s="24">
        <f t="shared" si="1"/>
        <v>1.8</v>
      </c>
      <c r="P15" s="4"/>
    </row>
    <row r="16" spans="1:25" x14ac:dyDescent="0.2">
      <c r="A16" s="27" t="s">
        <v>8568</v>
      </c>
      <c r="B16" s="21"/>
      <c r="C16" s="21"/>
      <c r="D16" s="24">
        <v>53.2</v>
      </c>
      <c r="E16" s="21">
        <v>3.1</v>
      </c>
      <c r="F16" s="24">
        <v>77</v>
      </c>
      <c r="G16" s="24">
        <f>ROUND(D16*E16,2)</f>
        <v>164.92</v>
      </c>
      <c r="H16" s="21">
        <v>1.2</v>
      </c>
      <c r="I16" s="21">
        <v>2</v>
      </c>
      <c r="J16" s="21">
        <v>2.1</v>
      </c>
      <c r="K16" s="24">
        <f>(ROUND(H16*J16*2,2)+ (H16+ROUND(2*J16,2))*0.25)*I16</f>
        <v>12.780000000000001</v>
      </c>
      <c r="L16" s="21">
        <v>1.5</v>
      </c>
      <c r="M16" s="21">
        <v>1.2</v>
      </c>
      <c r="N16" s="21">
        <v>6</v>
      </c>
      <c r="O16" s="24">
        <f t="shared" si="1"/>
        <v>10.8</v>
      </c>
      <c r="P16" s="4"/>
    </row>
    <row r="17" spans="1:16" x14ac:dyDescent="0.2">
      <c r="A17" s="27" t="s">
        <v>8569</v>
      </c>
      <c r="B17" s="21"/>
      <c r="C17" s="21"/>
      <c r="D17" s="24">
        <v>6</v>
      </c>
      <c r="E17" s="21">
        <v>3.1</v>
      </c>
      <c r="F17" s="24">
        <v>2.25</v>
      </c>
      <c r="G17" s="24">
        <f t="shared" ref="G17:G25" si="2">ROUND(D17*E17,2)</f>
        <v>18.600000000000001</v>
      </c>
      <c r="H17" s="21">
        <v>0.8</v>
      </c>
      <c r="I17" s="21">
        <v>1</v>
      </c>
      <c r="J17" s="21">
        <v>2.1</v>
      </c>
      <c r="K17" s="24">
        <f t="shared" si="0"/>
        <v>4.6099999999999994</v>
      </c>
      <c r="L17" s="21">
        <v>1.5</v>
      </c>
      <c r="M17" s="21">
        <v>1.2</v>
      </c>
      <c r="N17" s="21">
        <v>1</v>
      </c>
      <c r="O17" s="24">
        <f t="shared" si="1"/>
        <v>1.8</v>
      </c>
      <c r="P17" s="4"/>
    </row>
    <row r="18" spans="1:16" x14ac:dyDescent="0.2">
      <c r="A18" s="27" t="s">
        <v>8571</v>
      </c>
      <c r="B18" s="21"/>
      <c r="C18" s="21"/>
      <c r="D18" s="24">
        <v>9.1999999999999993</v>
      </c>
      <c r="E18" s="21">
        <v>3.1</v>
      </c>
      <c r="F18" s="24">
        <v>4.6500000000000004</v>
      </c>
      <c r="G18" s="24">
        <f t="shared" si="2"/>
        <v>28.52</v>
      </c>
      <c r="H18" s="21">
        <v>0.9</v>
      </c>
      <c r="I18" s="21">
        <v>1</v>
      </c>
      <c r="J18" s="21">
        <v>2.1</v>
      </c>
      <c r="K18" s="24">
        <f t="shared" si="0"/>
        <v>5.0549999999999997</v>
      </c>
      <c r="L18" s="21">
        <v>1.5</v>
      </c>
      <c r="M18" s="21">
        <v>1.2</v>
      </c>
      <c r="N18" s="21">
        <v>1</v>
      </c>
      <c r="O18" s="24">
        <f t="shared" si="1"/>
        <v>1.8</v>
      </c>
      <c r="P18" s="4"/>
    </row>
    <row r="19" spans="1:16" x14ac:dyDescent="0.2">
      <c r="A19" s="27" t="s">
        <v>8572</v>
      </c>
      <c r="B19" s="21"/>
      <c r="C19" s="21"/>
      <c r="D19" s="24">
        <v>15.7</v>
      </c>
      <c r="E19" s="21">
        <v>3.1</v>
      </c>
      <c r="F19" s="24">
        <v>14.57</v>
      </c>
      <c r="G19" s="24">
        <f t="shared" si="2"/>
        <v>48.67</v>
      </c>
      <c r="H19" s="21">
        <v>0.9</v>
      </c>
      <c r="I19" s="21">
        <v>1</v>
      </c>
      <c r="J19" s="21">
        <v>2.1</v>
      </c>
      <c r="K19" s="24">
        <f t="shared" si="0"/>
        <v>5.0549999999999997</v>
      </c>
      <c r="L19" s="21">
        <v>1.5</v>
      </c>
      <c r="M19" s="21">
        <v>1.2</v>
      </c>
      <c r="N19" s="21">
        <v>2</v>
      </c>
      <c r="O19" s="24">
        <f>ROUND(L19*M19*N19,2)</f>
        <v>3.6</v>
      </c>
      <c r="P19" s="4"/>
    </row>
    <row r="20" spans="1:16" x14ac:dyDescent="0.2">
      <c r="A20" s="27" t="s">
        <v>8592</v>
      </c>
      <c r="B20" s="21"/>
      <c r="C20" s="21"/>
      <c r="D20" s="24">
        <v>11</v>
      </c>
      <c r="E20" s="21">
        <v>3.1</v>
      </c>
      <c r="F20" s="24">
        <v>7.35</v>
      </c>
      <c r="G20" s="24">
        <f t="shared" si="2"/>
        <v>34.1</v>
      </c>
      <c r="H20" s="21">
        <v>0.9</v>
      </c>
      <c r="I20" s="21">
        <v>1</v>
      </c>
      <c r="J20" s="21">
        <v>2.1</v>
      </c>
      <c r="K20" s="24">
        <f t="shared" si="0"/>
        <v>5.0549999999999997</v>
      </c>
      <c r="L20" s="21">
        <v>1.5</v>
      </c>
      <c r="M20" s="21">
        <v>1.2</v>
      </c>
      <c r="N20" s="21">
        <v>1</v>
      </c>
      <c r="O20" s="24">
        <f t="shared" si="1"/>
        <v>1.8</v>
      </c>
      <c r="P20" s="4"/>
    </row>
    <row r="21" spans="1:16" x14ac:dyDescent="0.2">
      <c r="A21" s="27" t="s">
        <v>8579</v>
      </c>
      <c r="B21" s="21"/>
      <c r="C21" s="21"/>
      <c r="D21" s="24">
        <v>10.6</v>
      </c>
      <c r="E21" s="21">
        <v>3.1</v>
      </c>
      <c r="F21" s="24">
        <v>6.9</v>
      </c>
      <c r="G21" s="24">
        <f>ROUND(D21*E21,2)</f>
        <v>32.86</v>
      </c>
      <c r="H21" s="21">
        <v>0.9</v>
      </c>
      <c r="I21" s="21">
        <v>1</v>
      </c>
      <c r="J21" s="21">
        <v>2.1</v>
      </c>
      <c r="K21" s="24">
        <f t="shared" si="0"/>
        <v>5.0549999999999997</v>
      </c>
      <c r="L21" s="21">
        <v>1.5</v>
      </c>
      <c r="M21" s="21">
        <v>1.2</v>
      </c>
      <c r="N21" s="21">
        <v>1</v>
      </c>
      <c r="O21" s="24">
        <f t="shared" si="1"/>
        <v>1.8</v>
      </c>
      <c r="P21" s="4"/>
    </row>
    <row r="22" spans="1:16" x14ac:dyDescent="0.2">
      <c r="A22" s="27" t="s">
        <v>8593</v>
      </c>
      <c r="B22" s="21"/>
      <c r="C22" s="21"/>
      <c r="D22" s="24">
        <v>12.4</v>
      </c>
      <c r="E22" s="21">
        <v>3.1</v>
      </c>
      <c r="F22" s="24">
        <v>9.61</v>
      </c>
      <c r="G22" s="24">
        <f t="shared" si="2"/>
        <v>38.44</v>
      </c>
      <c r="H22" s="21">
        <v>0.9</v>
      </c>
      <c r="I22" s="21">
        <v>1</v>
      </c>
      <c r="J22" s="21">
        <v>2.1</v>
      </c>
      <c r="K22" s="24">
        <f t="shared" si="0"/>
        <v>5.0549999999999997</v>
      </c>
      <c r="L22" s="21">
        <v>1.5</v>
      </c>
      <c r="M22" s="21">
        <v>1.2</v>
      </c>
      <c r="N22" s="21">
        <v>2</v>
      </c>
      <c r="O22" s="24">
        <f t="shared" si="1"/>
        <v>3.6</v>
      </c>
      <c r="P22" s="4"/>
    </row>
    <row r="23" spans="1:16" x14ac:dyDescent="0.2">
      <c r="A23" s="27" t="s">
        <v>8594</v>
      </c>
      <c r="B23" s="21"/>
      <c r="C23" s="21"/>
      <c r="D23" s="24">
        <v>22.2</v>
      </c>
      <c r="E23" s="21">
        <v>3.1</v>
      </c>
      <c r="F23" s="24">
        <v>21.87</v>
      </c>
      <c r="G23" s="24">
        <f t="shared" si="2"/>
        <v>68.819999999999993</v>
      </c>
      <c r="H23" s="21">
        <v>0.9</v>
      </c>
      <c r="I23" s="21">
        <v>1</v>
      </c>
      <c r="J23" s="21">
        <v>2.1</v>
      </c>
      <c r="K23" s="24">
        <f t="shared" si="0"/>
        <v>5.0549999999999997</v>
      </c>
      <c r="L23" s="21">
        <v>1.5</v>
      </c>
      <c r="M23" s="21">
        <v>1.2</v>
      </c>
      <c r="N23" s="21">
        <v>3</v>
      </c>
      <c r="O23" s="24">
        <f t="shared" si="1"/>
        <v>5.4</v>
      </c>
      <c r="P23" s="4"/>
    </row>
    <row r="24" spans="1:16" x14ac:dyDescent="0.2">
      <c r="A24" s="27" t="s">
        <v>8595</v>
      </c>
      <c r="B24" s="21"/>
      <c r="C24" s="21"/>
      <c r="D24" s="24">
        <v>6</v>
      </c>
      <c r="E24" s="21">
        <v>3.1</v>
      </c>
      <c r="F24" s="24">
        <v>2.25</v>
      </c>
      <c r="G24" s="24"/>
      <c r="H24" s="21">
        <f>H13</f>
        <v>0.8</v>
      </c>
      <c r="I24" s="21">
        <v>1</v>
      </c>
      <c r="J24" s="21">
        <v>2.1</v>
      </c>
      <c r="K24" s="24">
        <f t="shared" si="0"/>
        <v>4.6099999999999994</v>
      </c>
      <c r="L24" s="21">
        <v>1.5</v>
      </c>
      <c r="M24" s="21">
        <v>0.6</v>
      </c>
      <c r="N24" s="21">
        <v>1</v>
      </c>
      <c r="O24" s="24">
        <f t="shared" si="1"/>
        <v>0.9</v>
      </c>
      <c r="P24" s="4"/>
    </row>
    <row r="25" spans="1:16" x14ac:dyDescent="0.2">
      <c r="A25" s="27" t="s">
        <v>8596</v>
      </c>
      <c r="B25" s="21"/>
      <c r="C25" s="21"/>
      <c r="D25" s="24">
        <v>10.7</v>
      </c>
      <c r="E25" s="21">
        <v>3.1</v>
      </c>
      <c r="F25" s="24">
        <v>7.1</v>
      </c>
      <c r="G25" s="24">
        <f t="shared" si="2"/>
        <v>33.17</v>
      </c>
      <c r="H25" s="21">
        <v>0.9</v>
      </c>
      <c r="I25" s="21">
        <v>1</v>
      </c>
      <c r="J25" s="21">
        <v>2.1</v>
      </c>
      <c r="K25" s="24">
        <f t="shared" si="0"/>
        <v>5.0549999999999997</v>
      </c>
      <c r="L25" s="21">
        <v>1.5</v>
      </c>
      <c r="M25" s="21">
        <v>1.2</v>
      </c>
      <c r="N25" s="21">
        <v>1</v>
      </c>
      <c r="O25" s="24">
        <f t="shared" si="1"/>
        <v>1.8</v>
      </c>
      <c r="P25" s="4"/>
    </row>
    <row r="26" spans="1:16" x14ac:dyDescent="0.2">
      <c r="A26" s="27" t="s">
        <v>8578</v>
      </c>
      <c r="B26" s="21"/>
      <c r="C26" s="21"/>
      <c r="D26" s="24">
        <f>D25</f>
        <v>10.7</v>
      </c>
      <c r="E26" s="21">
        <v>3.1</v>
      </c>
      <c r="F26" s="24">
        <f>F25</f>
        <v>7.1</v>
      </c>
      <c r="G26" s="24">
        <f>ROUND(D26*E26,2)</f>
        <v>33.17</v>
      </c>
      <c r="H26" s="21">
        <f>H25</f>
        <v>0.9</v>
      </c>
      <c r="I26" s="21">
        <v>1</v>
      </c>
      <c r="J26" s="21">
        <v>2.1</v>
      </c>
      <c r="K26" s="24">
        <f t="shared" si="0"/>
        <v>5.0549999999999997</v>
      </c>
      <c r="L26" s="21">
        <v>1.5</v>
      </c>
      <c r="M26" s="21">
        <v>1.2</v>
      </c>
      <c r="N26" s="21">
        <v>1</v>
      </c>
      <c r="O26" s="24">
        <f t="shared" si="1"/>
        <v>1.8</v>
      </c>
      <c r="P26" s="4"/>
    </row>
    <row r="27" spans="1:16" x14ac:dyDescent="0.2">
      <c r="A27" s="27" t="s">
        <v>8597</v>
      </c>
      <c r="B27" s="21"/>
      <c r="C27" s="21"/>
      <c r="D27" s="24">
        <v>12.4</v>
      </c>
      <c r="E27" s="21">
        <v>3.1</v>
      </c>
      <c r="F27" s="24">
        <v>9.61</v>
      </c>
      <c r="G27" s="24">
        <f t="shared" ref="G27:G90" si="3">ROUND(D27*E27,2)</f>
        <v>38.44</v>
      </c>
      <c r="H27" s="21">
        <f>H26</f>
        <v>0.9</v>
      </c>
      <c r="I27" s="21">
        <v>1</v>
      </c>
      <c r="J27" s="21">
        <v>2.1</v>
      </c>
      <c r="K27" s="24">
        <f t="shared" si="0"/>
        <v>5.0549999999999997</v>
      </c>
      <c r="L27" s="21">
        <v>1.5</v>
      </c>
      <c r="M27" s="21">
        <v>1.2</v>
      </c>
      <c r="N27" s="21">
        <v>2</v>
      </c>
      <c r="O27" s="24">
        <f t="shared" si="1"/>
        <v>3.6</v>
      </c>
      <c r="P27" s="4"/>
    </row>
    <row r="28" spans="1:16" x14ac:dyDescent="0.2">
      <c r="A28" s="27" t="s">
        <v>8598</v>
      </c>
      <c r="B28" s="21"/>
      <c r="C28" s="21"/>
      <c r="D28" s="24">
        <v>12.4</v>
      </c>
      <c r="E28" s="21">
        <v>3.1</v>
      </c>
      <c r="F28" s="24">
        <f>F27</f>
        <v>9.61</v>
      </c>
      <c r="G28" s="24">
        <f t="shared" si="3"/>
        <v>38.44</v>
      </c>
      <c r="H28" s="21">
        <f>H27</f>
        <v>0.9</v>
      </c>
      <c r="I28" s="21">
        <v>1</v>
      </c>
      <c r="J28" s="21">
        <v>2.1</v>
      </c>
      <c r="K28" s="24">
        <f t="shared" si="0"/>
        <v>5.0549999999999997</v>
      </c>
      <c r="L28" s="21">
        <v>1.5</v>
      </c>
      <c r="M28" s="21">
        <v>1.2</v>
      </c>
      <c r="N28" s="21">
        <v>1</v>
      </c>
      <c r="O28" s="24">
        <f t="shared" si="1"/>
        <v>1.8</v>
      </c>
      <c r="P28" s="4"/>
    </row>
    <row r="29" spans="1:16" x14ac:dyDescent="0.2">
      <c r="A29" s="27" t="s">
        <v>8602</v>
      </c>
      <c r="B29" s="21"/>
      <c r="C29" s="21"/>
      <c r="D29" s="24">
        <v>9.1999999999999993</v>
      </c>
      <c r="E29" s="21">
        <v>3.1</v>
      </c>
      <c r="F29" s="24">
        <v>4.6500000000000004</v>
      </c>
      <c r="G29" s="24"/>
      <c r="H29" s="21">
        <f>H14</f>
        <v>0.8</v>
      </c>
      <c r="I29" s="21">
        <v>1</v>
      </c>
      <c r="J29" s="21">
        <v>2.1</v>
      </c>
      <c r="K29" s="24">
        <f t="shared" si="0"/>
        <v>4.6099999999999994</v>
      </c>
      <c r="L29" s="21">
        <v>1.5</v>
      </c>
      <c r="M29" s="21">
        <v>0.6</v>
      </c>
      <c r="N29" s="21">
        <v>1</v>
      </c>
      <c r="O29" s="24">
        <f t="shared" si="1"/>
        <v>0.9</v>
      </c>
      <c r="P29" s="4"/>
    </row>
    <row r="30" spans="1:16" x14ac:dyDescent="0.2">
      <c r="A30" s="27" t="s">
        <v>8573</v>
      </c>
      <c r="B30" s="21"/>
      <c r="C30" s="21"/>
      <c r="D30" s="24">
        <v>25.2</v>
      </c>
      <c r="E30" s="21">
        <v>3.1</v>
      </c>
      <c r="F30" s="24">
        <v>32.81</v>
      </c>
      <c r="G30" s="24">
        <f t="shared" si="3"/>
        <v>78.12</v>
      </c>
      <c r="H30" s="21"/>
      <c r="I30" s="21">
        <v>1</v>
      </c>
      <c r="J30" s="21">
        <v>2.1</v>
      </c>
      <c r="K30" s="24">
        <f t="shared" si="0"/>
        <v>1.05</v>
      </c>
      <c r="L30" s="21">
        <v>1.5</v>
      </c>
      <c r="M30" s="21">
        <v>1.2</v>
      </c>
      <c r="N30" s="21">
        <v>1</v>
      </c>
      <c r="O30" s="24">
        <f t="shared" si="1"/>
        <v>1.8</v>
      </c>
      <c r="P30" s="4"/>
    </row>
    <row r="31" spans="1:16" ht="24" x14ac:dyDescent="0.2">
      <c r="A31" s="27" t="s">
        <v>8574</v>
      </c>
      <c r="B31" s="21"/>
      <c r="C31" s="21"/>
      <c r="D31" s="24">
        <v>8.1999999999999993</v>
      </c>
      <c r="E31" s="21">
        <v>3.1</v>
      </c>
      <c r="F31" s="24">
        <v>3.9</v>
      </c>
      <c r="G31" s="24">
        <f t="shared" si="3"/>
        <v>25.42</v>
      </c>
      <c r="H31" s="21">
        <f>H15</f>
        <v>0.8</v>
      </c>
      <c r="I31" s="21">
        <v>1</v>
      </c>
      <c r="J31" s="21">
        <v>2.1</v>
      </c>
      <c r="K31" s="24">
        <f t="shared" si="0"/>
        <v>4.6099999999999994</v>
      </c>
      <c r="L31" s="21">
        <v>1.5</v>
      </c>
      <c r="M31" s="21">
        <f>M29</f>
        <v>0.6</v>
      </c>
      <c r="N31" s="21">
        <v>1</v>
      </c>
      <c r="O31" s="24">
        <f t="shared" si="1"/>
        <v>0.9</v>
      </c>
      <c r="P31" s="4"/>
    </row>
    <row r="32" spans="1:16" x14ac:dyDescent="0.2">
      <c r="A32" s="27" t="s">
        <v>8588</v>
      </c>
      <c r="B32" s="21"/>
      <c r="C32" s="21"/>
      <c r="D32" s="24">
        <v>28.3</v>
      </c>
      <c r="E32" s="21">
        <v>3.1</v>
      </c>
      <c r="F32" s="24">
        <v>49.77</v>
      </c>
      <c r="G32" s="24">
        <f t="shared" si="3"/>
        <v>87.73</v>
      </c>
      <c r="H32" s="21"/>
      <c r="I32" s="21">
        <v>1</v>
      </c>
      <c r="J32" s="21">
        <v>2.1</v>
      </c>
      <c r="K32" s="24">
        <f t="shared" si="0"/>
        <v>1.05</v>
      </c>
      <c r="L32" s="21">
        <v>1.5</v>
      </c>
      <c r="M32" s="21">
        <v>1.2</v>
      </c>
      <c r="N32" s="21">
        <v>4</v>
      </c>
      <c r="O32" s="24">
        <f t="shared" si="1"/>
        <v>7.2</v>
      </c>
      <c r="P32" s="4"/>
    </row>
    <row r="33" spans="1:16" x14ac:dyDescent="0.2">
      <c r="A33" s="27" t="s">
        <v>8575</v>
      </c>
      <c r="B33" s="21"/>
      <c r="C33" s="21"/>
      <c r="D33" s="24">
        <v>9.1999999999999993</v>
      </c>
      <c r="E33" s="21">
        <v>3.1</v>
      </c>
      <c r="F33" s="24">
        <v>4.6500000000000004</v>
      </c>
      <c r="G33" s="24">
        <f t="shared" si="3"/>
        <v>28.52</v>
      </c>
      <c r="H33" s="21">
        <v>0.9</v>
      </c>
      <c r="I33" s="21">
        <v>1</v>
      </c>
      <c r="J33" s="21">
        <v>2.1</v>
      </c>
      <c r="K33" s="24">
        <f t="shared" si="0"/>
        <v>5.0549999999999997</v>
      </c>
      <c r="L33" s="21">
        <v>1.5</v>
      </c>
      <c r="M33" s="21">
        <v>1.2</v>
      </c>
      <c r="N33" s="21">
        <v>1</v>
      </c>
      <c r="O33" s="24">
        <f t="shared" si="1"/>
        <v>1.8</v>
      </c>
      <c r="P33" s="4"/>
    </row>
    <row r="34" spans="1:16" x14ac:dyDescent="0.2">
      <c r="A34" s="27" t="s">
        <v>8599</v>
      </c>
      <c r="B34" s="21"/>
      <c r="C34" s="21"/>
      <c r="D34" s="24">
        <v>7</v>
      </c>
      <c r="E34" s="21">
        <v>3.1</v>
      </c>
      <c r="F34" s="24">
        <v>3</v>
      </c>
      <c r="G34" s="24">
        <f t="shared" si="3"/>
        <v>21.7</v>
      </c>
      <c r="H34" s="21">
        <v>0.9</v>
      </c>
      <c r="I34" s="21">
        <v>1</v>
      </c>
      <c r="J34" s="21">
        <v>2.1</v>
      </c>
      <c r="K34" s="24">
        <f t="shared" si="0"/>
        <v>5.0549999999999997</v>
      </c>
      <c r="L34" s="21">
        <v>1.5</v>
      </c>
      <c r="M34" s="21">
        <v>1.2</v>
      </c>
      <c r="N34" s="21">
        <v>1</v>
      </c>
      <c r="O34" s="24">
        <f t="shared" si="1"/>
        <v>1.8</v>
      </c>
      <c r="P34" s="4"/>
    </row>
    <row r="35" spans="1:16" x14ac:dyDescent="0.2">
      <c r="A35" s="27" t="s">
        <v>8576</v>
      </c>
      <c r="B35" s="21"/>
      <c r="C35" s="21"/>
      <c r="D35" s="24">
        <v>42.8</v>
      </c>
      <c r="E35" s="21">
        <v>3.1</v>
      </c>
      <c r="F35" s="24">
        <v>75.94</v>
      </c>
      <c r="G35" s="24">
        <f t="shared" si="3"/>
        <v>132.68</v>
      </c>
      <c r="H35" s="21"/>
      <c r="I35" s="21">
        <v>1</v>
      </c>
      <c r="J35" s="21">
        <v>2.1</v>
      </c>
      <c r="K35" s="24">
        <f t="shared" si="0"/>
        <v>1.05</v>
      </c>
      <c r="L35" s="21">
        <v>1.5</v>
      </c>
      <c r="M35" s="21">
        <v>1.2</v>
      </c>
      <c r="N35" s="21">
        <v>6</v>
      </c>
      <c r="O35" s="24">
        <f t="shared" si="1"/>
        <v>10.8</v>
      </c>
      <c r="P35" s="4"/>
    </row>
    <row r="36" spans="1:16" ht="24" x14ac:dyDescent="0.2">
      <c r="A36" s="27" t="s">
        <v>8577</v>
      </c>
      <c r="B36" s="21"/>
      <c r="C36" s="21"/>
      <c r="D36" s="24">
        <v>8.3000000000000007</v>
      </c>
      <c r="E36" s="21">
        <v>3.1</v>
      </c>
      <c r="F36" s="24">
        <v>4.2</v>
      </c>
      <c r="G36" s="24"/>
      <c r="H36" s="21">
        <v>0.9</v>
      </c>
      <c r="I36" s="21">
        <v>1</v>
      </c>
      <c r="J36" s="21">
        <v>2.1</v>
      </c>
      <c r="K36" s="24">
        <f t="shared" si="0"/>
        <v>5.0549999999999997</v>
      </c>
      <c r="L36" s="21">
        <v>1.5</v>
      </c>
      <c r="M36" s="21">
        <v>0.6</v>
      </c>
      <c r="N36" s="21">
        <v>1</v>
      </c>
      <c r="O36" s="24">
        <f t="shared" si="1"/>
        <v>0.9</v>
      </c>
      <c r="P36" s="4"/>
    </row>
    <row r="37" spans="1:16" ht="24" x14ac:dyDescent="0.2">
      <c r="A37" s="27" t="str">
        <f>A36</f>
        <v>BANHO OBSERV. ADULTO</v>
      </c>
      <c r="B37" s="21"/>
      <c r="C37" s="21"/>
      <c r="D37" s="24">
        <f>D36</f>
        <v>8.3000000000000007</v>
      </c>
      <c r="E37" s="21">
        <v>3.1</v>
      </c>
      <c r="F37" s="24">
        <f>F36</f>
        <v>4.2</v>
      </c>
      <c r="G37" s="24"/>
      <c r="H37" s="21">
        <v>0.9</v>
      </c>
      <c r="I37" s="21">
        <v>1</v>
      </c>
      <c r="J37" s="21">
        <v>2.1</v>
      </c>
      <c r="K37" s="24">
        <f t="shared" si="0"/>
        <v>5.0549999999999997</v>
      </c>
      <c r="L37" s="21">
        <v>1.5</v>
      </c>
      <c r="M37" s="21">
        <f>M36</f>
        <v>0.6</v>
      </c>
      <c r="N37" s="21">
        <v>1</v>
      </c>
      <c r="O37" s="24">
        <f t="shared" si="1"/>
        <v>0.9</v>
      </c>
      <c r="P37" s="4"/>
    </row>
    <row r="38" spans="1:16" x14ac:dyDescent="0.2">
      <c r="A38" s="27" t="s">
        <v>8600</v>
      </c>
      <c r="B38" s="21"/>
      <c r="C38" s="21"/>
      <c r="D38" s="24">
        <v>12.4</v>
      </c>
      <c r="E38" s="21">
        <v>3.1</v>
      </c>
      <c r="F38" s="24">
        <v>9.61</v>
      </c>
      <c r="G38" s="24">
        <f t="shared" si="3"/>
        <v>38.44</v>
      </c>
      <c r="H38" s="21">
        <v>0.9</v>
      </c>
      <c r="I38" s="21">
        <v>1</v>
      </c>
      <c r="J38" s="21">
        <v>2.1</v>
      </c>
      <c r="K38" s="24">
        <f t="shared" si="0"/>
        <v>5.0549999999999997</v>
      </c>
      <c r="L38" s="21">
        <v>1.5</v>
      </c>
      <c r="M38" s="21">
        <v>1.2</v>
      </c>
      <c r="N38" s="21">
        <v>1</v>
      </c>
      <c r="O38" s="24">
        <f t="shared" si="1"/>
        <v>1.8</v>
      </c>
      <c r="P38" s="4"/>
    </row>
    <row r="39" spans="1:16" x14ac:dyDescent="0.2">
      <c r="A39" s="27" t="s">
        <v>8601</v>
      </c>
      <c r="B39" s="21"/>
      <c r="C39" s="21"/>
      <c r="D39" s="24">
        <v>9.1999999999999993</v>
      </c>
      <c r="E39" s="21">
        <v>3.1</v>
      </c>
      <c r="F39" s="24">
        <f>F33</f>
        <v>4.6500000000000004</v>
      </c>
      <c r="G39" s="24"/>
      <c r="H39" s="21">
        <v>0.9</v>
      </c>
      <c r="I39" s="21">
        <v>1</v>
      </c>
      <c r="J39" s="21">
        <v>2.1</v>
      </c>
      <c r="K39" s="24">
        <f t="shared" si="0"/>
        <v>5.0549999999999997</v>
      </c>
      <c r="L39" s="21">
        <v>1.5</v>
      </c>
      <c r="M39" s="21">
        <f>M37</f>
        <v>0.6</v>
      </c>
      <c r="N39" s="21">
        <v>1</v>
      </c>
      <c r="O39" s="24">
        <f t="shared" si="1"/>
        <v>0.9</v>
      </c>
      <c r="P39" s="4"/>
    </row>
    <row r="40" spans="1:16" x14ac:dyDescent="0.2">
      <c r="A40" s="27" t="s">
        <v>8603</v>
      </c>
      <c r="B40" s="21"/>
      <c r="C40" s="21"/>
      <c r="D40" s="24">
        <v>9.8000000000000007</v>
      </c>
      <c r="E40" s="21">
        <v>3.1</v>
      </c>
      <c r="F40" s="24">
        <v>9.92</v>
      </c>
      <c r="G40" s="24">
        <f t="shared" si="3"/>
        <v>30.38</v>
      </c>
      <c r="H40" s="21"/>
      <c r="I40" s="21">
        <v>1</v>
      </c>
      <c r="J40" s="21"/>
      <c r="K40" s="24">
        <f t="shared" si="0"/>
        <v>0</v>
      </c>
      <c r="L40" s="21">
        <v>1.5</v>
      </c>
      <c r="M40" s="21">
        <v>1.2</v>
      </c>
      <c r="N40" s="21">
        <v>2</v>
      </c>
      <c r="O40" s="24">
        <f t="shared" si="1"/>
        <v>3.6</v>
      </c>
      <c r="P40" s="4"/>
    </row>
    <row r="41" spans="1:16" ht="24" x14ac:dyDescent="0.2">
      <c r="A41" s="27" t="s">
        <v>8604</v>
      </c>
      <c r="B41" s="21"/>
      <c r="C41" s="21"/>
      <c r="D41" s="24">
        <v>12.4</v>
      </c>
      <c r="E41" s="21">
        <v>3.1</v>
      </c>
      <c r="F41" s="24">
        <v>9.61</v>
      </c>
      <c r="G41" s="24">
        <f t="shared" si="3"/>
        <v>38.44</v>
      </c>
      <c r="H41" s="21">
        <v>0.9</v>
      </c>
      <c r="I41" s="21">
        <v>1</v>
      </c>
      <c r="J41" s="21">
        <v>2.1</v>
      </c>
      <c r="K41" s="24">
        <f t="shared" si="0"/>
        <v>5.0549999999999997</v>
      </c>
      <c r="L41" s="21">
        <v>1.5</v>
      </c>
      <c r="M41" s="21">
        <v>1.2</v>
      </c>
      <c r="N41" s="21">
        <v>2</v>
      </c>
      <c r="O41" s="24">
        <f t="shared" si="1"/>
        <v>3.6</v>
      </c>
      <c r="P41" s="4"/>
    </row>
    <row r="42" spans="1:16" ht="24" x14ac:dyDescent="0.2">
      <c r="A42" s="27" t="s">
        <v>8604</v>
      </c>
      <c r="B42" s="21"/>
      <c r="C42" s="21"/>
      <c r="D42" s="24">
        <v>12.4</v>
      </c>
      <c r="E42" s="21">
        <v>3.1</v>
      </c>
      <c r="F42" s="24">
        <f>F41</f>
        <v>9.61</v>
      </c>
      <c r="G42" s="24">
        <f t="shared" si="3"/>
        <v>38.44</v>
      </c>
      <c r="H42" s="21">
        <f>H41</f>
        <v>0.9</v>
      </c>
      <c r="I42" s="21">
        <v>1</v>
      </c>
      <c r="J42" s="21">
        <v>2.1</v>
      </c>
      <c r="K42" s="24">
        <f t="shared" si="0"/>
        <v>5.0549999999999997</v>
      </c>
      <c r="L42" s="21">
        <v>1.5</v>
      </c>
      <c r="M42" s="21">
        <v>1.2</v>
      </c>
      <c r="N42" s="21">
        <v>2</v>
      </c>
      <c r="O42" s="24">
        <f t="shared" si="1"/>
        <v>3.6</v>
      </c>
      <c r="P42" s="4"/>
    </row>
    <row r="43" spans="1:16" x14ac:dyDescent="0.2">
      <c r="A43" s="27" t="s">
        <v>8580</v>
      </c>
      <c r="B43" s="21"/>
      <c r="C43" s="21"/>
      <c r="D43" s="24">
        <v>77.2</v>
      </c>
      <c r="E43" s="21">
        <v>3.1</v>
      </c>
      <c r="F43" s="24">
        <v>67.25</v>
      </c>
      <c r="G43" s="24">
        <f t="shared" si="3"/>
        <v>239.32</v>
      </c>
      <c r="H43" s="21"/>
      <c r="I43" s="21"/>
      <c r="J43" s="21">
        <v>2.1</v>
      </c>
      <c r="K43" s="24">
        <f t="shared" si="0"/>
        <v>0</v>
      </c>
      <c r="L43" s="30"/>
      <c r="M43" s="30"/>
      <c r="N43" s="30"/>
      <c r="O43" s="30"/>
      <c r="P43" s="4"/>
    </row>
    <row r="44" spans="1:16" x14ac:dyDescent="0.2">
      <c r="A44" s="27" t="s">
        <v>8581</v>
      </c>
      <c r="B44" s="21"/>
      <c r="C44" s="21"/>
      <c r="D44" s="24">
        <v>39.6</v>
      </c>
      <c r="E44" s="21">
        <v>3.1</v>
      </c>
      <c r="F44" s="24">
        <v>34.6</v>
      </c>
      <c r="G44" s="24">
        <f t="shared" si="3"/>
        <v>122.76</v>
      </c>
      <c r="H44" s="21"/>
      <c r="I44" s="21"/>
      <c r="J44" s="21">
        <v>2.1</v>
      </c>
      <c r="K44" s="24">
        <f t="shared" si="0"/>
        <v>0</v>
      </c>
      <c r="L44" s="30"/>
      <c r="M44" s="30"/>
      <c r="N44" s="30"/>
      <c r="O44" s="30"/>
      <c r="P44" s="4"/>
    </row>
    <row r="45" spans="1:16" x14ac:dyDescent="0.2">
      <c r="A45" s="27" t="s">
        <v>8605</v>
      </c>
      <c r="B45" s="21"/>
      <c r="C45" s="21"/>
      <c r="D45" s="24">
        <v>12.4</v>
      </c>
      <c r="E45" s="21">
        <v>3.1</v>
      </c>
      <c r="F45" s="24">
        <v>9.61</v>
      </c>
      <c r="G45" s="24">
        <f t="shared" si="3"/>
        <v>38.44</v>
      </c>
      <c r="H45" s="21"/>
      <c r="I45" s="21">
        <v>1</v>
      </c>
      <c r="J45" s="21">
        <v>2.1</v>
      </c>
      <c r="K45" s="24">
        <f t="shared" si="0"/>
        <v>1.05</v>
      </c>
      <c r="L45" s="21">
        <v>1.5</v>
      </c>
      <c r="M45" s="21">
        <v>1.2</v>
      </c>
      <c r="N45" s="21">
        <v>2</v>
      </c>
      <c r="O45" s="24">
        <f t="shared" si="1"/>
        <v>3.6</v>
      </c>
      <c r="P45" s="4"/>
    </row>
    <row r="46" spans="1:16" x14ac:dyDescent="0.2">
      <c r="A46" s="27" t="s">
        <v>8589</v>
      </c>
      <c r="B46" s="21"/>
      <c r="C46" s="21"/>
      <c r="D46" s="24">
        <v>17</v>
      </c>
      <c r="E46" s="21">
        <v>3.1</v>
      </c>
      <c r="F46" s="24">
        <v>14.44</v>
      </c>
      <c r="G46" s="24">
        <f t="shared" si="3"/>
        <v>52.7</v>
      </c>
      <c r="H46" s="21">
        <v>1</v>
      </c>
      <c r="I46" s="21">
        <v>1</v>
      </c>
      <c r="J46" s="21">
        <v>2.1</v>
      </c>
      <c r="K46" s="24">
        <f t="shared" si="0"/>
        <v>5.5</v>
      </c>
      <c r="L46" s="30"/>
      <c r="M46" s="30"/>
      <c r="N46" s="30"/>
      <c r="O46" s="30"/>
      <c r="P46" s="4"/>
    </row>
    <row r="47" spans="1:16" x14ac:dyDescent="0.2">
      <c r="A47" s="27" t="s">
        <v>8582</v>
      </c>
      <c r="B47" s="21"/>
      <c r="C47" s="21"/>
      <c r="D47" s="24">
        <v>6</v>
      </c>
      <c r="E47" s="21">
        <v>3.1</v>
      </c>
      <c r="F47" s="24">
        <v>2.25</v>
      </c>
      <c r="G47" s="24">
        <f t="shared" si="3"/>
        <v>18.600000000000001</v>
      </c>
      <c r="H47" s="21">
        <v>0.9</v>
      </c>
      <c r="I47" s="21">
        <v>1</v>
      </c>
      <c r="J47" s="21">
        <v>2.1</v>
      </c>
      <c r="K47" s="24">
        <f t="shared" si="0"/>
        <v>5.0549999999999997</v>
      </c>
      <c r="L47" s="30"/>
      <c r="M47" s="30"/>
      <c r="N47" s="30"/>
      <c r="O47" s="30"/>
      <c r="P47" s="4"/>
    </row>
    <row r="48" spans="1:16" ht="24" x14ac:dyDescent="0.2">
      <c r="A48" s="27" t="s">
        <v>8606</v>
      </c>
      <c r="B48" s="21"/>
      <c r="C48" s="21"/>
      <c r="D48" s="24">
        <v>12.6</v>
      </c>
      <c r="E48" s="21">
        <v>3.1</v>
      </c>
      <c r="F48" s="24">
        <v>6.9</v>
      </c>
      <c r="G48" s="24">
        <f t="shared" si="3"/>
        <v>39.06</v>
      </c>
      <c r="H48" s="21">
        <v>1</v>
      </c>
      <c r="I48" s="21">
        <v>1</v>
      </c>
      <c r="J48" s="21">
        <v>2.1</v>
      </c>
      <c r="K48" s="24">
        <f t="shared" si="0"/>
        <v>5.5</v>
      </c>
      <c r="L48" s="30"/>
      <c r="M48" s="30"/>
      <c r="N48" s="30"/>
      <c r="O48" s="30"/>
      <c r="P48" s="4"/>
    </row>
    <row r="49" spans="1:16" x14ac:dyDescent="0.2">
      <c r="A49" s="27" t="s">
        <v>8583</v>
      </c>
      <c r="B49" s="21"/>
      <c r="C49" s="21"/>
      <c r="D49" s="24">
        <v>6</v>
      </c>
      <c r="E49" s="21">
        <v>3.1</v>
      </c>
      <c r="F49" s="24">
        <v>2.25</v>
      </c>
      <c r="G49" s="24"/>
      <c r="H49" s="21">
        <f>H31</f>
        <v>0.8</v>
      </c>
      <c r="I49" s="21">
        <v>1</v>
      </c>
      <c r="J49" s="21">
        <v>2.1</v>
      </c>
      <c r="K49" s="24">
        <f t="shared" si="0"/>
        <v>4.6099999999999994</v>
      </c>
      <c r="L49" s="21">
        <v>1.5</v>
      </c>
      <c r="M49" s="21">
        <v>1.2</v>
      </c>
      <c r="N49" s="21">
        <v>1</v>
      </c>
      <c r="O49" s="24">
        <f t="shared" si="1"/>
        <v>1.8</v>
      </c>
      <c r="P49" s="4"/>
    </row>
    <row r="50" spans="1:16" x14ac:dyDescent="0.2">
      <c r="A50" s="27" t="s">
        <v>8590</v>
      </c>
      <c r="B50" s="21"/>
      <c r="C50" s="21"/>
      <c r="D50" s="24">
        <v>9.1999999999999993</v>
      </c>
      <c r="E50" s="21">
        <v>3.1</v>
      </c>
      <c r="F50" s="24">
        <v>4.6500000000000004</v>
      </c>
      <c r="G50" s="24">
        <f>ROUND(D50*E50,2)</f>
        <v>28.52</v>
      </c>
      <c r="H50" s="21">
        <v>0.9</v>
      </c>
      <c r="I50" s="21">
        <v>1</v>
      </c>
      <c r="J50" s="21">
        <v>2.1</v>
      </c>
      <c r="K50" s="24">
        <f t="shared" si="0"/>
        <v>5.0549999999999997</v>
      </c>
      <c r="L50" s="30"/>
      <c r="M50" s="30"/>
      <c r="N50" s="30"/>
      <c r="O50" s="30"/>
      <c r="P50" s="4"/>
    </row>
    <row r="51" spans="1:16" x14ac:dyDescent="0.2">
      <c r="A51" s="27" t="s">
        <v>8584</v>
      </c>
      <c r="B51" s="21"/>
      <c r="C51" s="21"/>
      <c r="D51" s="24">
        <v>10.8</v>
      </c>
      <c r="E51" s="21">
        <v>3.1</v>
      </c>
      <c r="F51" s="24">
        <v>7.13</v>
      </c>
      <c r="G51" s="24">
        <f t="shared" si="3"/>
        <v>33.479999999999997</v>
      </c>
      <c r="H51" s="21">
        <v>0.9</v>
      </c>
      <c r="I51" s="21">
        <v>1</v>
      </c>
      <c r="J51" s="21">
        <v>2.1</v>
      </c>
      <c r="K51" s="24">
        <f t="shared" si="0"/>
        <v>5.0549999999999997</v>
      </c>
      <c r="L51" s="21">
        <v>1.5</v>
      </c>
      <c r="M51" s="21">
        <v>1.2</v>
      </c>
      <c r="N51" s="21">
        <v>1</v>
      </c>
      <c r="O51" s="24">
        <f t="shared" si="1"/>
        <v>1.8</v>
      </c>
      <c r="P51" s="4"/>
    </row>
    <row r="52" spans="1:16" ht="24" x14ac:dyDescent="0.2">
      <c r="A52" s="27" t="s">
        <v>8585</v>
      </c>
      <c r="B52" s="21"/>
      <c r="C52" s="21"/>
      <c r="D52" s="24">
        <f>D51</f>
        <v>10.8</v>
      </c>
      <c r="E52" s="21">
        <v>3.1</v>
      </c>
      <c r="F52" s="24">
        <f>F51</f>
        <v>7.13</v>
      </c>
      <c r="G52" s="24">
        <f t="shared" si="3"/>
        <v>33.479999999999997</v>
      </c>
      <c r="H52" s="21">
        <f>H51</f>
        <v>0.9</v>
      </c>
      <c r="I52" s="21">
        <v>1</v>
      </c>
      <c r="J52" s="21">
        <v>2.1</v>
      </c>
      <c r="K52" s="24">
        <f t="shared" si="0"/>
        <v>5.0549999999999997</v>
      </c>
      <c r="L52" s="21">
        <v>0.6</v>
      </c>
      <c r="M52" s="21">
        <v>1.2</v>
      </c>
      <c r="N52" s="21">
        <v>1</v>
      </c>
      <c r="O52" s="24">
        <f t="shared" si="1"/>
        <v>0.72</v>
      </c>
      <c r="P52" s="4"/>
    </row>
    <row r="53" spans="1:16" x14ac:dyDescent="0.2">
      <c r="A53" s="27" t="s">
        <v>8586</v>
      </c>
      <c r="B53" s="21"/>
      <c r="C53" s="21"/>
      <c r="D53" s="24">
        <v>6</v>
      </c>
      <c r="E53" s="21">
        <v>3.1</v>
      </c>
      <c r="F53" s="24">
        <v>2.25</v>
      </c>
      <c r="G53" s="24"/>
      <c r="H53" s="21">
        <f>H49</f>
        <v>0.8</v>
      </c>
      <c r="I53" s="21">
        <v>1</v>
      </c>
      <c r="J53" s="21">
        <v>2.1</v>
      </c>
      <c r="K53" s="24">
        <f t="shared" si="0"/>
        <v>4.6099999999999994</v>
      </c>
      <c r="L53" s="21">
        <v>1.5</v>
      </c>
      <c r="M53" s="21">
        <v>1.2</v>
      </c>
      <c r="N53" s="21">
        <v>1</v>
      </c>
      <c r="O53" s="24">
        <f t="shared" si="1"/>
        <v>1.8</v>
      </c>
      <c r="P53" s="4"/>
    </row>
    <row r="54" spans="1:16" x14ac:dyDescent="0.2">
      <c r="A54" s="27" t="s">
        <v>8586</v>
      </c>
      <c r="B54" s="21"/>
      <c r="C54" s="21"/>
      <c r="D54" s="24">
        <v>6</v>
      </c>
      <c r="E54" s="21">
        <v>3.1</v>
      </c>
      <c r="F54" s="24">
        <f>F53</f>
        <v>2.25</v>
      </c>
      <c r="G54" s="24"/>
      <c r="H54" s="21">
        <f>H53</f>
        <v>0.8</v>
      </c>
      <c r="I54" s="21">
        <v>1</v>
      </c>
      <c r="J54" s="21">
        <v>2.1</v>
      </c>
      <c r="K54" s="24">
        <f t="shared" si="0"/>
        <v>4.6099999999999994</v>
      </c>
      <c r="L54" s="21">
        <v>1.5</v>
      </c>
      <c r="M54" s="21">
        <v>1.2</v>
      </c>
      <c r="N54" s="21">
        <v>1</v>
      </c>
      <c r="O54" s="24">
        <f t="shared" si="1"/>
        <v>1.8</v>
      </c>
      <c r="P54" s="4"/>
    </row>
    <row r="55" spans="1:16" ht="24" x14ac:dyDescent="0.2">
      <c r="A55" s="27" t="s">
        <v>8679</v>
      </c>
      <c r="B55" s="21"/>
      <c r="C55" s="21"/>
      <c r="D55" s="24"/>
      <c r="E55" s="21"/>
      <c r="F55" s="24"/>
      <c r="G55" s="24"/>
      <c r="H55" s="21"/>
      <c r="I55" s="21"/>
      <c r="J55" s="21"/>
      <c r="K55" s="24"/>
      <c r="L55" s="21"/>
      <c r="M55" s="21"/>
      <c r="N55" s="21"/>
      <c r="O55" s="24"/>
      <c r="P55" s="4"/>
    </row>
    <row r="56" spans="1:16" ht="5.0999999999999996" customHeight="1" x14ac:dyDescent="0.2">
      <c r="A56" s="32"/>
      <c r="B56" s="33"/>
      <c r="C56" s="33"/>
      <c r="D56" s="33"/>
      <c r="E56" s="33"/>
      <c r="F56" s="33"/>
      <c r="G56" s="33"/>
      <c r="H56" s="33"/>
      <c r="I56" s="33"/>
      <c r="J56" s="33"/>
      <c r="K56" s="33"/>
      <c r="L56" s="33"/>
      <c r="M56" s="33"/>
      <c r="N56" s="33"/>
      <c r="O56" s="33"/>
      <c r="P56" s="42"/>
    </row>
    <row r="57" spans="1:16" ht="45" x14ac:dyDescent="0.2">
      <c r="A57" s="461" t="s">
        <v>8632</v>
      </c>
      <c r="B57" s="30"/>
      <c r="C57" s="30"/>
      <c r="D57" s="40" t="s">
        <v>8550</v>
      </c>
      <c r="E57" s="40" t="s">
        <v>8551</v>
      </c>
      <c r="F57" s="40" t="s">
        <v>8553</v>
      </c>
      <c r="G57" s="40" t="s">
        <v>8554</v>
      </c>
      <c r="H57" s="40" t="s">
        <v>8555</v>
      </c>
      <c r="I57" s="40" t="s">
        <v>8607</v>
      </c>
      <c r="J57" s="40" t="s">
        <v>8558</v>
      </c>
      <c r="K57" s="40" t="s">
        <v>8559</v>
      </c>
      <c r="L57" s="40" t="s">
        <v>8556</v>
      </c>
      <c r="M57" s="40" t="s">
        <v>8557</v>
      </c>
      <c r="N57" s="40" t="s">
        <v>8634</v>
      </c>
      <c r="O57" s="40" t="s">
        <v>8560</v>
      </c>
      <c r="P57" s="40" t="s">
        <v>8552</v>
      </c>
    </row>
    <row r="58" spans="1:16" ht="15.75" x14ac:dyDescent="0.2">
      <c r="A58" s="462"/>
      <c r="B58" s="35"/>
      <c r="C58" s="35"/>
      <c r="D58" s="35"/>
      <c r="E58" s="35"/>
      <c r="F58" s="43">
        <f>SUM(F10:F55)</f>
        <v>588.70000000000005</v>
      </c>
      <c r="G58" s="43">
        <f>SUM(G10:G54)</f>
        <v>1753.3600000000004</v>
      </c>
      <c r="H58" s="43"/>
      <c r="I58" s="43"/>
      <c r="J58" s="43"/>
      <c r="K58" s="43">
        <f>SUM(K10:K54)</f>
        <v>199.12000000000012</v>
      </c>
      <c r="L58" s="43"/>
      <c r="M58" s="43"/>
      <c r="N58" s="43"/>
      <c r="O58" s="43">
        <f>SUM(O10:O54)</f>
        <v>100.61999999999996</v>
      </c>
      <c r="P58" s="41"/>
    </row>
    <row r="59" spans="1:16" x14ac:dyDescent="0.2">
      <c r="A59" s="28"/>
      <c r="B59" s="29"/>
      <c r="C59" s="29"/>
      <c r="D59" s="29"/>
      <c r="E59" s="29"/>
      <c r="F59" s="29"/>
      <c r="G59" s="29"/>
      <c r="H59" s="29"/>
      <c r="I59" s="29"/>
      <c r="J59" s="29"/>
      <c r="K59" s="29"/>
      <c r="L59" s="29"/>
      <c r="M59" s="29"/>
      <c r="N59" s="29"/>
      <c r="O59" s="29"/>
      <c r="P59" s="20"/>
    </row>
    <row r="60" spans="1:16" x14ac:dyDescent="0.2">
      <c r="A60" s="39" t="s">
        <v>8591</v>
      </c>
      <c r="B60" s="34"/>
      <c r="C60" s="34"/>
      <c r="D60" s="34"/>
      <c r="E60" s="34"/>
      <c r="F60" s="34"/>
      <c r="G60" s="34"/>
      <c r="H60" s="34"/>
      <c r="I60" s="34"/>
      <c r="J60" s="34"/>
      <c r="K60" s="34"/>
      <c r="L60" s="34"/>
      <c r="M60" s="34"/>
      <c r="N60" s="34"/>
      <c r="O60" s="34"/>
      <c r="P60" s="4"/>
    </row>
    <row r="61" spans="1:16" x14ac:dyDescent="0.2">
      <c r="A61" s="20" t="s">
        <v>8599</v>
      </c>
      <c r="B61" s="21"/>
      <c r="C61" s="21"/>
      <c r="D61" s="24">
        <v>9.1999999999999993</v>
      </c>
      <c r="E61" s="21">
        <v>3.1</v>
      </c>
      <c r="F61" s="24">
        <v>4.5999999999999996</v>
      </c>
      <c r="G61" s="24">
        <f t="shared" si="3"/>
        <v>28.52</v>
      </c>
      <c r="H61" s="21">
        <v>0.9</v>
      </c>
      <c r="I61" s="21">
        <v>1</v>
      </c>
      <c r="J61" s="21">
        <v>2.1</v>
      </c>
      <c r="K61" s="24">
        <f t="shared" si="0"/>
        <v>5.0549999999999997</v>
      </c>
      <c r="L61" s="21">
        <v>1.5</v>
      </c>
      <c r="M61" s="21">
        <v>1.2</v>
      </c>
      <c r="N61" s="21">
        <v>1</v>
      </c>
      <c r="O61" s="24">
        <f t="shared" si="1"/>
        <v>1.8</v>
      </c>
      <c r="P61" s="4"/>
    </row>
    <row r="62" spans="1:16" x14ac:dyDescent="0.2">
      <c r="A62" s="20" t="s">
        <v>8608</v>
      </c>
      <c r="B62" s="21"/>
      <c r="C62" s="21"/>
      <c r="D62" s="24">
        <f t="shared" ref="D62:D68" si="4">D61</f>
        <v>9.1999999999999993</v>
      </c>
      <c r="E62" s="21">
        <v>3.1</v>
      </c>
      <c r="F62" s="24">
        <f>F61</f>
        <v>4.5999999999999996</v>
      </c>
      <c r="G62" s="24">
        <f t="shared" si="3"/>
        <v>28.52</v>
      </c>
      <c r="H62" s="21">
        <f>H61</f>
        <v>0.9</v>
      </c>
      <c r="I62" s="21">
        <v>1</v>
      </c>
      <c r="J62" s="21">
        <v>2.1</v>
      </c>
      <c r="K62" s="24">
        <f t="shared" si="0"/>
        <v>5.0549999999999997</v>
      </c>
      <c r="L62" s="21">
        <v>1.5</v>
      </c>
      <c r="M62" s="21">
        <v>1.2</v>
      </c>
      <c r="N62" s="21">
        <v>1</v>
      </c>
      <c r="O62" s="24">
        <f t="shared" si="1"/>
        <v>1.8</v>
      </c>
      <c r="P62" s="4"/>
    </row>
    <row r="63" spans="1:16" x14ac:dyDescent="0.2">
      <c r="A63" s="20" t="s">
        <v>8609</v>
      </c>
      <c r="B63" s="21"/>
      <c r="C63" s="21"/>
      <c r="D63" s="24">
        <f t="shared" si="4"/>
        <v>9.1999999999999993</v>
      </c>
      <c r="E63" s="21">
        <v>3.1</v>
      </c>
      <c r="F63" s="24">
        <f>F62</f>
        <v>4.5999999999999996</v>
      </c>
      <c r="G63" s="24">
        <f t="shared" si="3"/>
        <v>28.52</v>
      </c>
      <c r="H63" s="21">
        <f>H62</f>
        <v>0.9</v>
      </c>
      <c r="I63" s="21">
        <v>1</v>
      </c>
      <c r="J63" s="21">
        <v>2.1</v>
      </c>
      <c r="K63" s="24">
        <f t="shared" si="0"/>
        <v>5.0549999999999997</v>
      </c>
      <c r="L63" s="21">
        <v>1.5</v>
      </c>
      <c r="M63" s="21">
        <v>1.2</v>
      </c>
      <c r="N63" s="21">
        <v>1</v>
      </c>
      <c r="O63" s="24">
        <f t="shared" si="1"/>
        <v>1.8</v>
      </c>
      <c r="P63" s="4"/>
    </row>
    <row r="64" spans="1:16" x14ac:dyDescent="0.2">
      <c r="A64" s="20" t="s">
        <v>8610</v>
      </c>
      <c r="B64" s="21"/>
      <c r="C64" s="21"/>
      <c r="D64" s="24">
        <f t="shared" si="4"/>
        <v>9.1999999999999993</v>
      </c>
      <c r="E64" s="21">
        <v>3.1</v>
      </c>
      <c r="F64" s="24">
        <f>F63</f>
        <v>4.5999999999999996</v>
      </c>
      <c r="G64" s="24">
        <f t="shared" si="3"/>
        <v>28.52</v>
      </c>
      <c r="H64" s="21">
        <f>H63</f>
        <v>0.9</v>
      </c>
      <c r="I64" s="21">
        <v>1</v>
      </c>
      <c r="J64" s="21">
        <v>2.1</v>
      </c>
      <c r="K64" s="24">
        <f t="shared" si="0"/>
        <v>5.0549999999999997</v>
      </c>
      <c r="L64" s="21">
        <v>1.5</v>
      </c>
      <c r="M64" s="21">
        <v>1.2</v>
      </c>
      <c r="N64" s="21">
        <v>1</v>
      </c>
      <c r="O64" s="24">
        <f t="shared" si="1"/>
        <v>1.8</v>
      </c>
      <c r="P64" s="4"/>
    </row>
    <row r="65" spans="1:16" x14ac:dyDescent="0.2">
      <c r="A65" s="20" t="s">
        <v>8611</v>
      </c>
      <c r="B65" s="21"/>
      <c r="C65" s="21"/>
      <c r="D65" s="24">
        <f t="shared" si="4"/>
        <v>9.1999999999999993</v>
      </c>
      <c r="E65" s="21">
        <v>3.1</v>
      </c>
      <c r="F65" s="24">
        <f>F64</f>
        <v>4.5999999999999996</v>
      </c>
      <c r="G65" s="24"/>
      <c r="H65" s="21">
        <v>0.8</v>
      </c>
      <c r="I65" s="21">
        <v>1</v>
      </c>
      <c r="J65" s="21">
        <v>2.1</v>
      </c>
      <c r="K65" s="24">
        <f t="shared" si="0"/>
        <v>4.6099999999999994</v>
      </c>
      <c r="L65" s="21">
        <v>1.5</v>
      </c>
      <c r="M65" s="21">
        <v>1.2</v>
      </c>
      <c r="N65" s="21">
        <v>1</v>
      </c>
      <c r="O65" s="24">
        <f t="shared" si="1"/>
        <v>1.8</v>
      </c>
      <c r="P65" s="4"/>
    </row>
    <row r="66" spans="1:16" x14ac:dyDescent="0.2">
      <c r="A66" s="20" t="s">
        <v>8612</v>
      </c>
      <c r="B66" s="21"/>
      <c r="C66" s="21"/>
      <c r="D66" s="24">
        <f t="shared" si="4"/>
        <v>9.1999999999999993</v>
      </c>
      <c r="E66" s="21">
        <v>3.1</v>
      </c>
      <c r="F66" s="24">
        <f>F64</f>
        <v>4.5999999999999996</v>
      </c>
      <c r="G66" s="24"/>
      <c r="H66" s="21">
        <f>H65</f>
        <v>0.8</v>
      </c>
      <c r="I66" s="21">
        <v>1</v>
      </c>
      <c r="J66" s="21">
        <v>2.1</v>
      </c>
      <c r="K66" s="24">
        <f t="shared" si="0"/>
        <v>4.6099999999999994</v>
      </c>
      <c r="L66" s="21">
        <v>1.5</v>
      </c>
      <c r="M66" s="21">
        <v>1.2</v>
      </c>
      <c r="N66" s="21">
        <v>1</v>
      </c>
      <c r="O66" s="24">
        <f t="shared" si="1"/>
        <v>1.8</v>
      </c>
      <c r="P66" s="4"/>
    </row>
    <row r="67" spans="1:16" x14ac:dyDescent="0.2">
      <c r="A67" s="20" t="s">
        <v>8613</v>
      </c>
      <c r="B67" s="21"/>
      <c r="C67" s="21"/>
      <c r="D67" s="24">
        <f t="shared" si="4"/>
        <v>9.1999999999999993</v>
      </c>
      <c r="E67" s="21">
        <v>3.1</v>
      </c>
      <c r="F67" s="24">
        <f>F66</f>
        <v>4.5999999999999996</v>
      </c>
      <c r="G67" s="24">
        <f t="shared" si="3"/>
        <v>28.52</v>
      </c>
      <c r="H67" s="21">
        <v>0.9</v>
      </c>
      <c r="I67" s="21">
        <v>1</v>
      </c>
      <c r="J67" s="21">
        <v>2.1</v>
      </c>
      <c r="K67" s="24">
        <f t="shared" si="0"/>
        <v>5.0549999999999997</v>
      </c>
      <c r="L67" s="21">
        <v>1.5</v>
      </c>
      <c r="M67" s="21">
        <v>1.2</v>
      </c>
      <c r="N67" s="21">
        <v>1</v>
      </c>
      <c r="O67" s="24">
        <f t="shared" si="1"/>
        <v>1.8</v>
      </c>
      <c r="P67" s="4"/>
    </row>
    <row r="68" spans="1:16" x14ac:dyDescent="0.2">
      <c r="A68" s="20" t="s">
        <v>8614</v>
      </c>
      <c r="B68" s="21"/>
      <c r="C68" s="21"/>
      <c r="D68" s="24">
        <f t="shared" si="4"/>
        <v>9.1999999999999993</v>
      </c>
      <c r="E68" s="21">
        <v>3.1</v>
      </c>
      <c r="F68" s="24">
        <f>F67</f>
        <v>4.5999999999999996</v>
      </c>
      <c r="G68" s="24">
        <f t="shared" si="3"/>
        <v>28.52</v>
      </c>
      <c r="H68" s="21">
        <f>H67</f>
        <v>0.9</v>
      </c>
      <c r="I68" s="21">
        <v>1</v>
      </c>
      <c r="J68" s="21">
        <v>2.1</v>
      </c>
      <c r="K68" s="24">
        <f t="shared" si="0"/>
        <v>5.0549999999999997</v>
      </c>
      <c r="L68" s="21">
        <v>1.5</v>
      </c>
      <c r="M68" s="21">
        <v>1.2</v>
      </c>
      <c r="N68" s="21">
        <v>1</v>
      </c>
      <c r="O68" s="24">
        <f t="shared" si="1"/>
        <v>1.8</v>
      </c>
      <c r="P68" s="4"/>
    </row>
    <row r="69" spans="1:16" x14ac:dyDescent="0.2">
      <c r="A69" s="20" t="s">
        <v>8615</v>
      </c>
      <c r="B69" s="21"/>
      <c r="C69" s="21"/>
      <c r="D69" s="24">
        <v>33.6</v>
      </c>
      <c r="E69" s="21">
        <v>3.1</v>
      </c>
      <c r="F69" s="24">
        <v>25.4</v>
      </c>
      <c r="G69" s="24">
        <f t="shared" si="3"/>
        <v>104.16</v>
      </c>
      <c r="H69" s="30"/>
      <c r="I69" s="30"/>
      <c r="J69" s="30"/>
      <c r="K69" s="30"/>
      <c r="L69" s="30"/>
      <c r="M69" s="30"/>
      <c r="N69" s="30"/>
      <c r="O69" s="30"/>
      <c r="P69" s="4"/>
    </row>
    <row r="70" spans="1:16" x14ac:dyDescent="0.2">
      <c r="A70" s="20" t="s">
        <v>8616</v>
      </c>
      <c r="B70" s="21"/>
      <c r="C70" s="21"/>
      <c r="D70" s="24">
        <v>17.100000000000001</v>
      </c>
      <c r="E70" s="21">
        <v>3.1</v>
      </c>
      <c r="F70" s="24">
        <f>ROUND(B70*C70,2)</f>
        <v>0</v>
      </c>
      <c r="G70" s="24">
        <f t="shared" si="3"/>
        <v>53.01</v>
      </c>
      <c r="H70" s="21">
        <f>H68</f>
        <v>0.9</v>
      </c>
      <c r="I70" s="21">
        <v>1</v>
      </c>
      <c r="J70" s="21">
        <v>2.1</v>
      </c>
      <c r="K70" s="24">
        <f t="shared" si="0"/>
        <v>5.0549999999999997</v>
      </c>
      <c r="L70" s="30"/>
      <c r="M70" s="30"/>
      <c r="N70" s="30"/>
      <c r="O70" s="30"/>
      <c r="P70" s="4"/>
    </row>
    <row r="71" spans="1:16" ht="22.5" x14ac:dyDescent="0.2">
      <c r="A71" s="20" t="s">
        <v>8617</v>
      </c>
      <c r="B71" s="21"/>
      <c r="C71" s="21"/>
      <c r="D71" s="24">
        <v>16.2</v>
      </c>
      <c r="E71" s="21">
        <v>3.1</v>
      </c>
      <c r="F71" s="24">
        <v>11.25</v>
      </c>
      <c r="G71" s="24">
        <f t="shared" si="3"/>
        <v>50.22</v>
      </c>
      <c r="H71" s="30"/>
      <c r="I71" s="30"/>
      <c r="J71" s="30"/>
      <c r="K71" s="30"/>
      <c r="L71" s="30"/>
      <c r="M71" s="30"/>
      <c r="N71" s="30"/>
      <c r="O71" s="30"/>
      <c r="P71" s="4"/>
    </row>
    <row r="72" spans="1:16" x14ac:dyDescent="0.2">
      <c r="A72" s="20" t="s">
        <v>8618</v>
      </c>
      <c r="B72" s="21"/>
      <c r="C72" s="21"/>
      <c r="D72" s="24">
        <v>15.6</v>
      </c>
      <c r="E72" s="21">
        <v>3.1</v>
      </c>
      <c r="F72" s="24">
        <v>14.57</v>
      </c>
      <c r="G72" s="24">
        <f t="shared" si="3"/>
        <v>48.36</v>
      </c>
      <c r="H72" s="21">
        <f>H70</f>
        <v>0.9</v>
      </c>
      <c r="I72" s="21">
        <v>1</v>
      </c>
      <c r="J72" s="21">
        <v>2.1</v>
      </c>
      <c r="K72" s="24">
        <f t="shared" si="0"/>
        <v>5.0549999999999997</v>
      </c>
      <c r="L72" s="21">
        <v>1.5</v>
      </c>
      <c r="M72" s="21">
        <v>1.2</v>
      </c>
      <c r="N72" s="21">
        <v>3</v>
      </c>
      <c r="O72" s="24">
        <f t="shared" si="1"/>
        <v>5.4</v>
      </c>
      <c r="P72" s="4"/>
    </row>
    <row r="73" spans="1:16" x14ac:dyDescent="0.2">
      <c r="A73" s="20" t="s">
        <v>8619</v>
      </c>
      <c r="B73" s="21"/>
      <c r="C73" s="21"/>
      <c r="D73" s="24">
        <v>12.4</v>
      </c>
      <c r="E73" s="21">
        <v>3.1</v>
      </c>
      <c r="F73" s="24">
        <v>9.61</v>
      </c>
      <c r="G73" s="24">
        <f t="shared" si="3"/>
        <v>38.44</v>
      </c>
      <c r="H73" s="21">
        <f>H72</f>
        <v>0.9</v>
      </c>
      <c r="I73" s="21">
        <v>1</v>
      </c>
      <c r="J73" s="21">
        <v>2.1</v>
      </c>
      <c r="K73" s="24">
        <f t="shared" si="0"/>
        <v>5.0549999999999997</v>
      </c>
      <c r="L73" s="21">
        <v>1.5</v>
      </c>
      <c r="M73" s="21">
        <v>1.2</v>
      </c>
      <c r="N73" s="21">
        <v>2</v>
      </c>
      <c r="O73" s="24">
        <f t="shared" si="1"/>
        <v>3.6</v>
      </c>
      <c r="P73" s="4"/>
    </row>
    <row r="74" spans="1:16" x14ac:dyDescent="0.2">
      <c r="A74" s="20" t="s">
        <v>8620</v>
      </c>
      <c r="B74" s="21"/>
      <c r="C74" s="21"/>
      <c r="D74" s="24">
        <v>18.899999999999999</v>
      </c>
      <c r="E74" s="21">
        <v>3.1</v>
      </c>
      <c r="F74" s="24">
        <v>19.53</v>
      </c>
      <c r="G74" s="24">
        <f t="shared" si="3"/>
        <v>58.59</v>
      </c>
      <c r="H74" s="21">
        <f>H73</f>
        <v>0.9</v>
      </c>
      <c r="I74" s="21">
        <v>1</v>
      </c>
      <c r="J74" s="21">
        <v>2.1</v>
      </c>
      <c r="K74" s="24">
        <f t="shared" si="0"/>
        <v>5.0549999999999997</v>
      </c>
      <c r="L74" s="21">
        <v>1.5</v>
      </c>
      <c r="M74" s="21">
        <v>1.2</v>
      </c>
      <c r="N74" s="21">
        <v>4</v>
      </c>
      <c r="O74" s="24">
        <f>ROUND(L74*M74*N74,2)</f>
        <v>7.2</v>
      </c>
      <c r="P74" s="4"/>
    </row>
    <row r="75" spans="1:16" x14ac:dyDescent="0.2">
      <c r="A75" s="20" t="s">
        <v>8621</v>
      </c>
      <c r="B75" s="21"/>
      <c r="C75" s="21"/>
      <c r="D75" s="24">
        <v>12.4</v>
      </c>
      <c r="E75" s="21">
        <v>3.1</v>
      </c>
      <c r="F75" s="24">
        <v>9.61</v>
      </c>
      <c r="G75" s="24">
        <f t="shared" si="3"/>
        <v>38.44</v>
      </c>
      <c r="H75" s="21">
        <f>H74</f>
        <v>0.9</v>
      </c>
      <c r="I75" s="21">
        <v>1</v>
      </c>
      <c r="J75" s="21">
        <v>2.1</v>
      </c>
      <c r="K75" s="24">
        <f t="shared" si="0"/>
        <v>5.0549999999999997</v>
      </c>
      <c r="L75" s="21">
        <v>1.5</v>
      </c>
      <c r="M75" s="21">
        <v>1.2</v>
      </c>
      <c r="N75" s="21">
        <v>2</v>
      </c>
      <c r="O75" s="24">
        <f t="shared" si="1"/>
        <v>3.6</v>
      </c>
      <c r="P75" s="4"/>
    </row>
    <row r="76" spans="1:16" x14ac:dyDescent="0.2">
      <c r="A76" s="20" t="s">
        <v>8622</v>
      </c>
      <c r="B76" s="21"/>
      <c r="C76" s="21"/>
      <c r="D76" s="24">
        <v>15.6</v>
      </c>
      <c r="E76" s="21">
        <v>3.1</v>
      </c>
      <c r="F76" s="24">
        <v>14.57</v>
      </c>
      <c r="G76" s="24">
        <f t="shared" si="3"/>
        <v>48.36</v>
      </c>
      <c r="H76" s="21">
        <f>H75</f>
        <v>0.9</v>
      </c>
      <c r="I76" s="21">
        <v>1</v>
      </c>
      <c r="J76" s="21">
        <v>2.1</v>
      </c>
      <c r="K76" s="24">
        <f t="shared" si="0"/>
        <v>5.0549999999999997</v>
      </c>
      <c r="L76" s="21">
        <v>1.5</v>
      </c>
      <c r="M76" s="21">
        <v>1.2</v>
      </c>
      <c r="N76" s="21">
        <v>2</v>
      </c>
      <c r="O76" s="24">
        <f t="shared" si="1"/>
        <v>3.6</v>
      </c>
      <c r="P76" s="4"/>
    </row>
    <row r="77" spans="1:16" x14ac:dyDescent="0.2">
      <c r="A77" s="20" t="s">
        <v>8623</v>
      </c>
      <c r="B77" s="21"/>
      <c r="C77" s="21"/>
      <c r="D77" s="24">
        <v>11.8</v>
      </c>
      <c r="E77" s="21">
        <v>3.1</v>
      </c>
      <c r="F77" s="24">
        <v>21.27</v>
      </c>
      <c r="G77" s="24">
        <f t="shared" si="3"/>
        <v>36.58</v>
      </c>
      <c r="H77" s="30"/>
      <c r="I77" s="30"/>
      <c r="J77" s="30"/>
      <c r="K77" s="30"/>
      <c r="L77" s="30"/>
      <c r="M77" s="30"/>
      <c r="N77" s="30"/>
      <c r="O77" s="30"/>
      <c r="P77" s="4"/>
    </row>
    <row r="78" spans="1:16" ht="22.5" x14ac:dyDescent="0.2">
      <c r="A78" s="20" t="s">
        <v>8625</v>
      </c>
      <c r="B78" s="21"/>
      <c r="C78" s="21"/>
      <c r="D78" s="24">
        <v>15.6</v>
      </c>
      <c r="E78" s="21">
        <v>3.1</v>
      </c>
      <c r="F78" s="24">
        <v>14.57</v>
      </c>
      <c r="G78" s="24">
        <f t="shared" si="3"/>
        <v>48.36</v>
      </c>
      <c r="H78" s="21">
        <v>0.9</v>
      </c>
      <c r="I78" s="21">
        <v>1</v>
      </c>
      <c r="J78" s="21">
        <v>2.1</v>
      </c>
      <c r="K78" s="24">
        <f t="shared" ref="K78:K83" si="5">(ROUND(H78*J78*2,2)+ (H78+ROUND(2*J78,2))*0.25)*I78</f>
        <v>5.0549999999999997</v>
      </c>
      <c r="L78" s="21">
        <v>1.5</v>
      </c>
      <c r="M78" s="21">
        <v>1.2</v>
      </c>
      <c r="N78" s="21">
        <v>2</v>
      </c>
      <c r="O78" s="24">
        <f t="shared" ref="O78:O83" si="6">ROUND(L78*M78*N78,2)</f>
        <v>3.6</v>
      </c>
      <c r="P78" s="4"/>
    </row>
    <row r="79" spans="1:16" ht="22.5" x14ac:dyDescent="0.2">
      <c r="A79" s="20" t="s">
        <v>8624</v>
      </c>
      <c r="B79" s="21"/>
      <c r="C79" s="21"/>
      <c r="D79" s="24">
        <v>17.399999999999999</v>
      </c>
      <c r="E79" s="21">
        <v>3.1</v>
      </c>
      <c r="F79" s="24">
        <v>9.4</v>
      </c>
      <c r="G79" s="24">
        <f t="shared" si="3"/>
        <v>53.94</v>
      </c>
      <c r="H79" s="21">
        <f>H78</f>
        <v>0.9</v>
      </c>
      <c r="I79" s="21">
        <v>1</v>
      </c>
      <c r="J79" s="21">
        <v>2.1</v>
      </c>
      <c r="K79" s="24">
        <f>(ROUND(H79*J79*2,2)+ (H79+ROUND(2*J79,2))*0.25)*I79</f>
        <v>5.0549999999999997</v>
      </c>
      <c r="L79" s="21">
        <v>1.5</v>
      </c>
      <c r="M79" s="21">
        <v>1.2</v>
      </c>
      <c r="N79" s="21">
        <v>1</v>
      </c>
      <c r="O79" s="24">
        <f t="shared" si="6"/>
        <v>1.8</v>
      </c>
      <c r="P79" s="4"/>
    </row>
    <row r="80" spans="1:16" ht="22.5" x14ac:dyDescent="0.2">
      <c r="A80" s="20" t="s">
        <v>8626</v>
      </c>
      <c r="B80" s="21"/>
      <c r="C80" s="21"/>
      <c r="D80" s="24">
        <v>19.8</v>
      </c>
      <c r="E80" s="21">
        <v>3.1</v>
      </c>
      <c r="F80" s="24">
        <v>22.09</v>
      </c>
      <c r="G80" s="24">
        <f t="shared" si="3"/>
        <v>61.38</v>
      </c>
      <c r="H80" s="21">
        <f>H78</f>
        <v>0.9</v>
      </c>
      <c r="I80" s="21">
        <v>1</v>
      </c>
      <c r="J80" s="21">
        <v>2.1</v>
      </c>
      <c r="K80" s="24">
        <f t="shared" si="5"/>
        <v>5.0549999999999997</v>
      </c>
      <c r="L80" s="21">
        <v>1.5</v>
      </c>
      <c r="M80" s="21">
        <v>1.2</v>
      </c>
      <c r="N80" s="21">
        <v>2</v>
      </c>
      <c r="O80" s="24">
        <f t="shared" si="6"/>
        <v>3.6</v>
      </c>
      <c r="P80" s="4"/>
    </row>
    <row r="81" spans="1:16" ht="22.5" x14ac:dyDescent="0.2">
      <c r="A81" s="20" t="s">
        <v>8627</v>
      </c>
      <c r="B81" s="21"/>
      <c r="C81" s="21"/>
      <c r="D81" s="24">
        <v>29.4</v>
      </c>
      <c r="E81" s="21">
        <v>3.1</v>
      </c>
      <c r="F81" s="24">
        <v>19.8</v>
      </c>
      <c r="G81" s="24">
        <f t="shared" si="3"/>
        <v>91.14</v>
      </c>
      <c r="H81" s="30"/>
      <c r="I81" s="30"/>
      <c r="J81" s="30"/>
      <c r="K81" s="30"/>
      <c r="L81" s="30"/>
      <c r="M81" s="30"/>
      <c r="N81" s="30"/>
      <c r="O81" s="30"/>
      <c r="P81" s="4"/>
    </row>
    <row r="82" spans="1:16" x14ac:dyDescent="0.2">
      <c r="A82" s="20" t="s">
        <v>8628</v>
      </c>
      <c r="B82" s="21"/>
      <c r="C82" s="21"/>
      <c r="D82" s="24">
        <v>15.6</v>
      </c>
      <c r="E82" s="21">
        <v>3</v>
      </c>
      <c r="F82" s="24">
        <v>14.57</v>
      </c>
      <c r="G82" s="24"/>
      <c r="H82" s="21">
        <f>H80</f>
        <v>0.9</v>
      </c>
      <c r="I82" s="21">
        <v>1</v>
      </c>
      <c r="J82" s="21">
        <v>2.1</v>
      </c>
      <c r="K82" s="24">
        <f t="shared" si="5"/>
        <v>5.0549999999999997</v>
      </c>
      <c r="L82" s="21">
        <v>1.5</v>
      </c>
      <c r="M82" s="21">
        <v>1.2</v>
      </c>
      <c r="N82" s="21">
        <v>2</v>
      </c>
      <c r="O82" s="24">
        <f t="shared" si="6"/>
        <v>3.6</v>
      </c>
      <c r="P82" s="4"/>
    </row>
    <row r="83" spans="1:16" x14ac:dyDescent="0.2">
      <c r="A83" s="20" t="s">
        <v>8629</v>
      </c>
      <c r="B83" s="21"/>
      <c r="C83" s="21"/>
      <c r="D83" s="24">
        <f>D82</f>
        <v>15.6</v>
      </c>
      <c r="E83" s="21">
        <v>3.1</v>
      </c>
      <c r="F83" s="24">
        <v>14.57</v>
      </c>
      <c r="G83" s="24"/>
      <c r="H83" s="21">
        <f>H82</f>
        <v>0.9</v>
      </c>
      <c r="I83" s="21">
        <v>1</v>
      </c>
      <c r="J83" s="21">
        <v>2.1</v>
      </c>
      <c r="K83" s="24">
        <f t="shared" si="5"/>
        <v>5.0549999999999997</v>
      </c>
      <c r="L83" s="21">
        <v>1.5</v>
      </c>
      <c r="M83" s="21">
        <v>1.2</v>
      </c>
      <c r="N83" s="21">
        <v>2</v>
      </c>
      <c r="O83" s="24">
        <f t="shared" si="6"/>
        <v>3.6</v>
      </c>
      <c r="P83" s="4"/>
    </row>
    <row r="84" spans="1:16" ht="45" x14ac:dyDescent="0.2">
      <c r="A84" s="463" t="s">
        <v>8633</v>
      </c>
      <c r="B84" s="30"/>
      <c r="C84" s="30"/>
      <c r="D84" s="40" t="s">
        <v>8550</v>
      </c>
      <c r="E84" s="40" t="s">
        <v>8551</v>
      </c>
      <c r="F84" s="40" t="s">
        <v>8553</v>
      </c>
      <c r="G84" s="40" t="s">
        <v>8554</v>
      </c>
      <c r="H84" s="40" t="s">
        <v>8555</v>
      </c>
      <c r="I84" s="40" t="s">
        <v>8607</v>
      </c>
      <c r="J84" s="40" t="s">
        <v>8558</v>
      </c>
      <c r="K84" s="40" t="s">
        <v>8559</v>
      </c>
      <c r="L84" s="40" t="s">
        <v>8556</v>
      </c>
      <c r="M84" s="40" t="s">
        <v>8557</v>
      </c>
      <c r="N84" s="40" t="s">
        <v>8634</v>
      </c>
      <c r="O84" s="40" t="s">
        <v>8560</v>
      </c>
      <c r="P84" s="40" t="s">
        <v>8552</v>
      </c>
    </row>
    <row r="85" spans="1:16" ht="15.75" x14ac:dyDescent="0.2">
      <c r="A85" s="462"/>
      <c r="B85" s="34"/>
      <c r="C85" s="34"/>
      <c r="D85" s="34"/>
      <c r="E85" s="34"/>
      <c r="F85" s="43">
        <f>SUM(F61:F83)</f>
        <v>257.61</v>
      </c>
      <c r="G85" s="43">
        <f>SUM(G61:G83)</f>
        <v>902.09999999999991</v>
      </c>
      <c r="H85" s="43"/>
      <c r="I85" s="43"/>
      <c r="J85" s="43"/>
      <c r="K85" s="43">
        <f>SUM(K61:K83)</f>
        <v>95.15500000000003</v>
      </c>
      <c r="L85" s="43"/>
      <c r="M85" s="43"/>
      <c r="N85" s="43"/>
      <c r="O85" s="43">
        <f>SUM(O61:O83)</f>
        <v>54.000000000000007</v>
      </c>
      <c r="P85" s="4"/>
    </row>
    <row r="86" spans="1:16" x14ac:dyDescent="0.2">
      <c r="A86" s="20"/>
      <c r="B86" s="44"/>
      <c r="C86" s="44"/>
      <c r="D86" s="44"/>
      <c r="E86" s="44"/>
      <c r="F86" s="44"/>
      <c r="G86" s="44"/>
      <c r="H86" s="44"/>
      <c r="I86" s="44"/>
      <c r="J86" s="44"/>
      <c r="K86" s="44"/>
      <c r="L86" s="44"/>
      <c r="M86" s="44"/>
      <c r="N86" s="44"/>
      <c r="O86" s="44"/>
      <c r="P86" s="20"/>
    </row>
    <row r="87" spans="1:16" x14ac:dyDescent="0.2">
      <c r="A87" s="20"/>
      <c r="B87" s="44"/>
      <c r="C87" s="44"/>
      <c r="D87" s="44"/>
      <c r="E87" s="44"/>
      <c r="F87" s="44"/>
      <c r="G87" s="44"/>
      <c r="H87" s="44"/>
      <c r="I87" s="44"/>
      <c r="J87" s="44"/>
      <c r="K87" s="44"/>
      <c r="L87" s="44"/>
      <c r="M87" s="44"/>
      <c r="N87" s="44"/>
      <c r="O87" s="44"/>
      <c r="P87" s="20"/>
    </row>
    <row r="88" spans="1:16" ht="22.5" x14ac:dyDescent="0.2">
      <c r="A88" s="20" t="s">
        <v>8630</v>
      </c>
      <c r="B88" s="21"/>
      <c r="C88" s="21"/>
      <c r="D88" s="24">
        <v>167</v>
      </c>
      <c r="E88" s="21">
        <v>3.1</v>
      </c>
      <c r="F88" s="44"/>
      <c r="G88" s="24">
        <f>ROUND(D88*E88,2)</f>
        <v>517.70000000000005</v>
      </c>
      <c r="H88" s="21"/>
      <c r="I88" s="21"/>
      <c r="J88" s="21"/>
      <c r="K88" s="24"/>
      <c r="L88" s="21"/>
      <c r="M88" s="21"/>
      <c r="N88" s="21"/>
      <c r="O88" s="24"/>
      <c r="P88" s="4"/>
    </row>
    <row r="89" spans="1:16" ht="23.25" thickBot="1" x14ac:dyDescent="0.25">
      <c r="A89" s="20" t="s">
        <v>8631</v>
      </c>
      <c r="B89" s="21"/>
      <c r="C89" s="21"/>
      <c r="D89" s="75">
        <v>95</v>
      </c>
      <c r="E89" s="21">
        <v>3.1</v>
      </c>
      <c r="F89" s="44"/>
      <c r="G89" s="24">
        <f t="shared" si="3"/>
        <v>294.5</v>
      </c>
      <c r="H89" s="21"/>
      <c r="I89" s="21"/>
      <c r="J89" s="21"/>
      <c r="K89" s="24"/>
      <c r="L89" s="21"/>
      <c r="M89" s="21"/>
      <c r="N89" s="21"/>
      <c r="O89" s="24"/>
      <c r="P89" s="4"/>
    </row>
    <row r="90" spans="1:16" ht="13.5" thickBot="1" x14ac:dyDescent="0.25">
      <c r="A90" s="74" t="s">
        <v>8732</v>
      </c>
      <c r="B90" s="22"/>
      <c r="C90" s="26"/>
      <c r="D90" s="77">
        <v>182</v>
      </c>
      <c r="E90" s="78">
        <v>2</v>
      </c>
      <c r="F90" s="22"/>
      <c r="G90" s="24">
        <f t="shared" si="3"/>
        <v>364</v>
      </c>
      <c r="H90" s="22"/>
      <c r="I90" s="22"/>
      <c r="J90" s="22"/>
      <c r="K90" s="22"/>
      <c r="L90" s="22"/>
      <c r="M90" s="22"/>
      <c r="N90" s="22"/>
      <c r="O90" s="22"/>
      <c r="P90" s="22"/>
    </row>
    <row r="91" spans="1:16" ht="15.75" x14ac:dyDescent="0.25">
      <c r="A91" s="37" t="s">
        <v>8635</v>
      </c>
      <c r="B91" s="38"/>
      <c r="C91" s="38"/>
      <c r="D91" s="76"/>
      <c r="E91" s="38"/>
      <c r="F91" s="45"/>
      <c r="G91" s="45">
        <f>G88+G89+G90</f>
        <v>1176.2</v>
      </c>
      <c r="H91" s="38"/>
      <c r="I91" s="38"/>
      <c r="J91" s="38"/>
      <c r="K91" s="38"/>
      <c r="L91" s="38"/>
      <c r="M91" s="38"/>
      <c r="N91" s="38"/>
      <c r="O91" s="38"/>
      <c r="P91" s="38"/>
    </row>
    <row r="92" spans="1:16" x14ac:dyDescent="0.2">
      <c r="A92" s="22"/>
      <c r="B92" s="22"/>
      <c r="C92" s="22"/>
      <c r="D92" s="22"/>
      <c r="E92" s="22"/>
      <c r="F92" s="22"/>
      <c r="G92" s="22"/>
      <c r="H92" s="22"/>
      <c r="I92" s="22"/>
      <c r="J92" s="22"/>
      <c r="K92" s="22"/>
      <c r="L92" s="22"/>
      <c r="M92" s="22"/>
      <c r="N92" s="22"/>
      <c r="O92" s="22"/>
      <c r="P92" s="22"/>
    </row>
  </sheetData>
  <mergeCells count="2">
    <mergeCell ref="A57:A58"/>
    <mergeCell ref="A84:A85"/>
  </mergeCells>
  <pageMargins left="0.511811024" right="0.511811024" top="0.78740157499999996" bottom="0.78740157499999996" header="0.31496062000000002" footer="0.31496062000000002"/>
  <pageSetup paperSize="9" scale="58" orientation="portrait" r:id="rId1"/>
  <colBreaks count="1" manualBreakCount="1">
    <brk id="1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
  <sheetViews>
    <sheetView view="pageBreakPreview" zoomScaleNormal="100" zoomScaleSheetLayoutView="100" workbookViewId="0">
      <selection activeCell="N22" sqref="N22"/>
    </sheetView>
  </sheetViews>
  <sheetFormatPr defaultRowHeight="12.75" x14ac:dyDescent="0.2"/>
  <cols>
    <col min="1" max="16384" width="9.140625" style="274"/>
  </cols>
  <sheetData>
    <row r="1" spans="1:16" ht="12" customHeight="1" x14ac:dyDescent="0.2"/>
    <row r="2" spans="1:16" s="23" customFormat="1" x14ac:dyDescent="0.2">
      <c r="A2" s="99"/>
      <c r="B2" s="181"/>
      <c r="C2" s="103" t="s">
        <v>8722</v>
      </c>
      <c r="E2" s="177"/>
      <c r="F2" s="96"/>
      <c r="G2" s="96"/>
      <c r="H2" s="96"/>
      <c r="I2" s="340"/>
      <c r="J2" s="341"/>
    </row>
    <row r="3" spans="1:16" s="23" customFormat="1" x14ac:dyDescent="0.2">
      <c r="A3" s="99"/>
      <c r="B3" s="181"/>
      <c r="C3" s="95" t="s">
        <v>9183</v>
      </c>
      <c r="D3" s="103"/>
      <c r="E3" s="177"/>
      <c r="F3" s="96"/>
      <c r="G3" s="96"/>
      <c r="H3" s="96"/>
      <c r="I3" s="340"/>
      <c r="J3" s="341"/>
    </row>
    <row r="4" spans="1:16" customFormat="1" x14ac:dyDescent="0.2">
      <c r="B4" s="173"/>
      <c r="C4" s="173"/>
      <c r="D4" s="174"/>
      <c r="H4" s="133"/>
    </row>
    <row r="5" spans="1:16" customFormat="1" x14ac:dyDescent="0.2">
      <c r="A5" s="264"/>
      <c r="B5" s="173"/>
      <c r="C5" s="343" t="s">
        <v>9298</v>
      </c>
      <c r="D5" s="264"/>
      <c r="E5" s="173"/>
      <c r="F5" s="264"/>
      <c r="G5" s="264"/>
      <c r="H5" s="173"/>
      <c r="I5" s="173"/>
      <c r="J5" s="173"/>
      <c r="K5" s="264"/>
      <c r="L5" s="173"/>
      <c r="M5" s="173"/>
      <c r="N5" s="173"/>
      <c r="O5" s="264"/>
      <c r="P5" s="173"/>
    </row>
    <row r="7" spans="1:16" x14ac:dyDescent="0.2">
      <c r="C7" s="300" t="s">
        <v>9221</v>
      </c>
    </row>
  </sheetData>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8"/>
  <sheetViews>
    <sheetView view="pageBreakPreview" zoomScale="60" zoomScaleNormal="100" workbookViewId="0">
      <selection sqref="A1:XFD9"/>
    </sheetView>
  </sheetViews>
  <sheetFormatPr defaultRowHeight="12.75" x14ac:dyDescent="0.2"/>
  <cols>
    <col min="1" max="5" width="9.140625" style="274"/>
    <col min="6" max="6" width="19.85546875" style="274" customWidth="1"/>
    <col min="7" max="8" width="9.140625" style="274"/>
    <col min="9" max="9" width="9.140625" style="274" customWidth="1"/>
    <col min="10" max="16384" width="9.140625" style="274"/>
  </cols>
  <sheetData>
    <row r="2" spans="1:9" ht="12" customHeight="1" x14ac:dyDescent="0.2"/>
    <row r="3" spans="1:9" s="23" customFormat="1" x14ac:dyDescent="0.2">
      <c r="A3" s="99"/>
      <c r="B3" s="181"/>
      <c r="C3" s="103" t="s">
        <v>8722</v>
      </c>
      <c r="E3" s="177"/>
      <c r="F3" s="96"/>
      <c r="G3" s="96"/>
      <c r="H3" s="96"/>
      <c r="I3" s="340"/>
    </row>
    <row r="4" spans="1:9" s="23" customFormat="1" x14ac:dyDescent="0.2">
      <c r="A4" s="99"/>
      <c r="B4" s="181"/>
      <c r="C4" s="95" t="s">
        <v>9183</v>
      </c>
      <c r="D4" s="103"/>
      <c r="E4" s="177"/>
      <c r="F4" s="96"/>
      <c r="G4" s="96"/>
      <c r="H4" s="96"/>
      <c r="I4" s="340"/>
    </row>
    <row r="5" spans="1:9" customFormat="1" x14ac:dyDescent="0.2">
      <c r="B5" s="173"/>
      <c r="C5" s="173"/>
      <c r="D5" s="174"/>
      <c r="H5" s="133"/>
    </row>
    <row r="6" spans="1:9" customFormat="1" x14ac:dyDescent="0.2">
      <c r="A6" s="264"/>
      <c r="B6" s="343" t="s">
        <v>9298</v>
      </c>
      <c r="C6" s="274"/>
      <c r="D6" s="264"/>
      <c r="E6" s="173"/>
      <c r="F6" s="264"/>
      <c r="G6" s="264"/>
      <c r="H6" s="173"/>
      <c r="I6" s="173"/>
    </row>
    <row r="8" spans="1:9" x14ac:dyDescent="0.2">
      <c r="B8" s="300" t="s">
        <v>9221</v>
      </c>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9"/>
  <sheetViews>
    <sheetView view="pageBreakPreview" zoomScale="60" zoomScaleNormal="100" workbookViewId="0">
      <selection activeCell="W26" sqref="W26"/>
    </sheetView>
  </sheetViews>
  <sheetFormatPr defaultRowHeight="12.75" x14ac:dyDescent="0.2"/>
  <cols>
    <col min="1" max="16384" width="9.140625" style="274"/>
  </cols>
  <sheetData>
    <row r="3" spans="1:9" ht="12" customHeight="1" x14ac:dyDescent="0.2"/>
    <row r="4" spans="1:9" s="23" customFormat="1" x14ac:dyDescent="0.2">
      <c r="A4" s="99"/>
      <c r="B4" s="181"/>
      <c r="C4" s="103" t="s">
        <v>8722</v>
      </c>
      <c r="E4" s="177"/>
      <c r="F4" s="96"/>
      <c r="G4" s="96"/>
      <c r="H4" s="96"/>
      <c r="I4" s="340"/>
    </row>
    <row r="5" spans="1:9" s="23" customFormat="1" x14ac:dyDescent="0.2">
      <c r="A5" s="99"/>
      <c r="B5" s="181"/>
      <c r="C5" s="95" t="s">
        <v>9183</v>
      </c>
      <c r="D5" s="103"/>
      <c r="E5" s="177"/>
      <c r="F5" s="96"/>
      <c r="G5" s="96"/>
      <c r="H5" s="96"/>
      <c r="I5" s="340"/>
    </row>
    <row r="6" spans="1:9" customFormat="1" x14ac:dyDescent="0.2">
      <c r="B6" s="173"/>
      <c r="C6" s="173"/>
      <c r="D6" s="174"/>
      <c r="H6" s="133"/>
    </row>
    <row r="7" spans="1:9" customFormat="1" x14ac:dyDescent="0.2">
      <c r="A7" s="264"/>
      <c r="B7" s="343" t="s">
        <v>9298</v>
      </c>
      <c r="C7" s="274"/>
      <c r="D7" s="264"/>
      <c r="E7" s="173"/>
      <c r="F7" s="264"/>
      <c r="G7" s="264"/>
      <c r="H7" s="173"/>
      <c r="I7" s="173"/>
    </row>
    <row r="9" spans="1:9" x14ac:dyDescent="0.2">
      <c r="B9" s="300" t="s">
        <v>9221</v>
      </c>
    </row>
  </sheetData>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8"/>
  <sheetViews>
    <sheetView showGridLines="0" view="pageBreakPreview" topLeftCell="A40" zoomScaleNormal="85" zoomScaleSheetLayoutView="100" workbookViewId="0">
      <selection activeCell="C52" sqref="C52"/>
    </sheetView>
  </sheetViews>
  <sheetFormatPr defaultRowHeight="12.75" x14ac:dyDescent="0.2"/>
  <cols>
    <col min="1" max="1" width="13.85546875" style="303" customWidth="1"/>
    <col min="2" max="2" width="10.140625" style="303" customWidth="1"/>
    <col min="3" max="3" width="10.7109375" style="303" customWidth="1"/>
    <col min="4" max="4" width="40.85546875" style="303" customWidth="1"/>
    <col min="5" max="5" width="8.7109375" style="303" customWidth="1"/>
    <col min="6" max="6" width="8.140625" style="303" bestFit="1" customWidth="1"/>
    <col min="7" max="7" width="13" style="303" customWidth="1"/>
    <col min="8" max="8" width="11.42578125" style="303" customWidth="1"/>
    <col min="9" max="9" width="21.85546875" style="303" customWidth="1"/>
    <col min="10" max="10" width="12.5703125" style="303" bestFit="1" customWidth="1"/>
    <col min="11" max="11" width="10.28515625" style="305" bestFit="1" customWidth="1"/>
    <col min="12" max="16384" width="9.140625" style="303"/>
  </cols>
  <sheetData>
    <row r="2" spans="2:9" ht="15.75" x14ac:dyDescent="0.2">
      <c r="B2" s="304" t="s">
        <v>8722</v>
      </c>
    </row>
    <row r="3" spans="2:9" ht="15.75" x14ac:dyDescent="0.2">
      <c r="B3" s="304" t="s">
        <v>9183</v>
      </c>
    </row>
    <row r="5" spans="2:9" x14ac:dyDescent="0.2">
      <c r="B5" s="309" t="s">
        <v>9198</v>
      </c>
    </row>
    <row r="6" spans="2:9" x14ac:dyDescent="0.2">
      <c r="B6" s="309"/>
    </row>
    <row r="7" spans="2:9" x14ac:dyDescent="0.2">
      <c r="B7" s="309" t="s">
        <v>9221</v>
      </c>
    </row>
    <row r="10" spans="2:9" ht="45" customHeight="1" x14ac:dyDescent="0.2">
      <c r="B10" s="310" t="s">
        <v>8544</v>
      </c>
      <c r="C10" s="310" t="s">
        <v>9187</v>
      </c>
      <c r="D10" s="311" t="s">
        <v>9123</v>
      </c>
      <c r="E10" s="310" t="s">
        <v>9124</v>
      </c>
      <c r="F10" s="464" t="s">
        <v>9188</v>
      </c>
      <c r="G10" s="464"/>
      <c r="H10" s="326"/>
      <c r="I10" s="327"/>
    </row>
    <row r="11" spans="2:9" ht="45" x14ac:dyDescent="0.2">
      <c r="B11" s="312" t="s">
        <v>8675</v>
      </c>
      <c r="C11" s="313" t="s">
        <v>9235</v>
      </c>
      <c r="D11" s="314" t="s">
        <v>9199</v>
      </c>
      <c r="E11" s="407" t="s">
        <v>8713</v>
      </c>
      <c r="F11" s="409">
        <f>F14</f>
        <v>874</v>
      </c>
      <c r="G11" s="315"/>
      <c r="H11" s="328"/>
      <c r="I11" s="329"/>
    </row>
    <row r="12" spans="2:9" ht="12.75" customHeight="1" x14ac:dyDescent="0.2">
      <c r="B12" s="465"/>
      <c r="C12" s="354" t="s">
        <v>9189</v>
      </c>
      <c r="D12" s="316" t="s">
        <v>9190</v>
      </c>
      <c r="E12" s="317"/>
      <c r="F12" s="318" t="s">
        <v>9131</v>
      </c>
      <c r="G12" s="318" t="s">
        <v>9126</v>
      </c>
      <c r="H12" s="318" t="s">
        <v>9191</v>
      </c>
      <c r="I12" s="318" t="s">
        <v>9125</v>
      </c>
    </row>
    <row r="13" spans="2:9" x14ac:dyDescent="0.2">
      <c r="B13" s="466"/>
      <c r="C13" s="355" t="s">
        <v>9235</v>
      </c>
      <c r="D13" s="324" t="s">
        <v>9192</v>
      </c>
      <c r="E13" s="325"/>
      <c r="F13" s="321">
        <v>740</v>
      </c>
      <c r="G13" s="321" t="s">
        <v>9270</v>
      </c>
      <c r="H13" s="322" t="s">
        <v>9193</v>
      </c>
      <c r="I13" s="322" t="s">
        <v>9224</v>
      </c>
    </row>
    <row r="14" spans="2:9" x14ac:dyDescent="0.2">
      <c r="B14" s="466"/>
      <c r="C14" s="355" t="s">
        <v>9236</v>
      </c>
      <c r="D14" s="319" t="s">
        <v>9194</v>
      </c>
      <c r="E14" s="320"/>
      <c r="F14" s="321">
        <v>874</v>
      </c>
      <c r="G14" s="321" t="s">
        <v>9271</v>
      </c>
      <c r="H14" s="322" t="s">
        <v>9193</v>
      </c>
      <c r="I14" s="322" t="s">
        <v>9225</v>
      </c>
    </row>
    <row r="15" spans="2:9" x14ac:dyDescent="0.2">
      <c r="B15" s="466"/>
      <c r="C15" s="355" t="s">
        <v>9237</v>
      </c>
      <c r="D15" s="319" t="s">
        <v>9195</v>
      </c>
      <c r="E15" s="320"/>
      <c r="F15" s="321">
        <v>900</v>
      </c>
      <c r="G15" s="321" t="s">
        <v>9272</v>
      </c>
      <c r="H15" s="322" t="s">
        <v>9196</v>
      </c>
      <c r="I15" s="322" t="s">
        <v>9226</v>
      </c>
    </row>
    <row r="16" spans="2:9" x14ac:dyDescent="0.2">
      <c r="B16" s="466"/>
      <c r="C16" s="355" t="s">
        <v>8975</v>
      </c>
      <c r="D16" s="319" t="str">
        <f>IF(C16&lt;&gt;"",VLOOKUP(C16,EMPRESAS,3,FALSE),"")</f>
        <v/>
      </c>
      <c r="E16" s="320"/>
      <c r="F16" s="321"/>
      <c r="G16" s="321"/>
      <c r="H16" s="322" t="s">
        <v>8975</v>
      </c>
      <c r="I16" s="322"/>
    </row>
    <row r="17" spans="2:11" x14ac:dyDescent="0.2">
      <c r="B17" s="466"/>
      <c r="C17" s="355" t="s">
        <v>8975</v>
      </c>
      <c r="D17" s="319" t="str">
        <f>IF(C17&lt;&gt;"",VLOOKUP(C17,EMPRESAS,3,FALSE),"")</f>
        <v/>
      </c>
      <c r="E17" s="320"/>
      <c r="F17" s="321"/>
      <c r="G17" s="321"/>
      <c r="H17" s="322" t="s">
        <v>8975</v>
      </c>
      <c r="I17" s="322"/>
    </row>
    <row r="18" spans="2:11" x14ac:dyDescent="0.2">
      <c r="B18" s="467"/>
      <c r="C18" s="356" t="s">
        <v>9197</v>
      </c>
      <c r="D18" s="323" t="s">
        <v>8975</v>
      </c>
      <c r="E18" s="323"/>
      <c r="F18" s="323"/>
      <c r="G18" s="323"/>
      <c r="H18" s="323"/>
      <c r="I18" s="323"/>
    </row>
    <row r="20" spans="2:11" x14ac:dyDescent="0.2">
      <c r="B20" s="312" t="s">
        <v>8544</v>
      </c>
      <c r="C20" s="312" t="s">
        <v>9187</v>
      </c>
      <c r="D20" s="311" t="s">
        <v>9123</v>
      </c>
      <c r="E20" s="312" t="s">
        <v>9124</v>
      </c>
      <c r="F20" s="464" t="s">
        <v>9188</v>
      </c>
      <c r="G20" s="464"/>
      <c r="H20" s="326"/>
      <c r="I20" s="327"/>
    </row>
    <row r="21" spans="2:11" ht="33.75" x14ac:dyDescent="0.2">
      <c r="B21" s="312" t="s">
        <v>8675</v>
      </c>
      <c r="C21" s="313" t="s">
        <v>9236</v>
      </c>
      <c r="D21" s="314" t="s">
        <v>9264</v>
      </c>
      <c r="E21" s="407" t="s">
        <v>47</v>
      </c>
      <c r="F21" s="409">
        <f>F24</f>
        <v>105.65</v>
      </c>
      <c r="G21" s="315"/>
      <c r="H21" s="328"/>
      <c r="I21" s="329"/>
    </row>
    <row r="22" spans="2:11" x14ac:dyDescent="0.2">
      <c r="B22" s="465"/>
      <c r="C22" s="354" t="s">
        <v>9189</v>
      </c>
      <c r="D22" s="316" t="s">
        <v>9190</v>
      </c>
      <c r="E22" s="317"/>
      <c r="F22" s="318" t="s">
        <v>9131</v>
      </c>
      <c r="G22" s="318" t="s">
        <v>9126</v>
      </c>
      <c r="H22" s="318" t="s">
        <v>9191</v>
      </c>
      <c r="I22" s="318" t="s">
        <v>9125</v>
      </c>
      <c r="J22" s="303">
        <f>105.65/25</f>
        <v>4.226</v>
      </c>
      <c r="K22" s="410" t="s">
        <v>9288</v>
      </c>
    </row>
    <row r="23" spans="2:11" x14ac:dyDescent="0.2">
      <c r="B23" s="466"/>
      <c r="C23" s="355" t="s">
        <v>9235</v>
      </c>
      <c r="D23" s="324" t="s">
        <v>9265</v>
      </c>
      <c r="E23" s="325"/>
      <c r="F23" s="321">
        <v>106.43</v>
      </c>
      <c r="G23" s="321" t="s">
        <v>9273</v>
      </c>
      <c r="H23" s="322" t="s">
        <v>9283</v>
      </c>
      <c r="I23" s="322" t="s">
        <v>9268</v>
      </c>
    </row>
    <row r="24" spans="2:11" x14ac:dyDescent="0.2">
      <c r="B24" s="466"/>
      <c r="C24" s="355" t="s">
        <v>9236</v>
      </c>
      <c r="D24" s="324" t="s">
        <v>9266</v>
      </c>
      <c r="E24" s="320"/>
      <c r="F24" s="321">
        <v>105.65</v>
      </c>
      <c r="G24" s="321" t="s">
        <v>9274</v>
      </c>
      <c r="H24" s="322" t="s">
        <v>9283</v>
      </c>
      <c r="I24" s="322" t="s">
        <v>9226</v>
      </c>
    </row>
    <row r="25" spans="2:11" x14ac:dyDescent="0.2">
      <c r="B25" s="466"/>
      <c r="C25" s="355" t="s">
        <v>9237</v>
      </c>
      <c r="D25" s="324" t="s">
        <v>9267</v>
      </c>
      <c r="E25" s="320"/>
      <c r="F25" s="321">
        <v>96.2</v>
      </c>
      <c r="G25" s="321" t="s">
        <v>9275</v>
      </c>
      <c r="H25" s="322" t="s">
        <v>9283</v>
      </c>
      <c r="I25" s="322" t="s">
        <v>9269</v>
      </c>
    </row>
    <row r="26" spans="2:11" x14ac:dyDescent="0.2">
      <c r="B26" s="466"/>
      <c r="C26" s="355" t="s">
        <v>8975</v>
      </c>
      <c r="D26" s="324" t="str">
        <f>IF(C26&lt;&gt;"",VLOOKUP(C26,EMPRESAS,3,FALSE),"")</f>
        <v/>
      </c>
      <c r="E26" s="320"/>
      <c r="F26" s="321"/>
      <c r="G26" s="321"/>
      <c r="H26" s="322" t="s">
        <v>8975</v>
      </c>
      <c r="I26" s="322"/>
    </row>
    <row r="27" spans="2:11" x14ac:dyDescent="0.2">
      <c r="B27" s="466"/>
      <c r="C27" s="355" t="s">
        <v>8975</v>
      </c>
      <c r="D27" s="319" t="str">
        <f>IF(C27&lt;&gt;"",VLOOKUP(C27,EMPRESAS,3,FALSE),"")</f>
        <v/>
      </c>
      <c r="E27" s="320"/>
      <c r="F27" s="321"/>
      <c r="G27" s="321"/>
      <c r="H27" s="322" t="s">
        <v>8975</v>
      </c>
      <c r="I27" s="322"/>
    </row>
    <row r="28" spans="2:11" x14ac:dyDescent="0.2">
      <c r="B28" s="467"/>
      <c r="C28" s="356" t="s">
        <v>9197</v>
      </c>
      <c r="D28" s="323" t="s">
        <v>8975</v>
      </c>
      <c r="E28" s="323"/>
      <c r="F28" s="323"/>
      <c r="G28" s="323"/>
      <c r="H28" s="323"/>
      <c r="I28" s="323"/>
    </row>
    <row r="30" spans="2:11" x14ac:dyDescent="0.2">
      <c r="B30" s="312" t="s">
        <v>8544</v>
      </c>
      <c r="C30" s="312" t="s">
        <v>9187</v>
      </c>
      <c r="D30" s="311" t="s">
        <v>9123</v>
      </c>
      <c r="E30" s="312" t="s">
        <v>9124</v>
      </c>
      <c r="F30" s="464" t="s">
        <v>9188</v>
      </c>
      <c r="G30" s="464"/>
      <c r="H30" s="326"/>
      <c r="I30" s="327"/>
    </row>
    <row r="31" spans="2:11" ht="22.5" x14ac:dyDescent="0.2">
      <c r="B31" s="312" t="s">
        <v>8675</v>
      </c>
      <c r="C31" s="313" t="s">
        <v>9237</v>
      </c>
      <c r="D31" s="314" t="s">
        <v>9222</v>
      </c>
      <c r="E31" s="313" t="s">
        <v>9223</v>
      </c>
      <c r="F31" s="409">
        <f>F34</f>
        <v>3602.01</v>
      </c>
      <c r="G31" s="315"/>
      <c r="H31" s="328"/>
      <c r="I31" s="329"/>
    </row>
    <row r="32" spans="2:11" x14ac:dyDescent="0.2">
      <c r="B32" s="465"/>
      <c r="C32" s="354" t="s">
        <v>9189</v>
      </c>
      <c r="D32" s="316" t="s">
        <v>9190</v>
      </c>
      <c r="E32" s="317"/>
      <c r="F32" s="318" t="s">
        <v>9131</v>
      </c>
      <c r="G32" s="318" t="s">
        <v>9126</v>
      </c>
      <c r="H32" s="318" t="s">
        <v>9191</v>
      </c>
      <c r="I32" s="318" t="s">
        <v>9125</v>
      </c>
    </row>
    <row r="33" spans="2:9" x14ac:dyDescent="0.2">
      <c r="B33" s="466"/>
      <c r="C33" s="355" t="s">
        <v>9235</v>
      </c>
      <c r="D33" s="324" t="s">
        <v>9128</v>
      </c>
      <c r="E33" s="325"/>
      <c r="F33" s="321">
        <v>2898.6600000000003</v>
      </c>
      <c r="G33" s="321" t="s">
        <v>9127</v>
      </c>
      <c r="H33" s="322" t="s">
        <v>9239</v>
      </c>
      <c r="I33" s="322" t="s">
        <v>9130</v>
      </c>
    </row>
    <row r="34" spans="2:9" x14ac:dyDescent="0.2">
      <c r="B34" s="466"/>
      <c r="C34" s="355" t="s">
        <v>9236</v>
      </c>
      <c r="D34" s="319" t="s">
        <v>9278</v>
      </c>
      <c r="E34" s="320"/>
      <c r="F34" s="321">
        <v>3602.01</v>
      </c>
      <c r="G34" s="321" t="s">
        <v>9276</v>
      </c>
      <c r="H34" s="322" t="s">
        <v>9282</v>
      </c>
      <c r="I34" s="322" t="s">
        <v>9279</v>
      </c>
    </row>
    <row r="35" spans="2:9" x14ac:dyDescent="0.2">
      <c r="B35" s="466"/>
      <c r="C35" s="355" t="s">
        <v>9237</v>
      </c>
      <c r="D35" s="324" t="s">
        <v>9238</v>
      </c>
      <c r="E35" s="320"/>
      <c r="F35" s="321">
        <v>4315.41</v>
      </c>
      <c r="G35" s="321" t="s">
        <v>9277</v>
      </c>
      <c r="H35" s="322" t="s">
        <v>9239</v>
      </c>
      <c r="I35" s="322" t="s">
        <v>9240</v>
      </c>
    </row>
    <row r="36" spans="2:9" x14ac:dyDescent="0.2">
      <c r="B36" s="466"/>
      <c r="C36" s="355" t="s">
        <v>8975</v>
      </c>
      <c r="D36" s="319" t="str">
        <f>IF(C36&lt;&gt;"",VLOOKUP(C36,EMPRESAS,3,FALSE),"")</f>
        <v/>
      </c>
      <c r="E36" s="320"/>
      <c r="F36" s="321"/>
      <c r="G36" s="321"/>
      <c r="H36" s="322" t="s">
        <v>8975</v>
      </c>
      <c r="I36" s="322"/>
    </row>
    <row r="37" spans="2:9" x14ac:dyDescent="0.2">
      <c r="B37" s="466"/>
      <c r="C37" s="355" t="s">
        <v>8975</v>
      </c>
      <c r="D37" s="319" t="str">
        <f>IF(C37&lt;&gt;"",VLOOKUP(C37,EMPRESAS,3,FALSE),"")</f>
        <v/>
      </c>
      <c r="E37" s="320"/>
      <c r="F37" s="321"/>
      <c r="G37" s="321"/>
      <c r="H37" s="322" t="s">
        <v>8975</v>
      </c>
      <c r="I37" s="322"/>
    </row>
    <row r="38" spans="2:9" x14ac:dyDescent="0.2">
      <c r="B38" s="467"/>
      <c r="C38" s="356" t="s">
        <v>9197</v>
      </c>
      <c r="D38" s="323" t="s">
        <v>8975</v>
      </c>
      <c r="E38" s="323"/>
      <c r="F38" s="323"/>
      <c r="G38" s="323"/>
      <c r="H38" s="323"/>
      <c r="I38" s="323"/>
    </row>
    <row r="40" spans="2:9" x14ac:dyDescent="0.2">
      <c r="B40" s="312" t="s">
        <v>8544</v>
      </c>
      <c r="C40" s="312" t="s">
        <v>9187</v>
      </c>
      <c r="D40" s="311" t="s">
        <v>9123</v>
      </c>
      <c r="E40" s="312" t="s">
        <v>9124</v>
      </c>
      <c r="F40" s="464" t="s">
        <v>9188</v>
      </c>
      <c r="G40" s="464"/>
      <c r="H40" s="326"/>
      <c r="I40" s="327"/>
    </row>
    <row r="41" spans="2:9" ht="45" x14ac:dyDescent="0.2">
      <c r="B41" s="312" t="s">
        <v>8675</v>
      </c>
      <c r="C41" s="313" t="s">
        <v>9290</v>
      </c>
      <c r="D41" s="314" t="s">
        <v>9263</v>
      </c>
      <c r="E41" s="407" t="s">
        <v>9223</v>
      </c>
      <c r="F41" s="409">
        <f>F43</f>
        <v>3709.84</v>
      </c>
      <c r="G41" s="315"/>
      <c r="H41" s="328"/>
      <c r="I41" s="329"/>
    </row>
    <row r="42" spans="2:9" x14ac:dyDescent="0.2">
      <c r="B42" s="465"/>
      <c r="C42" s="354" t="s">
        <v>9189</v>
      </c>
      <c r="D42" s="316" t="s">
        <v>9190</v>
      </c>
      <c r="E42" s="317"/>
      <c r="F42" s="318" t="s">
        <v>9131</v>
      </c>
      <c r="G42" s="318" t="s">
        <v>9126</v>
      </c>
      <c r="H42" s="318" t="s">
        <v>9191</v>
      </c>
      <c r="I42" s="318" t="s">
        <v>9125</v>
      </c>
    </row>
    <row r="43" spans="2:9" x14ac:dyDescent="0.2">
      <c r="B43" s="466"/>
      <c r="C43" s="355" t="s">
        <v>9235</v>
      </c>
      <c r="D43" s="324" t="s">
        <v>9284</v>
      </c>
      <c r="E43" s="325"/>
      <c r="F43" s="321">
        <v>3709.84</v>
      </c>
      <c r="G43" s="321" t="s">
        <v>9273</v>
      </c>
      <c r="H43" s="322" t="s">
        <v>9282</v>
      </c>
      <c r="I43" s="322" t="s">
        <v>9268</v>
      </c>
    </row>
    <row r="44" spans="2:9" x14ac:dyDescent="0.2">
      <c r="B44" s="466"/>
      <c r="C44" s="355" t="s">
        <v>9236</v>
      </c>
      <c r="D44" s="319" t="s">
        <v>9266</v>
      </c>
      <c r="E44" s="320"/>
      <c r="F44" s="321">
        <v>6312.9400000000005</v>
      </c>
      <c r="G44" s="321" t="s">
        <v>9280</v>
      </c>
      <c r="H44" s="322" t="s">
        <v>9282</v>
      </c>
      <c r="I44" s="322" t="s">
        <v>9226</v>
      </c>
    </row>
    <row r="45" spans="2:9" x14ac:dyDescent="0.2">
      <c r="B45" s="466"/>
      <c r="C45" s="355" t="s">
        <v>9237</v>
      </c>
      <c r="D45" s="319" t="s">
        <v>9267</v>
      </c>
      <c r="E45" s="320"/>
      <c r="F45" s="321">
        <v>3237.94</v>
      </c>
      <c r="G45" s="321" t="s">
        <v>9281</v>
      </c>
      <c r="H45" s="322" t="s">
        <v>9282</v>
      </c>
      <c r="I45" s="408" t="s">
        <v>9269</v>
      </c>
    </row>
    <row r="46" spans="2:9" x14ac:dyDescent="0.2">
      <c r="B46" s="466"/>
      <c r="C46" s="355" t="s">
        <v>8975</v>
      </c>
      <c r="D46" s="319" t="str">
        <f>IF(C46&lt;&gt;"",VLOOKUP(C46,EMPRESAS,3,FALSE),"")</f>
        <v/>
      </c>
      <c r="E46" s="320"/>
      <c r="F46" s="321"/>
      <c r="G46" s="321"/>
      <c r="H46" s="322" t="s">
        <v>8975</v>
      </c>
      <c r="I46" s="322"/>
    </row>
    <row r="47" spans="2:9" x14ac:dyDescent="0.2">
      <c r="B47" s="466"/>
      <c r="C47" s="355" t="s">
        <v>8975</v>
      </c>
      <c r="D47" s="319" t="str">
        <f>IF(C47&lt;&gt;"",VLOOKUP(C47,EMPRESAS,3,FALSE),"")</f>
        <v/>
      </c>
      <c r="E47" s="320"/>
      <c r="F47" s="321"/>
      <c r="G47" s="321"/>
      <c r="H47" s="322" t="s">
        <v>8975</v>
      </c>
      <c r="I47" s="322"/>
    </row>
    <row r="48" spans="2:9" x14ac:dyDescent="0.2">
      <c r="B48" s="467"/>
      <c r="C48" s="356" t="s">
        <v>9197</v>
      </c>
      <c r="D48" s="323" t="s">
        <v>8975</v>
      </c>
      <c r="E48" s="323"/>
      <c r="F48" s="323"/>
      <c r="G48" s="323"/>
      <c r="H48" s="323"/>
      <c r="I48" s="323"/>
    </row>
    <row r="50" spans="2:9" x14ac:dyDescent="0.2">
      <c r="B50" s="312" t="s">
        <v>8544</v>
      </c>
      <c r="C50" s="312" t="s">
        <v>9187</v>
      </c>
      <c r="D50" s="311" t="s">
        <v>9123</v>
      </c>
      <c r="E50" s="312" t="s">
        <v>9124</v>
      </c>
      <c r="F50" s="464" t="s">
        <v>9188</v>
      </c>
      <c r="G50" s="464"/>
      <c r="H50" s="326"/>
      <c r="I50" s="327"/>
    </row>
    <row r="51" spans="2:9" ht="22.5" x14ac:dyDescent="0.2">
      <c r="B51" s="312" t="s">
        <v>8675</v>
      </c>
      <c r="C51" s="313" t="s">
        <v>9291</v>
      </c>
      <c r="D51" s="314" t="s">
        <v>8683</v>
      </c>
      <c r="E51" s="313" t="s">
        <v>9223</v>
      </c>
      <c r="F51" s="409">
        <f>F54</f>
        <v>494.62</v>
      </c>
      <c r="G51" s="315"/>
      <c r="H51" s="328"/>
      <c r="I51" s="329"/>
    </row>
    <row r="52" spans="2:9" x14ac:dyDescent="0.2">
      <c r="B52" s="465"/>
      <c r="C52" s="354" t="s">
        <v>9189</v>
      </c>
      <c r="D52" s="316" t="s">
        <v>9190</v>
      </c>
      <c r="E52" s="317"/>
      <c r="F52" s="318" t="s">
        <v>9131</v>
      </c>
      <c r="G52" s="318" t="s">
        <v>9126</v>
      </c>
      <c r="H52" s="318" t="s">
        <v>9191</v>
      </c>
      <c r="I52" s="318" t="s">
        <v>9125</v>
      </c>
    </row>
    <row r="53" spans="2:9" x14ac:dyDescent="0.2">
      <c r="B53" s="466"/>
      <c r="C53" s="355" t="s">
        <v>9235</v>
      </c>
      <c r="D53" s="324" t="s">
        <v>9285</v>
      </c>
      <c r="E53" s="325"/>
      <c r="F53" s="321">
        <v>334.47</v>
      </c>
      <c r="G53" s="321" t="s">
        <v>9286</v>
      </c>
      <c r="H53" s="322" t="s">
        <v>9282</v>
      </c>
      <c r="I53" s="322"/>
    </row>
    <row r="54" spans="2:9" x14ac:dyDescent="0.2">
      <c r="B54" s="466"/>
      <c r="C54" s="355" t="s">
        <v>9236</v>
      </c>
      <c r="D54" s="319" t="s">
        <v>9185</v>
      </c>
      <c r="E54" s="320"/>
      <c r="F54" s="321">
        <v>494.62</v>
      </c>
      <c r="G54" s="321" t="s">
        <v>9186</v>
      </c>
      <c r="H54" s="322" t="s">
        <v>9282</v>
      </c>
      <c r="I54" s="322"/>
    </row>
    <row r="55" spans="2:9" x14ac:dyDescent="0.2">
      <c r="B55" s="466"/>
      <c r="C55" s="355" t="s">
        <v>9237</v>
      </c>
      <c r="D55" s="319" t="s">
        <v>9129</v>
      </c>
      <c r="E55" s="320"/>
      <c r="F55" s="321">
        <v>573.83000000000004</v>
      </c>
      <c r="G55" s="321" t="s">
        <v>9287</v>
      </c>
      <c r="H55" s="322" t="s">
        <v>9282</v>
      </c>
      <c r="I55" s="322"/>
    </row>
    <row r="56" spans="2:9" x14ac:dyDescent="0.2">
      <c r="B56" s="466"/>
      <c r="C56" s="355" t="s">
        <v>8975</v>
      </c>
      <c r="D56" s="319" t="str">
        <f>IF(C56&lt;&gt;"",VLOOKUP(C56,EMPRESAS,3,FALSE),"")</f>
        <v/>
      </c>
      <c r="E56" s="320"/>
      <c r="F56" s="321"/>
      <c r="G56" s="321"/>
      <c r="H56" s="322" t="s">
        <v>8975</v>
      </c>
      <c r="I56" s="322"/>
    </row>
    <row r="57" spans="2:9" x14ac:dyDescent="0.2">
      <c r="B57" s="466"/>
      <c r="C57" s="355" t="s">
        <v>8975</v>
      </c>
      <c r="D57" s="319" t="str">
        <f>IF(C57&lt;&gt;"",VLOOKUP(C57,EMPRESAS,3,FALSE),"")</f>
        <v/>
      </c>
      <c r="E57" s="320"/>
      <c r="F57" s="321"/>
      <c r="G57" s="321"/>
      <c r="H57" s="322" t="s">
        <v>8975</v>
      </c>
      <c r="I57" s="322"/>
    </row>
    <row r="58" spans="2:9" x14ac:dyDescent="0.2">
      <c r="B58" s="467"/>
      <c r="C58" s="356" t="s">
        <v>9197</v>
      </c>
      <c r="D58" s="323" t="s">
        <v>8975</v>
      </c>
      <c r="E58" s="323"/>
      <c r="F58" s="323"/>
      <c r="G58" s="323"/>
      <c r="H58" s="323"/>
      <c r="I58" s="323"/>
    </row>
  </sheetData>
  <mergeCells count="10">
    <mergeCell ref="F10:G10"/>
    <mergeCell ref="F40:G40"/>
    <mergeCell ref="B42:B48"/>
    <mergeCell ref="F50:G50"/>
    <mergeCell ref="B52:B58"/>
    <mergeCell ref="B12:B18"/>
    <mergeCell ref="F20:G20"/>
    <mergeCell ref="B22:B28"/>
    <mergeCell ref="F30:G30"/>
    <mergeCell ref="B32:B38"/>
  </mergeCells>
  <dataValidations count="1">
    <dataValidation type="list" allowBlank="1" showInputMessage="1" showErrorMessage="1" sqref="C13:C17 C23:C27 C33:C37 C43:C47 C53:C57">
      <formula1>OFFSET(EMPRESAS,0,0,,1)</formula1>
    </dataValidation>
  </dataValidations>
  <pageMargins left="0.51181102362204722" right="0.51181102362204722" top="0.78740157480314965" bottom="0.78740157480314965" header="0.31496062992125984" footer="0.31496062992125984"/>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12</vt:i4>
      </vt:variant>
    </vt:vector>
  </HeadingPairs>
  <TitlesOfParts>
    <vt:vector size="24" baseType="lpstr">
      <vt:lpstr>PLANILHA UPA S.JOÃO</vt:lpstr>
      <vt:lpstr>reajuste</vt:lpstr>
      <vt:lpstr>BDI_com_desoneração</vt:lpstr>
      <vt:lpstr>MEMORIA DE  CALCULO</vt:lpstr>
      <vt:lpstr>MEMORIA CALCULO UPA S.JOÃO</vt:lpstr>
      <vt:lpstr>Cotação Porta RX.e  Barita</vt:lpstr>
      <vt:lpstr>Cotação  Alavanca</vt:lpstr>
      <vt:lpstr>Porta  Vai e Vem</vt:lpstr>
      <vt:lpstr>COTAÇÕES</vt:lpstr>
      <vt:lpstr> SINAPI</vt:lpstr>
      <vt:lpstr>COMPOSIÇÕES</vt:lpstr>
      <vt:lpstr>itens relevantes</vt:lpstr>
      <vt:lpstr>BDI_com_desoneração!Area_de_impressao</vt:lpstr>
      <vt:lpstr>COMPOSIÇÕES!Area_de_impressao</vt:lpstr>
      <vt:lpstr>'Cotação  Alavanca'!Area_de_impressao</vt:lpstr>
      <vt:lpstr>'Cotação Porta RX.e  Barita'!Area_de_impressao</vt:lpstr>
      <vt:lpstr>COTAÇÕES!Area_de_impressao</vt:lpstr>
      <vt:lpstr>'itens relevantes'!Area_de_impressao</vt:lpstr>
      <vt:lpstr>'MEMORIA DE  CALCULO'!Area_de_impressao</vt:lpstr>
      <vt:lpstr>'PLANILHA UPA S.JOÃO'!Area_de_impressao</vt:lpstr>
      <vt:lpstr>COMPOSIÇÕES!Titulos_de_impressao</vt:lpstr>
      <vt:lpstr>COTAÇÕES!Titulos_de_impressao</vt:lpstr>
      <vt:lpstr>'itens relevantes'!Titulos_de_impressao</vt:lpstr>
      <vt:lpstr>'PLANILHA UPA S.JOÃO'!Titulos_de_impressao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JOSÈ CARLOS</dc:creator>
  <cp:lastModifiedBy>Silsa Horacio de Oliveira</cp:lastModifiedBy>
  <cp:lastPrinted>2018-02-15T14:48:41Z</cp:lastPrinted>
  <dcterms:created xsi:type="dcterms:W3CDTF">2017-10-26T03:02:01Z</dcterms:created>
  <dcterms:modified xsi:type="dcterms:W3CDTF">2018-02-15T15:00:55Z</dcterms:modified>
</cp:coreProperties>
</file>