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0730" windowHeight="4590" tabRatio="661" activeTab="1"/>
  </bookViews>
  <sheets>
    <sheet name="Planilha Resumo" sheetId="31" r:id="rId1"/>
    <sheet name="Planilha Orçamentária" sheetId="22" r:id="rId2"/>
  </sheets>
  <definedNames>
    <definedName name="_xlnm._FilterDatabase" localSheetId="1" hidden="1">'Planilha Orçamentária'!$A$10:$H$318</definedName>
    <definedName name="_xlnm.Print_Area" localSheetId="1">'Planilha Orçamentária'!$A$1:$H$318</definedName>
    <definedName name="_xlnm.Print_Titles" localSheetId="1">'Planilha Orçamentária'!$1:$11</definedName>
  </definedNames>
  <calcPr calcId="145621"/>
</workbook>
</file>

<file path=xl/calcChain.xml><?xml version="1.0" encoding="utf-8"?>
<calcChain xmlns="http://schemas.openxmlformats.org/spreadsheetml/2006/main">
  <c r="F30" i="22" l="1"/>
  <c r="F29" i="22"/>
  <c r="F28" i="22"/>
  <c r="F27" i="22"/>
  <c r="F22" i="22"/>
  <c r="F25" i="22"/>
  <c r="F24" i="22"/>
  <c r="F23" i="22"/>
  <c r="F21" i="22"/>
  <c r="F20" i="22"/>
  <c r="F19" i="22"/>
  <c r="F18" i="22"/>
  <c r="F244" i="22" l="1"/>
  <c r="F48" i="22" l="1"/>
  <c r="F317" i="22" l="1"/>
  <c r="F313" i="22"/>
  <c r="F312" i="22"/>
  <c r="F311" i="22"/>
  <c r="F310" i="22"/>
  <c r="F309" i="22"/>
  <c r="F307" i="22"/>
  <c r="F306" i="22"/>
  <c r="F303" i="22"/>
  <c r="F301" i="22"/>
  <c r="F300" i="22"/>
  <c r="F299" i="22"/>
  <c r="F297" i="22"/>
  <c r="F296" i="22"/>
  <c r="F295" i="22"/>
  <c r="F294" i="22"/>
  <c r="F293" i="22"/>
  <c r="F292" i="22"/>
  <c r="F291" i="22"/>
  <c r="F290" i="22"/>
  <c r="F289" i="22"/>
  <c r="F288" i="22"/>
  <c r="F287" i="22"/>
  <c r="F286" i="22"/>
  <c r="F285" i="22"/>
  <c r="F284" i="22"/>
  <c r="F283" i="22"/>
  <c r="F282" i="22"/>
  <c r="F281" i="22"/>
  <c r="F280" i="22"/>
  <c r="F279" i="22"/>
  <c r="F278" i="22"/>
  <c r="F277" i="22"/>
  <c r="F276" i="22"/>
  <c r="F275" i="22"/>
  <c r="F274" i="22"/>
  <c r="F272" i="22"/>
  <c r="F271" i="22"/>
  <c r="F270" i="22"/>
  <c r="F269" i="22"/>
  <c r="F268" i="22"/>
  <c r="F267" i="22"/>
  <c r="F266" i="22"/>
  <c r="F265" i="22"/>
  <c r="F263" i="22"/>
  <c r="F262" i="22"/>
  <c r="F261" i="22"/>
  <c r="F260" i="22"/>
  <c r="F259" i="22"/>
  <c r="F258" i="22"/>
  <c r="F257" i="22"/>
  <c r="F255" i="22"/>
  <c r="F254" i="22"/>
  <c r="F253" i="22"/>
  <c r="F252" i="22"/>
  <c r="F251" i="22"/>
  <c r="F250" i="22"/>
  <c r="F249" i="22"/>
  <c r="F248" i="22"/>
  <c r="F247" i="22"/>
  <c r="F246" i="22"/>
  <c r="F245" i="22"/>
  <c r="F242" i="22"/>
  <c r="F241" i="22"/>
  <c r="F240" i="22"/>
  <c r="F239" i="22"/>
  <c r="F238" i="22"/>
  <c r="F237" i="22"/>
  <c r="F236" i="22"/>
  <c r="F235" i="22"/>
  <c r="F234" i="22"/>
  <c r="F233" i="22"/>
  <c r="F231" i="22"/>
  <c r="F230" i="22"/>
  <c r="F229" i="22"/>
  <c r="F228" i="22"/>
  <c r="F227" i="22"/>
  <c r="F225" i="22"/>
  <c r="F224" i="22"/>
  <c r="F223" i="22"/>
  <c r="F222" i="22"/>
  <c r="F221" i="22"/>
  <c r="F220" i="22"/>
  <c r="F219" i="22"/>
  <c r="F218" i="22"/>
  <c r="F217" i="22"/>
  <c r="F216" i="22"/>
  <c r="F214" i="22"/>
  <c r="F213" i="22"/>
  <c r="F212" i="22"/>
  <c r="F211" i="22"/>
  <c r="F210" i="22"/>
  <c r="F209" i="22"/>
  <c r="F208" i="22"/>
  <c r="F207" i="22"/>
  <c r="F206" i="22"/>
  <c r="F205" i="22"/>
  <c r="F204" i="22"/>
  <c r="F203" i="22"/>
  <c r="F202" i="22"/>
  <c r="F201" i="22"/>
  <c r="F200" i="22"/>
  <c r="F199" i="22"/>
  <c r="F198" i="22"/>
  <c r="F197" i="22"/>
  <c r="F196" i="22"/>
  <c r="F195" i="22"/>
  <c r="F194" i="22"/>
  <c r="F193" i="22"/>
  <c r="F192" i="22"/>
  <c r="F191" i="22"/>
  <c r="F189" i="22"/>
  <c r="F188" i="22"/>
  <c r="F187" i="22"/>
  <c r="F186" i="22"/>
  <c r="F185" i="22"/>
  <c r="F184" i="22"/>
  <c r="F182" i="22"/>
  <c r="F181" i="22"/>
  <c r="F179" i="22"/>
  <c r="F178" i="22"/>
  <c r="F177" i="22"/>
  <c r="F176" i="22"/>
  <c r="F175" i="22"/>
  <c r="F173" i="22"/>
  <c r="F172" i="22"/>
  <c r="F171" i="22"/>
  <c r="F170" i="22"/>
  <c r="F169" i="22"/>
  <c r="F168" i="22"/>
  <c r="F167" i="22"/>
  <c r="F166" i="22"/>
  <c r="F165" i="22"/>
  <c r="F164" i="22"/>
  <c r="F162" i="22"/>
  <c r="F161" i="22"/>
  <c r="F160" i="22"/>
  <c r="F159" i="22"/>
  <c r="F158" i="22"/>
  <c r="F157" i="22"/>
  <c r="F156" i="22"/>
  <c r="F155" i="22"/>
  <c r="F152" i="22"/>
  <c r="F151" i="22"/>
  <c r="F150" i="22"/>
  <c r="F148" i="22"/>
  <c r="F147" i="22"/>
  <c r="F146" i="22"/>
  <c r="F145" i="22"/>
  <c r="F144" i="22"/>
  <c r="F143" i="22"/>
  <c r="F141" i="22"/>
  <c r="F140" i="22"/>
  <c r="F139" i="22"/>
  <c r="F138" i="22"/>
  <c r="F137" i="22"/>
  <c r="F136" i="22"/>
  <c r="F135" i="22"/>
  <c r="F133" i="22"/>
  <c r="F129" i="22"/>
  <c r="F128" i="22"/>
  <c r="F127" i="22"/>
  <c r="F126" i="22"/>
  <c r="F125" i="22"/>
  <c r="F124" i="22"/>
  <c r="F123" i="22"/>
  <c r="F121" i="22"/>
  <c r="F120" i="22"/>
  <c r="F119" i="22"/>
  <c r="F118" i="22"/>
  <c r="F115" i="22"/>
  <c r="F114" i="22"/>
  <c r="F112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5" i="22"/>
  <c r="F94" i="22"/>
  <c r="F93" i="22"/>
  <c r="F92" i="22"/>
  <c r="F91" i="22"/>
  <c r="F90" i="22"/>
  <c r="F89" i="22"/>
  <c r="F87" i="22"/>
  <c r="F86" i="22"/>
  <c r="F85" i="22"/>
  <c r="F84" i="22"/>
  <c r="F83" i="22"/>
  <c r="F81" i="22" l="1"/>
  <c r="F80" i="22"/>
  <c r="F79" i="22"/>
  <c r="F78" i="22"/>
  <c r="F77" i="22"/>
  <c r="F76" i="22"/>
  <c r="F75" i="22"/>
  <c r="F74" i="22"/>
  <c r="F72" i="22"/>
  <c r="F71" i="22"/>
  <c r="F70" i="22"/>
  <c r="F69" i="22"/>
  <c r="F68" i="22"/>
  <c r="F67" i="22"/>
  <c r="F66" i="22"/>
  <c r="F65" i="22"/>
  <c r="F63" i="22"/>
  <c r="F62" i="22"/>
  <c r="F61" i="22"/>
  <c r="F60" i="22"/>
  <c r="F59" i="22"/>
  <c r="F58" i="22"/>
  <c r="F56" i="22"/>
  <c r="F55" i="22"/>
  <c r="F54" i="22"/>
  <c r="F53" i="22"/>
  <c r="F52" i="22"/>
  <c r="F51" i="22"/>
  <c r="F50" i="22"/>
  <c r="F43" i="22"/>
  <c r="F42" i="22"/>
  <c r="F41" i="22"/>
  <c r="F40" i="22"/>
  <c r="F39" i="22"/>
  <c r="F38" i="22"/>
  <c r="F37" i="22"/>
  <c r="F36" i="22"/>
  <c r="F35" i="22"/>
  <c r="F34" i="22"/>
  <c r="F33" i="22"/>
  <c r="F16" i="22"/>
  <c r="F14" i="22"/>
  <c r="D49" i="22" l="1"/>
  <c r="F49" i="22" s="1"/>
  <c r="D44" i="22" l="1"/>
  <c r="F26" i="22"/>
  <c r="D46" i="22" l="1"/>
  <c r="F46" i="22" s="1"/>
  <c r="F44" i="22"/>
  <c r="D116" i="22" l="1"/>
  <c r="F116" i="22" s="1"/>
  <c r="D316" i="22"/>
  <c r="F316" i="22" s="1"/>
  <c r="F12" i="22" l="1"/>
  <c r="D305" i="22"/>
  <c r="F305" i="22" s="1"/>
  <c r="D315" i="22"/>
  <c r="F315" i="22" s="1"/>
  <c r="F12" i="31" l="1"/>
  <c r="F314" i="22"/>
  <c r="F308" i="22"/>
  <c r="D304" i="22" l="1"/>
  <c r="F304" i="22" s="1"/>
  <c r="F302" i="22" l="1"/>
  <c r="D117" i="22"/>
  <c r="F117" i="22" s="1"/>
  <c r="F30" i="31" l="1"/>
  <c r="F88" i="22" l="1"/>
  <c r="F73" i="22"/>
  <c r="F130" i="22" l="1"/>
  <c r="F57" i="22"/>
  <c r="F82" i="22"/>
  <c r="F64" i="22"/>
  <c r="F47" i="22"/>
  <c r="F113" i="22"/>
  <c r="F111" i="22"/>
  <c r="F96" i="22"/>
  <c r="F29" i="31"/>
  <c r="F122" i="22"/>
  <c r="F22" i="31"/>
  <c r="F20" i="31"/>
  <c r="F17" i="22"/>
  <c r="F26" i="31" l="1"/>
  <c r="F27" i="31"/>
  <c r="F14" i="31"/>
  <c r="F17" i="31"/>
  <c r="F23" i="31"/>
  <c r="F13" i="31"/>
  <c r="F25" i="31"/>
  <c r="F18" i="31"/>
  <c r="F215" i="22"/>
  <c r="F31" i="31"/>
  <c r="F19" i="31"/>
  <c r="F21" i="31"/>
  <c r="F24" i="31"/>
  <c r="F28" i="31" l="1"/>
  <c r="D45" i="22" l="1"/>
  <c r="F45" i="22" l="1"/>
  <c r="F32" i="22" s="1"/>
  <c r="F16" i="31" l="1"/>
  <c r="F15" i="31" s="1"/>
  <c r="F32" i="31" s="1"/>
  <c r="F31" i="22"/>
  <c r="F318" i="22" s="1"/>
</calcChain>
</file>

<file path=xl/sharedStrings.xml><?xml version="1.0" encoding="utf-8"?>
<sst xmlns="http://schemas.openxmlformats.org/spreadsheetml/2006/main" count="1347" uniqueCount="784">
  <si>
    <t>TOTAL</t>
  </si>
  <si>
    <t xml:space="preserve"> </t>
  </si>
  <si>
    <t>m</t>
  </si>
  <si>
    <t>kg</t>
  </si>
  <si>
    <t>ITEM</t>
  </si>
  <si>
    <t>DISCRIMINAÇÃO</t>
  </si>
  <si>
    <t>UNID.</t>
  </si>
  <si>
    <t>QUANT.</t>
  </si>
  <si>
    <t>PREÇO (R$)</t>
  </si>
  <si>
    <t>FONTE</t>
  </si>
  <si>
    <t>CODIGO</t>
  </si>
  <si>
    <t>UNIT.</t>
  </si>
  <si>
    <t>CANTEIRO DE OBRAS</t>
  </si>
  <si>
    <t>1.1</t>
  </si>
  <si>
    <t>m²</t>
  </si>
  <si>
    <t>SINAPI</t>
  </si>
  <si>
    <t>74242/001</t>
  </si>
  <si>
    <t>1.2</t>
  </si>
  <si>
    <t>74210/001</t>
  </si>
  <si>
    <t>74220/001</t>
  </si>
  <si>
    <t>un</t>
  </si>
  <si>
    <t>m2</t>
  </si>
  <si>
    <t>74209/001</t>
  </si>
  <si>
    <t>TERRAPLENAGEM</t>
  </si>
  <si>
    <t>2.1</t>
  </si>
  <si>
    <t>m³</t>
  </si>
  <si>
    <t>2.3</t>
  </si>
  <si>
    <t>EDIF</t>
  </si>
  <si>
    <t>Kg</t>
  </si>
  <si>
    <t>74254/002</t>
  </si>
  <si>
    <t>SERVIÇOS INICIAIS</t>
  </si>
  <si>
    <t>74077/002</t>
  </si>
  <si>
    <t>INFRA-ESTRUTURA</t>
  </si>
  <si>
    <t>Reaterro apiloado vala c/ material obra</t>
  </si>
  <si>
    <t>73964/004</t>
  </si>
  <si>
    <t>SUPERESTRUTURA</t>
  </si>
  <si>
    <t>PAREDES E PAINÉIS</t>
  </si>
  <si>
    <t>IMPERMEABILIZAÇÃO</t>
  </si>
  <si>
    <t>74106/001</t>
  </si>
  <si>
    <t>ESQUADRIAS DE MADEIRA</t>
  </si>
  <si>
    <t>ESQUADRIAS METÁLICAS</t>
  </si>
  <si>
    <t>74161/001</t>
  </si>
  <si>
    <t>Piso em cerâmica esmaltada 1ª PEI-V, padrão médio, assentada com argamassa colante</t>
  </si>
  <si>
    <t>INSTALAÇÕES HIDRAULICAS</t>
  </si>
  <si>
    <t>74176/001</t>
  </si>
  <si>
    <t>Torneira de lavagem geral</t>
  </si>
  <si>
    <t>73949/008</t>
  </si>
  <si>
    <t>74165/001</t>
  </si>
  <si>
    <t>74165/002</t>
  </si>
  <si>
    <t>74165/003</t>
  </si>
  <si>
    <t>74165/004</t>
  </si>
  <si>
    <t>74166/001</t>
  </si>
  <si>
    <t>73775/002</t>
  </si>
  <si>
    <t>73775/001</t>
  </si>
  <si>
    <t>Lavatório de louça individual p/ portadores de deficiência física</t>
  </si>
  <si>
    <t>INSTALAÇÕES ELÉTRICAS</t>
  </si>
  <si>
    <t>74130/001</t>
  </si>
  <si>
    <t>Tomada simples de embutir - 110/220V</t>
  </si>
  <si>
    <t>Ponto de tomada para telefone, com tomada padrão TELEBRAS em caixa de PVC com placa, eletroduto de PVC rígido e fiação até a caixa de distribuição do pavimento</t>
  </si>
  <si>
    <t>PINTURA</t>
  </si>
  <si>
    <t>73954/002</t>
  </si>
  <si>
    <t>SERVIÇOS COMPLEMENTARES</t>
  </si>
  <si>
    <t>Limpeza final da obra</t>
  </si>
  <si>
    <t>73829/001</t>
  </si>
  <si>
    <t>Tubo PVC soldável água fria 25mm, inclusive conexões - fornecimento e instalação</t>
  </si>
  <si>
    <t>75030/001</t>
  </si>
  <si>
    <t>Tubo PVC soldável água fria 32mm, inclusive conexões - fornecimento e instalação</t>
  </si>
  <si>
    <t>Tubo PVC soldável água fria 50mm, inclusive conexões - fornecimento e instalação</t>
  </si>
  <si>
    <t>Tubo PVC soldável água fria 60mm, inclusive conexões - fornecimento e instalação</t>
  </si>
  <si>
    <t>75030/002</t>
  </si>
  <si>
    <t>75030/004</t>
  </si>
  <si>
    <t>75030/005</t>
  </si>
  <si>
    <t>74125/002</t>
  </si>
  <si>
    <t>Espelho cristal espessura 4mm, com moldura em alumínio e compensado 6mm plastificado colado</t>
  </si>
  <si>
    <t>Cabide de louça branca simples tipo gancho - fornecimento e instalação</t>
  </si>
  <si>
    <t>Saboneteira de louça branca 7,5x15cm - fornecimento e instalação</t>
  </si>
  <si>
    <t>Saboneteira para sabão líquido</t>
  </si>
  <si>
    <t>Refletor redondo em alumínio com suporte e alça regulável para fixação, com lâmpada vapor de mercúrio 250W</t>
  </si>
  <si>
    <t>74082/001</t>
  </si>
  <si>
    <t>5.1</t>
  </si>
  <si>
    <t>5.2</t>
  </si>
  <si>
    <t>CPOS</t>
  </si>
  <si>
    <t>Fechadura com maçaneta tipo alavanca, em poliamida, para porta interna</t>
  </si>
  <si>
    <t>Fechadura com maçaneta tipo alavanca, em poliamida, para porta externa</t>
  </si>
  <si>
    <t>Assento articulado para banho, em alumínio com pintura epóxi de 700 x 450 mm</t>
  </si>
  <si>
    <t xml:space="preserve">73924/001 </t>
  </si>
  <si>
    <t>73955/002</t>
  </si>
  <si>
    <t>FORRO</t>
  </si>
  <si>
    <t>Tanque de aço inoxidável</t>
  </si>
  <si>
    <t>Tubo PVC soldável água fria 40mm, inclusive conexões - fornecimento e instalação</t>
  </si>
  <si>
    <t>75030/003</t>
  </si>
  <si>
    <t xml:space="preserve">74104/001 </t>
  </si>
  <si>
    <t>REVESTIMENTOS DE PAREDES</t>
  </si>
  <si>
    <t>5.3</t>
  </si>
  <si>
    <t>Entrada completa de gás GLP com 2 cilíndros de 45 kg</t>
  </si>
  <si>
    <t>CABO UTP - CATEGORIA 4 E 5 PARES</t>
  </si>
  <si>
    <t>COBERTURA/FECHAMENTOS LATERAIS</t>
  </si>
  <si>
    <t xml:space="preserve">Registro de gaveta, metal amarelo - 1 1/2"                                                                                                                                                                                                      </t>
  </si>
  <si>
    <t xml:space="preserve">Sifão com copo, tipo reforçado, pvc rígido - 1 1/2"x2"                                                                                                                                                                                          </t>
  </si>
  <si>
    <t xml:space="preserve">Cabo telefônico ci, com 10 pares de 0,50 mm, para centrais telefônicas, equipamentos e rede interna                                                                                                                                             </t>
  </si>
  <si>
    <t xml:space="preserve">Caixa de ferro estâmpada 4´ x 2´ </t>
  </si>
  <si>
    <t>Caixa de ferro estâmpada 4´ x 4´</t>
  </si>
  <si>
    <t xml:space="preserve">Caixa de passagem em chapa metálica com tampa parafusada - 20x20x10cm  </t>
  </si>
  <si>
    <t xml:space="preserve">Interruptor bipolar simples, 1 tecla dupla e placa                                                                                                                                                                                              </t>
  </si>
  <si>
    <t xml:space="preserve">Tomada 2p+t, 20a 250v, completa           </t>
  </si>
  <si>
    <t>Tomada para telefone padrão rj11 com placa/ espelho</t>
  </si>
  <si>
    <t xml:space="preserve">Conector split-bolt para cabo de 50,0 mm², latão, com rabicho  </t>
  </si>
  <si>
    <t xml:space="preserve">Suporte para isolador roldana tipo sir, padrão telebrás  </t>
  </si>
  <si>
    <t>PISOS INTERNOS</t>
  </si>
  <si>
    <t xml:space="preserve">Registro de gaveta, metal amarelo - 2"                                                                                                                                                                                                      </t>
  </si>
  <si>
    <t>Ponto de água fria PVC 3/4" - média 5,00m de tubo de PVC roscável água fria 3/4" e 2 joelhos de PVC roscável 90 graus água fria 3/4" - fornecimento e instalação</t>
  </si>
  <si>
    <t>73959/001</t>
  </si>
  <si>
    <t>Sifão tipo pesado, metal cromado - 1 1/2"x2"</t>
  </si>
  <si>
    <t>cj</t>
  </si>
  <si>
    <t>Custo Final</t>
  </si>
  <si>
    <t>Luminária para unidade centralizada de sobrepor completa com lâmpada fluorescente compacta de 15 w</t>
  </si>
  <si>
    <t>Válvula de descarga com registro próprio, dn= 1 1/4"</t>
  </si>
  <si>
    <t>h</t>
  </si>
  <si>
    <t>Demolição manual de concreto simples</t>
  </si>
  <si>
    <t>Demolição mecanizada de concreto armado, inclusive fragmentação e acomodação do material</t>
  </si>
  <si>
    <t>Demolição manual de alvenaria de elevação ou elemento vazado, incluindo revestimento</t>
  </si>
  <si>
    <t>Demolição manual de forro qualquer, inclusive sistema de fixação/tarugamento</t>
  </si>
  <si>
    <t>Transporte de entulho, para distâncias superiores ao 15° km até o 20° km</t>
  </si>
  <si>
    <t>Carregamento mecanizado de entulho fragmentado, com caminhão à disposição dentro da obra, até o raio de 1,0 km</t>
  </si>
  <si>
    <t>Taxa de mobilização para estaca tipo hélice contínua em solo</t>
  </si>
  <si>
    <t> 220609</t>
  </si>
  <si>
    <t>Barra de apoio reta, para pessoas com mobilidade reduzida, em tubo de aço inoxidável de 1 1/2´ x 500 mm</t>
  </si>
  <si>
    <t> 300103</t>
  </si>
  <si>
    <t> 300803</t>
  </si>
  <si>
    <t> 360306</t>
  </si>
  <si>
    <t> 360308</t>
  </si>
  <si>
    <t> 360313</t>
  </si>
  <si>
    <t> 370116</t>
  </si>
  <si>
    <t> 370601</t>
  </si>
  <si>
    <t> 371363</t>
  </si>
  <si>
    <t> 371364</t>
  </si>
  <si>
    <t> 382215</t>
  </si>
  <si>
    <t> 382266</t>
  </si>
  <si>
    <t> 390914</t>
  </si>
  <si>
    <t> 391102</t>
  </si>
  <si>
    <t> 400102</t>
  </si>
  <si>
    <t> 400104</t>
  </si>
  <si>
    <t> 400446</t>
  </si>
  <si>
    <t> 400604</t>
  </si>
  <si>
    <t> 400606</t>
  </si>
  <si>
    <t> 410524</t>
  </si>
  <si>
    <t> 410975</t>
  </si>
  <si>
    <t> 411402</t>
  </si>
  <si>
    <t> 420104</t>
  </si>
  <si>
    <t>Captor tipo Franklin, h= 300 mm, 4 pontos, 2 descidas, acabamento cromado</t>
  </si>
  <si>
    <t> 420507</t>
  </si>
  <si>
    <t>Sinalizador de obstáculo duplo, com célula fotoelétrica</t>
  </si>
  <si>
    <t> 430402</t>
  </si>
  <si>
    <t> 440305</t>
  </si>
  <si>
    <t> 450204</t>
  </si>
  <si>
    <t> 460304</t>
  </si>
  <si>
    <t>Tubo de PVC rígido série R, tipo PxB com anel de borracha, DN= 75 mm, inclusive conexões</t>
  </si>
  <si>
    <t> 460305</t>
  </si>
  <si>
    <t>Tubo de PVC rígido série R, tipo PxB com anel de borracha, DN= 100 mm, inclusive conexões</t>
  </si>
  <si>
    <t> 460306</t>
  </si>
  <si>
    <t>Tubo de PVC rígido série R, tipo PxB com anel de borracha, DN= 150 mm, inclusive conexões</t>
  </si>
  <si>
    <t> 471110</t>
  </si>
  <si>
    <t> 472008</t>
  </si>
  <si>
    <t> 490614</t>
  </si>
  <si>
    <t> 500508</t>
  </si>
  <si>
    <t> 500517</t>
  </si>
  <si>
    <t> 660811</t>
  </si>
  <si>
    <t>Rack fechado padrão metálico, 19 x 20 Us x 470 mm</t>
  </si>
  <si>
    <t>Guia organizadora de cabos para rack, 19´ 1 U</t>
  </si>
  <si>
    <t> 690925</t>
  </si>
  <si>
    <t>Patch cords de 1,50 ou 3,00 m - RJ-45 / RJ-45 - categoria 6</t>
  </si>
  <si>
    <t> 690926</t>
  </si>
  <si>
    <t>Patch panel de 24 portas - categoria 6</t>
  </si>
  <si>
    <t> 690930</t>
  </si>
  <si>
    <t>Voice panel de 50 portas - categoria 3</t>
  </si>
  <si>
    <t> 692003</t>
  </si>
  <si>
    <t> 692021</t>
  </si>
  <si>
    <t>Bandeja deslizante para rack, 19´ x 800 mm</t>
  </si>
  <si>
    <t> 692023</t>
  </si>
  <si>
    <t>Calha de aço com 8 tomadas 2P+T - 250 V, com cabo</t>
  </si>
  <si>
    <t>Projeto executivo de estrutura em formato A1</t>
  </si>
  <si>
    <t>Projeto executivo de instalações elétricas em formato A1</t>
  </si>
  <si>
    <t>Ar condicionado a frio, tipo split parede, capacidade de 18.000 BTU/h</t>
  </si>
  <si>
    <t>74217/002</t>
  </si>
  <si>
    <t>Emassamento com massa latex PVA para ambientes internos, duas demãos</t>
  </si>
  <si>
    <t>73764/004</t>
  </si>
  <si>
    <t>3.2</t>
  </si>
  <si>
    <t>3.3</t>
  </si>
  <si>
    <t>3.4</t>
  </si>
  <si>
    <t>Barra chata de alumínio tipo fita 1/8" x 7/8"</t>
  </si>
  <si>
    <t>Fornecimento, corte, dobra e colocação de aço ca-50 12,7mm (1/2)</t>
  </si>
  <si>
    <t>Rede de água fria</t>
  </si>
  <si>
    <t>Pontos de água</t>
  </si>
  <si>
    <t>Registro gaveta 3/4" com canopla acabamento cromado simples - fornecimento e instalação</t>
  </si>
  <si>
    <t>Tubos e conexões</t>
  </si>
  <si>
    <t>Diversos</t>
  </si>
  <si>
    <t>Chave de bóia</t>
  </si>
  <si>
    <t>Acabamento antivandalismo para válvula de descarga</t>
  </si>
  <si>
    <t xml:space="preserve">Caixa de inspeção em alvenaria de tijolo maciço 60x60x60cm, revestida  </t>
  </si>
  <si>
    <t>Caixa de inspeção em concreto pré-moldado DN 60mm com tampa h= 60cm - fornecimento e instalação</t>
  </si>
  <si>
    <t>Conjunto antivandalismo formado de chuveiro e válvula de fechamento automático (água fria ou pré misturada)</t>
  </si>
  <si>
    <t>Registros e válvulas</t>
  </si>
  <si>
    <t>Hidrometro 5,00m3/h, d=3/4" - fornecimento e instalação</t>
  </si>
  <si>
    <t>Louças e Metais sanitários</t>
  </si>
  <si>
    <t>Rede de esgoto e águas pluviais</t>
  </si>
  <si>
    <t>Tubo PVC esgoto js predial dn 40mm, inclusive conexões - fornecimento e instalação</t>
  </si>
  <si>
    <t>Tubo PVC esgoto predial dn 100mm, inclusive conexões - fornecimento e instalação</t>
  </si>
  <si>
    <t>Tubo PVC esgoto predial dn 50mm, inclusive conexões - fornecimento e instalação</t>
  </si>
  <si>
    <t>Tubo PVC esgoto predial dn 75mm, inclusive conexões - fornecimento e instalação</t>
  </si>
  <si>
    <t>Caixas e grelhas</t>
  </si>
  <si>
    <t>Rede de gás</t>
  </si>
  <si>
    <t>Extintor de pó quimico seco - 4kg</t>
  </si>
  <si>
    <t>PLANILHA RESUMO</t>
  </si>
  <si>
    <t>Fios e cabos</t>
  </si>
  <si>
    <t>Eletrodutos e conexões</t>
  </si>
  <si>
    <t>Disjuntores / Chaves</t>
  </si>
  <si>
    <t>Para raio</t>
  </si>
  <si>
    <t>Caixas de passagem / quadros</t>
  </si>
  <si>
    <t>ADMINISTRAÇÃO LOCAL</t>
  </si>
  <si>
    <t>AS BUILT formato A0</t>
  </si>
  <si>
    <t>4.2</t>
  </si>
  <si>
    <t>4.4</t>
  </si>
  <si>
    <t>4.6</t>
  </si>
  <si>
    <t>4.7</t>
  </si>
  <si>
    <t>Pintura latex acrílica ambientes internos/externos, duas demãos</t>
  </si>
  <si>
    <t xml:space="preserve">Pintura esmalte brilhante, duas demãos, para ferro </t>
  </si>
  <si>
    <t>Construção de Edificações</t>
  </si>
  <si>
    <t>Caixa de inspeção de aterramento tipo embutir com tampa e alça</t>
  </si>
  <si>
    <t>Cabo de cobre nú, para aterramento - 50,00mm²</t>
  </si>
  <si>
    <t>Haste "copperweld"- 5/8"x3,00m com conector</t>
  </si>
  <si>
    <t>Demolições e remoções</t>
  </si>
  <si>
    <t>Demolição de alvenaria estrutural de blocos vazados de concreto</t>
  </si>
  <si>
    <t>73931/001</t>
  </si>
  <si>
    <t>73898/001</t>
  </si>
  <si>
    <t>Porta veneziana em alumínio anodizado</t>
  </si>
  <si>
    <t>74071/002</t>
  </si>
  <si>
    <t>Vidro liso espessura de 4mm</t>
  </si>
  <si>
    <t>Vidro temperado incolor de 10 mm, inclusive ferragem</t>
  </si>
  <si>
    <t>74238/002</t>
  </si>
  <si>
    <t>Forro de gesso em placas 60x60cm, espessura 1,2cm, inclusive fixação com arame</t>
  </si>
  <si>
    <t>73986/001</t>
  </si>
  <si>
    <t>74001/001</t>
  </si>
  <si>
    <t>Reboco com argamassa pré fabricada - paredes e tetos</t>
  </si>
  <si>
    <t>Chapisco em paredes e tetos - traço 1:3 (cimento e areia), espessura 0,5cm, preparo mecânico</t>
  </si>
  <si>
    <t>74236/001</t>
  </si>
  <si>
    <t xml:space="preserve">Registro de gaveta, metal amarelo - 2 1/2"                                                                                                                                                                                                      </t>
  </si>
  <si>
    <t>Bacia sanitária com caixa acoplada, de louça branca</t>
  </si>
  <si>
    <t>74193/001</t>
  </si>
  <si>
    <t>Torneira cromada elétrica</t>
  </si>
  <si>
    <t>Tampo para bancada úmida - aço inox nº 18 (18:8)</t>
  </si>
  <si>
    <t>Tampo para bancada úmida - granito espessura de 2,0cm</t>
  </si>
  <si>
    <t>Cantoneira de alumínio 1x1 para proteção de quinas de paredes, conforme projeto</t>
  </si>
  <si>
    <t>73908/002</t>
  </si>
  <si>
    <t>74126/002</t>
  </si>
  <si>
    <t>Eletroduto de pvc rígido roscavel 3/4", fornecimento e instalação</t>
  </si>
  <si>
    <t>Eletroduto de pvc rígido roscavel 1", fornecimento e instalação</t>
  </si>
  <si>
    <t>Caixa de passagem em chapa metálica 10x10x8cm</t>
  </si>
  <si>
    <t xml:space="preserve">Quadro telebrás de embutir de 800 x 800 x 120 mm    </t>
  </si>
  <si>
    <t>Quadro de distribuição de energia em chapa metálica, de sobrepor, com porta para 24 disjuntores termomagnéticos monopolares, sem dispositivo para chave geral, com barramento trifásico e neutro, fornecimento e instalação</t>
  </si>
  <si>
    <t>74131/005</t>
  </si>
  <si>
    <t>74131/006</t>
  </si>
  <si>
    <t>Quadro de distribuição de energia em chapa metálica, de sobrepor, com porta para 32 disjuntores termomagnéticos monopolares, sem dispositivo para chave geral, com barramento trifásico e neutro, fornecimento e instalação</t>
  </si>
  <si>
    <t xml:space="preserve">Condulete metálico de 3/4"                                                                                                                                                                                                                 </t>
  </si>
  <si>
    <t xml:space="preserve">Condulete metálico de 1"                                                                                                                                                                                                                 </t>
  </si>
  <si>
    <t>Cabo de cobre nú, para aterramento - 35,00mm²</t>
  </si>
  <si>
    <t>Haste de aço galvanizado, inclusive base e estais - 2"/3m</t>
  </si>
  <si>
    <t>Interruptor diferencial tetrapolar - 125A sensibilidade 30Ma - 380V</t>
  </si>
  <si>
    <t>73801/002</t>
  </si>
  <si>
    <t>73895/001</t>
  </si>
  <si>
    <t>Tomada RJ 45 para informática com placa</t>
  </si>
  <si>
    <t>Instalações Mecânicas</t>
  </si>
  <si>
    <t>Instalação de gases medicinais</t>
  </si>
  <si>
    <t>Painel de alarme</t>
  </si>
  <si>
    <t>Manômetro de baixa / alta pressão - até 10kgf/cm2</t>
  </si>
  <si>
    <t>Válvula reguladora de pressão - reg 5 kgf/cm2</t>
  </si>
  <si>
    <t>73795/008</t>
  </si>
  <si>
    <t>Válvula retenção - 3/4"</t>
  </si>
  <si>
    <t>Brises verticais tipo asa de avião, conforme projeto</t>
  </si>
  <si>
    <t>Barracão para depósito em tábuas de madeira, cobertura em fibrocimento 4mm, incluso piso argamassa traço 1:6 (cimento e areia)</t>
  </si>
  <si>
    <t>74065/002</t>
  </si>
  <si>
    <t>Pintura esmalte acetinado para madeira, duas demãos, incluso aparelhamento com fundo nivelador branco fosco</t>
  </si>
  <si>
    <t>Rede de Incêndio</t>
  </si>
  <si>
    <t>Calha em chapa de aço galvanizado nº24 - desenvolvimento 50cm</t>
  </si>
  <si>
    <t>Tubo PVC soldável água fria 20mm, inclusive conexões - fornecimento e instalação</t>
  </si>
  <si>
    <t>Tubo PVC soldável água fria 75mm, inclusive conexões - fornecimento e instalação</t>
  </si>
  <si>
    <t>75030/006</t>
  </si>
  <si>
    <t xml:space="preserve">Registro de gaveta, metal amarelo - 1"                                                                                                                                                                                                      </t>
  </si>
  <si>
    <t xml:space="preserve">Registro de gaveta, metal amarelo - 1 1/4"                                                                                                                                                                                                      </t>
  </si>
  <si>
    <t>Caixa seca 100mm, com grelha e porta grelha</t>
  </si>
  <si>
    <t>Tubo de cobre classe a com conexões 22mm</t>
  </si>
  <si>
    <t xml:space="preserve">Ponto seco para telefone / televisão- caixa 4"x4"       </t>
  </si>
  <si>
    <t>Impermeabilização flexível a base de elastômero para marquises, terraços, calhas, lajes e jardineiras, 3 demãos</t>
  </si>
  <si>
    <t>74066/001</t>
  </si>
  <si>
    <t>Execução de caixas de passagem</t>
  </si>
  <si>
    <t>Caixa de passagem em alvenaria - escavação e apiloamento</t>
  </si>
  <si>
    <t>Caixa de passagem em alvenaria - lastro de brita (fundo)</t>
  </si>
  <si>
    <t>Caixa de passagem em alvenaria - parede de 1 tijolo, revestida</t>
  </si>
  <si>
    <t>Caixa de passagem em alvenaria - tampa de concreto</t>
  </si>
  <si>
    <t>74139/002</t>
  </si>
  <si>
    <t>Pintura latex acrílica, duas demãos em peitoril</t>
  </si>
  <si>
    <t xml:space="preserve">Micro exaustor centrígo com grelha e colarinho </t>
  </si>
  <si>
    <t>Portão metálico fechamento com tela, inclusive ferragens</t>
  </si>
  <si>
    <t>Concreto grout</t>
  </si>
  <si>
    <t>79517/002</t>
  </si>
  <si>
    <t>unid.</t>
  </si>
  <si>
    <t>73998/009</t>
  </si>
  <si>
    <t>Alvenaria de blocos de concreto vedação 14x19x39cm, espessura 14cm, assentados com argamassa traço 1:0,5:8 (cimento, cal e areia), com junta de 10mm.</t>
  </si>
  <si>
    <t>73998/006</t>
  </si>
  <si>
    <t>Cobertura com telha de fibrocimento ondulada, espessura 8 mm, incluindo acessórios, excluindo madeiramento.</t>
  </si>
  <si>
    <t>74045/001</t>
  </si>
  <si>
    <t>Calha de concreto, 40x15 cm espessura de 8 cm, preparado em betoneira e cimentado liso executado com argamassa traco 1:4 (cimento e areia media nao peneirada), preparo manual.</t>
  </si>
  <si>
    <t>73968/001</t>
  </si>
  <si>
    <t>Manta impermeabilizante a base de asfalto - fornecimento e instalção  - áreas molhadas</t>
  </si>
  <si>
    <t>Proteção mecânica de superfície com argamassa de cimento e areia, traço 1:3, e=2 cm</t>
  </si>
  <si>
    <t>73910/001</t>
  </si>
  <si>
    <t>P1 - Porta de madeira compensada lisa para pintura, 0,60x2,10m, incluso aduela 1A, alizar 1A e dobradiça com anel.</t>
  </si>
  <si>
    <t>P2 e P3- Porta de madeira compensada lisa para pintura, 0,80x2,10m, incluso aduela 2A, alizar 2A e dobradiça com anel.</t>
  </si>
  <si>
    <t>73910/005</t>
  </si>
  <si>
    <t>P4- Porta de madeira compensada lisa para pintura, 1,20x2,10m, incluso aduela 2A, alizar 2A e dobradiça com anel.</t>
  </si>
  <si>
    <t>73910/008</t>
  </si>
  <si>
    <t>P5 - Porta de madeira para banheiro em compensado com laminado texturizado 0,60x1,60m, incluso marco, dobradiças e tarjeta tipo livre/ocupado</t>
  </si>
  <si>
    <t>74068/003</t>
  </si>
  <si>
    <t>74070/004</t>
  </si>
  <si>
    <t xml:space="preserve">Degrau para piso de alta resistencia, sem pingadeira </t>
  </si>
  <si>
    <t>Rodapé em cerâmica padrão médio pei-4 assentado com argamassa traço 1:4 (cimento e areia)</t>
  </si>
  <si>
    <t xml:space="preserve">Piso em ladrilho hidráulico podotátil várias cores 25 x 25 x 2,5 cm, assentado com argamassa mista.                                                                                                                                                                 </t>
  </si>
  <si>
    <t>Revestimento com cerâmica esmaltada 20x20cm, 1a linha, padrão alto, as sentada com argamassa de cimento colante e rejuntamento com cimento branco.</t>
  </si>
  <si>
    <t>73912/002</t>
  </si>
  <si>
    <t>73988/001</t>
  </si>
  <si>
    <t>74001/002</t>
  </si>
  <si>
    <t>Revestimento de gesso em paredes internas em blocos de concreto, espessura 0,7cm</t>
  </si>
  <si>
    <t xml:space="preserve">Revestimento em placa cerâmica esmaltada para parede interna, de 10 x 10 cm, assentado com argamassa colante industrializada.                                                                                                             </t>
  </si>
  <si>
    <t> 181109</t>
  </si>
  <si>
    <t xml:space="preserve"> Barra de apoio reta, para pessoas com mobilidade reduzida, em tubo de aço inoxidável de 1 1/2´ x 800 mm </t>
  </si>
  <si>
    <t>Janela de aluminio basculante, serie25</t>
  </si>
  <si>
    <t>73809/001</t>
  </si>
  <si>
    <t>Janela em aluminio Serie 25 - guilhotina</t>
  </si>
  <si>
    <t>73932/001</t>
  </si>
  <si>
    <t xml:space="preserve">Grade de ferro em barra chata 3/16"                                                                                                                    </t>
  </si>
  <si>
    <t>Portão em tela rígida e moldura em aço com duas folhas de abrir 2x3,50 
mx1,80m, incluso cadeado, fundo oxido ferro/zarcão uma demão e pintura
Esmalte duas demãos</t>
  </si>
  <si>
    <t>Chapéu de muro, rufo em chapa de aco galvanizado numero 24, desenvolvimento de 25cm</t>
  </si>
  <si>
    <t xml:space="preserve">Extintor de água pressurizado - AP - 10 l - inclusive suporte parede com carga completa - fornecimento e instalação </t>
  </si>
  <si>
    <t>Extintor de CO₂ 6kg - fornecimento e instalação</t>
  </si>
  <si>
    <t>Seta para hidrante/extintor de incêndio</t>
  </si>
  <si>
    <t>Central de alarme de incêndio até 24 laços</t>
  </si>
  <si>
    <t>74061/002</t>
  </si>
  <si>
    <t>75030/008</t>
  </si>
  <si>
    <t>74184/001</t>
  </si>
  <si>
    <t>74183/001</t>
  </si>
  <si>
    <t>74182/001</t>
  </si>
  <si>
    <t>74181/001</t>
  </si>
  <si>
    <t>74180/001</t>
  </si>
  <si>
    <t>Caixa d'água em fibra de vidro  - 1000l</t>
  </si>
  <si>
    <t>Caixa sifonada de pvc rígido de 150 x 150 x 50 mm, com grelha</t>
  </si>
  <si>
    <t>Caixa sifonada em PVC 150x185x75mm simples - fornecimento e instalação</t>
  </si>
  <si>
    <t>Grelha de ferro fundido para canaleta - l=20cm</t>
  </si>
  <si>
    <t>Grelha hemisférica de ferro fundido - 100mm(4')</t>
  </si>
  <si>
    <t>Grelha hemisférica de ferro fundido - 75mm (3')</t>
  </si>
  <si>
    <t>Execução de dreno com manta geotêxtil 200 g/m2</t>
  </si>
  <si>
    <t>73881/001</t>
  </si>
  <si>
    <t xml:space="preserve">Camada drenante com areia media </t>
  </si>
  <si>
    <t xml:space="preserve">Bacia sifonada de louça sem tampa, para pessoas com mobilidade reduzida - 6 litros </t>
  </si>
  <si>
    <t>Cuba aço inoxidável 56,0x33,0x11,5 cm, com sifão em metal cromado 1.1/2x1.1/2", válvula em metal cromado tipo americana 3.1/2"x1.1/2" para pia - fornecimento e instalação</t>
  </si>
  <si>
    <t>73911/002</t>
  </si>
  <si>
    <t>73951/001</t>
  </si>
  <si>
    <t>74128/002</t>
  </si>
  <si>
    <t>Torneira cromada 1/2" ou 3/4 - c/ arejador - padrão médio</t>
  </si>
  <si>
    <t xml:space="preserve">Cabo de cobre de 2,5 mm², isolamento 0,6/1 kv - isolação em pvc 70°C                                                                                                                                                                       </t>
  </si>
  <si>
    <t xml:space="preserve">Cabo de cobre de 4,0 mm², isolamento 0,6/1 kv - isolação em pvc 70°C                                                                                                                                                                     </t>
  </si>
  <si>
    <t>83417</t>
  </si>
  <si>
    <t xml:space="preserve">Cabo de cobre de 6,0 mm², isolamento 0,6/1 kv - isolação em pvc 70°C                                                                                                                                                                            </t>
  </si>
  <si>
    <t>83418</t>
  </si>
  <si>
    <t xml:space="preserve">Cabo de cobre de 16,0 mm², isolamento 0,6/1 kv - isolação em pvc 70°C                                                                                                                                                                          </t>
  </si>
  <si>
    <t>Cabo 35,00mm² - isolamento para 0,7Kv - classe 4 - flexível</t>
  </si>
  <si>
    <t>Cabo 70,00mm² - isolamento para 0,7Kv - classe 4 - flexível</t>
  </si>
  <si>
    <t>Cabo 95,00mm² - isolamento para 0,7Kv - classe 4 - flexível</t>
  </si>
  <si>
    <t>Eletroduto de pvc rígido roscavel 3", fornecimento e instalação</t>
  </si>
  <si>
    <t>Eletrocalha perfurada galvanizada a fogo, 300x100mm, com acessórios</t>
  </si>
  <si>
    <t>Caixa de medição externa tipo ´M´ (900 x 1200 x 270) mm, padrão Eletropaulo</t>
  </si>
  <si>
    <t>Caixa para seccionadora tipo ´T´ (900 x 600 x 250) mm, padrão Eletropaulo</t>
  </si>
  <si>
    <t>Poste concreto seção circular comprimento=11m carga nominal no topo 300kg - Fornecimento e colocação</t>
  </si>
  <si>
    <t>Interruptor diferencial tetrapolar - até 100A sensibilidade 30Ma - 380V</t>
  </si>
  <si>
    <t>Disjuntor termomagnético monopolar padrão nema (americano) 10 a 30A 240V, fornecimento e instalação</t>
  </si>
  <si>
    <t>Disjuntor termomagnético, bipolar 220/380 V, corrente de 10A até 50A</t>
  </si>
  <si>
    <t xml:space="preserve">Disjuntor termomagnético, bipolar 220/380 V, corrente de 60A até 100A   </t>
  </si>
  <si>
    <t>Chave seccionadora tripolar, abertura sob carga - seca 400A/600V</t>
  </si>
  <si>
    <t>Interruptores, tomadas, iluminação e lógica</t>
  </si>
  <si>
    <t xml:space="preserve">Lâmpada fluorescente 32W                                                                                                                                                                                               </t>
  </si>
  <si>
    <t xml:space="preserve">Lâmpada de vapor de sódio elipsoidal ou tubular, base e40 de 250W            </t>
  </si>
  <si>
    <t>Encunhamento (aperto de alvenaria) em tijolos cerâmicos maciço 5,7x9x19cm 1 vez (espessura 19cm) com argamassa traco 1:2:8 (cimento, cal e areia).</t>
  </si>
  <si>
    <t xml:space="preserve">Execução de lastro em concreto (1:2,5:6), preparo manual
</t>
  </si>
  <si>
    <t>Concreto usinado bombeado fck=25mpa, inclusive lançamento e adensamento</t>
  </si>
  <si>
    <t>Escavação manual em solo-prof. ate 1,50 m</t>
  </si>
  <si>
    <t>79517/001</t>
  </si>
  <si>
    <t>Forma tabua para concreto em fundação c/ reaproveitamento 5x</t>
  </si>
  <si>
    <t xml:space="preserve">Estaca tipo hélice contínua, diâmetro de 35 cm em solo </t>
  </si>
  <si>
    <t>Forma para estruturas de concreto (pilar, viga e laje) em chapa de madeira compensada plastificada, de 1,10 x 2,20, espessura = 18 mm, 03 utilizações. (fabricação, montagem e desmontagem - exclusive escoramento).</t>
  </si>
  <si>
    <t>Reboco com argamassa baritada - preparo no local - paredes raio-x</t>
  </si>
  <si>
    <t>2.2</t>
  </si>
  <si>
    <t>2.4</t>
  </si>
  <si>
    <t>4.1</t>
  </si>
  <si>
    <t>4.1.1</t>
  </si>
  <si>
    <t>4.1.2</t>
  </si>
  <si>
    <t>4.1.2.1</t>
  </si>
  <si>
    <t>4.1.2.2</t>
  </si>
  <si>
    <t>4.1.2.3</t>
  </si>
  <si>
    <t>4.1.2.4</t>
  </si>
  <si>
    <t>4.1.2.5</t>
  </si>
  <si>
    <t>4.1.2.6</t>
  </si>
  <si>
    <t>4.1.2.7</t>
  </si>
  <si>
    <t>4.3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</si>
  <si>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</si>
  <si>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</si>
  <si>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</si>
  <si>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</si>
  <si>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</si>
  <si>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</si>
  <si>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</si>
  <si>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</si>
  <si>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</si>
  <si>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</si>
  <si>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</si>
  <si>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</si>
  <si>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</si>
  <si>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</si>
  <si>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</si>
  <si>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</si>
  <si>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</si>
  <si>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</si>
  <si>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</si>
  <si>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</si>
  <si>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</si>
  <si>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</si>
  <si>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</si>
  <si>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4.5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</si>
  <si>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</si>
  <si>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</si>
  <si>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</si>
  <si>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</si>
  <si>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</si>
  <si>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</si>
  <si>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</si>
  <si>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</si>
  <si>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4.6.1</t>
  </si>
  <si>
    <t>4.6.2</t>
  </si>
  <si>
    <t>4.6.3</t>
  </si>
  <si>
    <t>4.6.4</t>
  </si>
  <si>
    <t>4.6.5</t>
  </si>
  <si>
    <t>4.7.1</t>
  </si>
  <si>
    <t>4.7.2</t>
  </si>
  <si>
    <t>4.7.3</t>
  </si>
  <si>
    <t>4.7.4</t>
  </si>
  <si>
    <t>4.7.5</t>
  </si>
  <si>
    <t>4.7.6</t>
  </si>
  <si>
    <t>4.8</t>
  </si>
  <si>
    <t>4.8.1</t>
  </si>
  <si>
    <t>4.8.2</t>
  </si>
  <si>
    <t>4.8.3</t>
  </si>
  <si>
    <t>4.8.4</t>
  </si>
  <si>
    <t>4.8.5</t>
  </si>
  <si>
    <t>4.8.6</t>
  </si>
  <si>
    <t>4.8.7</t>
  </si>
  <si>
    <t>4.8.8</t>
  </si>
  <si>
    <t>4.8.9</t>
  </si>
  <si>
    <t>4.8.10</t>
  </si>
  <si>
    <t>4.8.11</t>
  </si>
  <si>
    <t>4.8.12</t>
  </si>
  <si>
    <t>4.8.13</t>
  </si>
  <si>
    <t>4.9</t>
  </si>
  <si>
    <t>4.9.1</t>
  </si>
  <si>
    <t>4.10</t>
  </si>
  <si>
    <t>4.10.1</t>
  </si>
  <si>
    <t>4.10.2</t>
  </si>
  <si>
    <t>4.10.3</t>
  </si>
  <si>
    <t>4.10.4</t>
  </si>
  <si>
    <t>4.10.5</t>
  </si>
  <si>
    <t>4.10.6</t>
  </si>
  <si>
    <t>4.10.7</t>
  </si>
  <si>
    <t>4.10.8</t>
  </si>
  <si>
    <t>4.11</t>
  </si>
  <si>
    <t>4.11.1</t>
  </si>
  <si>
    <t>4.11.2</t>
  </si>
  <si>
    <t>4.11.3</t>
  </si>
  <si>
    <t>4.11.4</t>
  </si>
  <si>
    <t>4.11.5</t>
  </si>
  <si>
    <t>4.11.6</t>
  </si>
  <si>
    <t>4.11.7</t>
  </si>
  <si>
    <t>4.12</t>
  </si>
  <si>
    <t>4.12.1</t>
  </si>
  <si>
    <t>4.12.1.1</t>
  </si>
  <si>
    <t>4.12.1.1.1</t>
  </si>
  <si>
    <t>4.12.1.2</t>
  </si>
  <si>
    <t>4.12.1.2.1</t>
  </si>
  <si>
    <t>4.12.1.2.2</t>
  </si>
  <si>
    <t>4.12.1.2.3</t>
  </si>
  <si>
    <t>4.12.1.2.4</t>
  </si>
  <si>
    <t>4.12.1.2.5</t>
  </si>
  <si>
    <t>4.12.1.2.6</t>
  </si>
  <si>
    <t>4.12.1.2.7</t>
  </si>
  <si>
    <t>4.12.1.3</t>
  </si>
  <si>
    <t>4.12.1.3.1</t>
  </si>
  <si>
    <t>4.12.1.3.2</t>
  </si>
  <si>
    <t>4.12.1.3.3</t>
  </si>
  <si>
    <t>4.12.1.3.4</t>
  </si>
  <si>
    <t>4.12.1.3.5</t>
  </si>
  <si>
    <t>4.12.1.3.6</t>
  </si>
  <si>
    <t>4.12.1.4</t>
  </si>
  <si>
    <t>4.12.1.4.1</t>
  </si>
  <si>
    <t>4.12.1.4.2</t>
  </si>
  <si>
    <t>4.12.1.4.3</t>
  </si>
  <si>
    <t>4.12.2</t>
  </si>
  <si>
    <t>4.12.2.1</t>
  </si>
  <si>
    <t>4.12.2.1.1</t>
  </si>
  <si>
    <t>4.12.2.1.2</t>
  </si>
  <si>
    <t>4.12.2.1.3</t>
  </si>
  <si>
    <t>4.12.2.1.4</t>
  </si>
  <si>
    <t>4.12.2.1.5</t>
  </si>
  <si>
    <t>4.12.2.1.6</t>
  </si>
  <si>
    <t>4.12.2.1.7</t>
  </si>
  <si>
    <t>4.12.2.1.8</t>
  </si>
  <si>
    <t>4.12.2.2</t>
  </si>
  <si>
    <t>4.12.2.2.1</t>
  </si>
  <si>
    <t>4.12.2.2.2</t>
  </si>
  <si>
    <t>4.12.2.2.3</t>
  </si>
  <si>
    <t>4.12.2.2.4</t>
  </si>
  <si>
    <t>4.12.2.2.5</t>
  </si>
  <si>
    <t>4.12.2.2.6</t>
  </si>
  <si>
    <t>4.12.2.2.7</t>
  </si>
  <si>
    <t>4.12.2.2.8</t>
  </si>
  <si>
    <t>4.12.2.2.9</t>
  </si>
  <si>
    <t>4.12.2.2.10</t>
  </si>
  <si>
    <t>4.12.3</t>
  </si>
  <si>
    <t>4.12.3.1</t>
  </si>
  <si>
    <t>4.12.3.2</t>
  </si>
  <si>
    <t>4.12.3.3</t>
  </si>
  <si>
    <t>4.12.3.4</t>
  </si>
  <si>
    <t>4.12.3.5</t>
  </si>
  <si>
    <t>4.12.4</t>
  </si>
  <si>
    <t>4.12.4.1</t>
  </si>
  <si>
    <t>4.12.4.2</t>
  </si>
  <si>
    <t>4.12.5</t>
  </si>
  <si>
    <t>4.12.5.1</t>
  </si>
  <si>
    <t>4.12.5.2</t>
  </si>
  <si>
    <t>4.12.5.3</t>
  </si>
  <si>
    <t>4.12.5.4</t>
  </si>
  <si>
    <t>4.12.5.5</t>
  </si>
  <si>
    <t>4.12.5.6</t>
  </si>
  <si>
    <t>4.12.6</t>
  </si>
  <si>
    <t>4.12.6.1</t>
  </si>
  <si>
    <t>4.12.6.2</t>
  </si>
  <si>
    <t>4.12.6.3</t>
  </si>
  <si>
    <t>4.12.6.4</t>
  </si>
  <si>
    <t>4.12.6.5</t>
  </si>
  <si>
    <t>4.12.6.6</t>
  </si>
  <si>
    <t>4.12.6.7</t>
  </si>
  <si>
    <t>4.12.6.8</t>
  </si>
  <si>
    <t>4.12.6.10</t>
  </si>
  <si>
    <t>4.12.6.11</t>
  </si>
  <si>
    <t>4.12.6.12</t>
  </si>
  <si>
    <t>4.12.6.13</t>
  </si>
  <si>
    <t>4.12.6.14</t>
  </si>
  <si>
    <t>4.12.6.15</t>
  </si>
  <si>
    <t>4.12.6.16</t>
  </si>
  <si>
    <t>4.12.6.17</t>
  </si>
  <si>
    <t>4.12.6.18</t>
  </si>
  <si>
    <t>4.12.6.19</t>
  </si>
  <si>
    <t>4.12.6.20</t>
  </si>
  <si>
    <t>4.12.6.21</t>
  </si>
  <si>
    <t>4.12.6.22</t>
  </si>
  <si>
    <t>4.12.6.23</t>
  </si>
  <si>
    <t>4.12.6.24</t>
  </si>
  <si>
    <t>4.13</t>
  </si>
  <si>
    <t>4.13.1</t>
  </si>
  <si>
    <t>4.13.1.1</t>
  </si>
  <si>
    <t>4.13.1.2</t>
  </si>
  <si>
    <t>4.13.1.3</t>
  </si>
  <si>
    <t>4.13.1.4</t>
  </si>
  <si>
    <t>4.13.1.5</t>
  </si>
  <si>
    <t>4.13.1.7</t>
  </si>
  <si>
    <t>4.13.1.8</t>
  </si>
  <si>
    <t>4.13.2</t>
  </si>
  <si>
    <t>4.13.2.1</t>
  </si>
  <si>
    <t>4.13.2.2</t>
  </si>
  <si>
    <t>4.13.2.4</t>
  </si>
  <si>
    <t>4.13.2.5</t>
  </si>
  <si>
    <t>4.13.2.6</t>
  </si>
  <si>
    <t>4.13.3</t>
  </si>
  <si>
    <t>4.13.3.1</t>
  </si>
  <si>
    <t>4.13.3.2</t>
  </si>
  <si>
    <t>4.13.3.3</t>
  </si>
  <si>
    <t>4.13.3.4</t>
  </si>
  <si>
    <t>4.13.3.5</t>
  </si>
  <si>
    <t>4.13.3.6</t>
  </si>
  <si>
    <t>4.13.3.7</t>
  </si>
  <si>
    <t>4.13.3.8</t>
  </si>
  <si>
    <t>4.13.3.10</t>
  </si>
  <si>
    <t>4.13.3.12</t>
  </si>
  <si>
    <t>4.13.3.12.1</t>
  </si>
  <si>
    <t>4.13.3.12.2</t>
  </si>
  <si>
    <t>4.13.3.12.3</t>
  </si>
  <si>
    <t>4.13.3.12.4</t>
  </si>
  <si>
    <t>4.13.3.12.5</t>
  </si>
  <si>
    <t>4.13.3.12.6</t>
  </si>
  <si>
    <t>4.13.3.12.7</t>
  </si>
  <si>
    <t>4.13.3.12.8</t>
  </si>
  <si>
    <t>4.13.4</t>
  </si>
  <si>
    <t>4.13.4.1</t>
  </si>
  <si>
    <t>4.13.4.2</t>
  </si>
  <si>
    <t>4.13.4.3</t>
  </si>
  <si>
    <t>4.13.4.4</t>
  </si>
  <si>
    <t>4.13.4.5</t>
  </si>
  <si>
    <t>4.13.4.6</t>
  </si>
  <si>
    <t>4.13.4.7</t>
  </si>
  <si>
    <t>4.13.5</t>
  </si>
  <si>
    <t>4.13.5.1</t>
  </si>
  <si>
    <t>4.13.5.2</t>
  </si>
  <si>
    <t>4.13.5.3</t>
  </si>
  <si>
    <t>4.13.5.4</t>
  </si>
  <si>
    <t>4.13.5.5</t>
  </si>
  <si>
    <t>4.13.5.6</t>
  </si>
  <si>
    <t>4.13.5.7</t>
  </si>
  <si>
    <t>4.13.5.8</t>
  </si>
  <si>
    <t>4.13.6</t>
  </si>
  <si>
    <t>4.13.6.1</t>
  </si>
  <si>
    <t>4.13.6.5</t>
  </si>
  <si>
    <t>4.13.6.6</t>
  </si>
  <si>
    <t>4.13.6.7</t>
  </si>
  <si>
    <t>4.13.6.8</t>
  </si>
  <si>
    <t>4.13.6.9</t>
  </si>
  <si>
    <t>4.13.6.10</t>
  </si>
  <si>
    <t>4.13.6.11</t>
  </si>
  <si>
    <t>4.13.6.12</t>
  </si>
  <si>
    <t>4.13.6.13</t>
  </si>
  <si>
    <t>4.13.6.14</t>
  </si>
  <si>
    <t>4.13.6.15</t>
  </si>
  <si>
    <t>4.13.6.16</t>
  </si>
  <si>
    <t>4.13.6.17</t>
  </si>
  <si>
    <t>4.13.6.18</t>
  </si>
  <si>
    <t>4.13.6.19</t>
  </si>
  <si>
    <t>4.13.6.20</t>
  </si>
  <si>
    <t>4.13.6.21</t>
  </si>
  <si>
    <t>4.13.6.22</t>
  </si>
  <si>
    <t>4.13.6.23</t>
  </si>
  <si>
    <t>4.13.6.24</t>
  </si>
  <si>
    <t>4.13.7</t>
  </si>
  <si>
    <t>4.13.7.1</t>
  </si>
  <si>
    <t>4.13.7.2</t>
  </si>
  <si>
    <t>4.13.7.3</t>
  </si>
  <si>
    <t>4.14</t>
  </si>
  <si>
    <t>4.14.1</t>
  </si>
  <si>
    <t>4.14.2</t>
  </si>
  <si>
    <t>4.14.3</t>
  </si>
  <si>
    <t>4.14.4</t>
  </si>
  <si>
    <t>5.4</t>
  </si>
  <si>
    <t xml:space="preserve">PROJETOS </t>
  </si>
  <si>
    <t xml:space="preserve">Projeto Estrutural e Fundações </t>
  </si>
  <si>
    <t>1.1.1</t>
  </si>
  <si>
    <t xml:space="preserve">Retirada de batentes metálicos </t>
  </si>
  <si>
    <t>Projeto Elétrico</t>
  </si>
  <si>
    <t>1.2.1</t>
  </si>
  <si>
    <t>PROJETOS</t>
  </si>
  <si>
    <t>6.1</t>
  </si>
  <si>
    <t>6.2</t>
  </si>
  <si>
    <t>6.3</t>
  </si>
  <si>
    <t xml:space="preserve">Engenheiro ou Arquiteto / Pleno - de obra </t>
  </si>
  <si>
    <t xml:space="preserve">Auxiliar de engenharia </t>
  </si>
  <si>
    <t>Concreto usinado bombeado fck=15mpa, inclusive colocação, espalhamento, acabamento e  bombeamento</t>
  </si>
  <si>
    <t>74138/001</t>
  </si>
  <si>
    <t>Pavimentação em blocos de concreto sextavado, espessura 6,0 cm, fck 35 mpa, assentados sobre colchão de areia.</t>
  </si>
  <si>
    <t xml:space="preserve">Piso cimentado E=5cm c/argamassa alisado com colher sobre piso existente </t>
  </si>
  <si>
    <t>Grama tipo batatais em placas</t>
  </si>
  <si>
    <t>Soleira para porta em granito, largura 15cm esp. 3cm assentado sobre argamassa traço 1:4(cimento e areia)</t>
  </si>
  <si>
    <t>Instal/ligação provisória elétrica baixa tensão p/cant obra,m3 - chave 100A carga 3KWH, 20cv exclusive forn medidor</t>
  </si>
  <si>
    <t>73960/001</t>
  </si>
  <si>
    <t>2.5</t>
  </si>
  <si>
    <t xml:space="preserve">Arbusto Azaléa - h= 0,60 a 0,80 m </t>
  </si>
  <si>
    <t xml:space="preserve">Terra vegetal orgânica comum </t>
  </si>
  <si>
    <t>Limpeza e regularização de áreas para ajardinamento (jardins e canteiros</t>
  </si>
  <si>
    <t xml:space="preserve">Retirada de telhamento perfil e material qualquer, exceto barro  </t>
  </si>
  <si>
    <t>4.1.2.8</t>
  </si>
  <si>
    <t>4.1.2.9</t>
  </si>
  <si>
    <t>4.1.2.10</t>
  </si>
  <si>
    <t>4.1.2.11</t>
  </si>
  <si>
    <t>4.1.2.12</t>
  </si>
  <si>
    <t xml:space="preserve">Escada marinheiro (galvanizada) </t>
  </si>
  <si>
    <t>4.8.14</t>
  </si>
  <si>
    <t>2.6</t>
  </si>
  <si>
    <t>2.7</t>
  </si>
  <si>
    <t>Emboço paulista (massa única) traço 1:2:8 (cimento, cal e areia), e=2,0cm</t>
  </si>
  <si>
    <t>PISOS INTERNOS / EXTERNO</t>
  </si>
  <si>
    <t xml:space="preserve">Corrimão em tubo aço galvanizado 1  1/4" com braçadeira </t>
  </si>
  <si>
    <t>74072/003</t>
  </si>
  <si>
    <t>4.7.7</t>
  </si>
  <si>
    <t>Base de custos</t>
  </si>
  <si>
    <t xml:space="preserve"> SINAPI </t>
  </si>
  <si>
    <t xml:space="preserve">Dispenser toalheiro metálico esmaltado para bobina de 25cm x 50m, sem alavanca </t>
  </si>
  <si>
    <t> 440303</t>
  </si>
  <si>
    <t>74138/003</t>
  </si>
  <si>
    <t>UNIT. C/ BDI</t>
  </si>
  <si>
    <t> 440620</t>
  </si>
  <si>
    <t> 400518</t>
  </si>
  <si>
    <t>10-14-26</t>
  </si>
  <si>
    <t>10-14-45</t>
  </si>
  <si>
    <t>Reaterro compactado mecanizado de vala ou cava com compactador</t>
  </si>
  <si>
    <t>73919/003</t>
  </si>
  <si>
    <t> 430503</t>
  </si>
  <si>
    <t>Tubo  em polietileno de alta densidade corrugado perfurado, DN= 3´, inclusive conexões</t>
  </si>
  <si>
    <t>Acionador manual tipo quebra vidro, em caixa plastica.</t>
  </si>
  <si>
    <t xml:space="preserve">Cuba de louça de embuti redonda, sem pertences </t>
  </si>
  <si>
    <t>Dispenser papel higiênico em ABS para rolão 300/600m, com visor</t>
  </si>
  <si>
    <t>Caixa de proteção dos bornes do medidor, (300 x 250 x 90) mm, padrão CPFL</t>
  </si>
  <si>
    <t>Luminária de embutir em calha fechada para 2 lâmpadas fluorescentes de 32/36w</t>
  </si>
  <si>
    <t xml:space="preserve">Reator eletrônico de alto fator de potência com partida instantânea, para duas lâmpadas fluorescentes tubulares, base bipino bilateral, 32 w - 127 v / 220 v                                                                                    </t>
  </si>
  <si>
    <t>Bandeja fixa para rack, 19´ x 800 mm</t>
  </si>
  <si>
    <t xml:space="preserve">Tubo de cobre classe A, DN=15mm (1/2), inclusive  conexões </t>
  </si>
  <si>
    <t>10-13-14</t>
  </si>
  <si>
    <t>10-13-86</t>
  </si>
  <si>
    <t xml:space="preserve">Lâmpada fluorescente 16W                                                                                                                                                                                                                </t>
  </si>
  <si>
    <t xml:space="preserve">Lâmpada fluorescente 28W                                                                                                                                                                                                                      </t>
  </si>
  <si>
    <t>Barracão de obra em chapas de madeira compensada com banheiro, cobertura em fibrocimento 4mm, incluso instalações hidro sanitárias e elétricas</t>
  </si>
  <si>
    <t>Escavação manual em solo, prof. Maior que 1,5m até 4,00m</t>
  </si>
  <si>
    <t>Escavação, carga e transporte de material  de 1A, categoria, caminho de serviço pavimentado, com escavadeira hidraulica  caminhão basculante 6 m3, DMT 200 até 400 M.</t>
  </si>
  <si>
    <t>Locação convencional de obra, através de gabarito de tabuas corridas pontaleteadas, com reaproveitamento de 10 vezes.</t>
  </si>
  <si>
    <t>Demolição de piso de marmóre e argamassa de assentamento.</t>
  </si>
  <si>
    <t>Transporte de entulho, com caminhão basculante 6m3, rodovia pavimentada, DMT 0,5 a 1,0 KM.</t>
  </si>
  <si>
    <t>Armação aço CA-50/diam. 6,3 (1/4) à 12,5mm (1/2) - fornecimento/corte ( perdA DE 10%) /dobra / colocação.</t>
  </si>
  <si>
    <t>74115/001</t>
  </si>
  <si>
    <t>Reaterro de valas/ cavas, compactada a maço, emcamadas de até 30 cm</t>
  </si>
  <si>
    <t>Escoramento formas ate h = 3,50 a 4,00m , com madeira de 3a qualidade, não aparelhada, aproveitamento tabuas 3x e prumos 4x.</t>
  </si>
  <si>
    <t>Armação de aço CA-60 diam. 3,4 a 6,0mm- fornecimento / corte ( c/perda de 10%) / dobra / colocação.</t>
  </si>
  <si>
    <t>73942/002</t>
  </si>
  <si>
    <t>Armação de aço CA-50 diam. 6,3 (1/4) a 12,5mm(1/2) - fornecimento / corte ( c/perda de 10%) / dobra / colocação.</t>
  </si>
  <si>
    <t>Alvenaria de blocos de concreto estrutural 19x19x39cm, espessura 19cm, assentamento com argamassa de 1:0,25:4 (cimento,cal e areia)</t>
  </si>
  <si>
    <t>Junta de dilatação elástica (PVC) 0 - 220/6 pressão até 30 MCA</t>
  </si>
  <si>
    <t>Divisória  em granito branco polido, esp. = 3 cm, assentamento com argamassa traço 1:4, arremate em cimento branco, exclusive ferragens.</t>
  </si>
  <si>
    <t>Peitoril cimentado liso 20x3cm traço 1:4 ( cimento e areia)</t>
  </si>
  <si>
    <t xml:space="preserve">Assentamento de peitoril com argamassa de cimento colante colante </t>
  </si>
  <si>
    <t>Estrutura de madeira aparelhada, para telha ondulada de fibrocimento aluminio ou plastica, apoiada em laje ou parede.</t>
  </si>
  <si>
    <t>Rufo em chapa de aço galvanizado nº24, desenvolvimento 25cm</t>
  </si>
  <si>
    <t>Cumeeira universal para telha de fibrocimento ondulada espessura 6mm, incluso juntas de vedação e acessórios de fixação.</t>
  </si>
  <si>
    <t>Cobertura plana em policarbonato alveolar 10mm</t>
  </si>
  <si>
    <t xml:space="preserve">Contrapiso em argamassa traço 1:4 (cimento e areia), espessura 4 cm, preparo manual.                                                                                                                                                                                                </t>
  </si>
  <si>
    <t>Impermeabilização de estruturas enterradas, com tinta asfaltica, 2 demãos.</t>
  </si>
  <si>
    <t>Porta de madeira veneziana 2a, com previsão para vidro, 80x210x3cm, incluso aduela 1A, alisar 1A e dobradiças com aneis.</t>
  </si>
  <si>
    <t>Verga / contraverga e pilaretes de concreto armado</t>
  </si>
  <si>
    <t>Torneira de parede acionamento hidromecanico, em latão cromado, DN= 1/2' ou 3/4'</t>
  </si>
  <si>
    <t> 371366</t>
  </si>
  <si>
    <t>Disjuntor termomagnético, tripolar 220/380 v, corrente de 60A até 100A</t>
  </si>
  <si>
    <t>Grelha redonda com disco rotativo em aço inoxidavel de 15 cm</t>
  </si>
  <si>
    <t>Manta impermeabilizante a base de asfalto - fornecimento e instalação  - áreas molhadas</t>
  </si>
  <si>
    <t>3.1</t>
  </si>
  <si>
    <t>Demolição de camada de assentamento/contrapiso com uso de ponteiro, espessura até 4 cm.</t>
  </si>
  <si>
    <t>Lavatório louça  c/coluna padrão medio 45x55cm acessórios cromados torneira valvula e rabicho</t>
  </si>
  <si>
    <t>4.13.1.9</t>
  </si>
  <si>
    <t>4.13.3.12.9</t>
  </si>
  <si>
    <t>4.13.3.12.10</t>
  </si>
  <si>
    <t>4.13.3.12.11</t>
  </si>
  <si>
    <t>4.13.3.12.12</t>
  </si>
  <si>
    <t>Forma tábua para concreto em fundação, c/ reaproveitamento 2x</t>
  </si>
  <si>
    <t> 692022</t>
  </si>
  <si>
    <t>4.14.5</t>
  </si>
  <si>
    <t>5.5</t>
  </si>
  <si>
    <t>4.12.6.9</t>
  </si>
  <si>
    <t>Tampa de encaixe para eletrocalha, galvanizada a fogo, L= 300mm</t>
  </si>
  <si>
    <t>4.13.6.2</t>
  </si>
  <si>
    <t>4.13.6.3</t>
  </si>
  <si>
    <t>4.13.6.4</t>
  </si>
  <si>
    <t>4.13.1.6</t>
  </si>
  <si>
    <t>4.13.3.9</t>
  </si>
  <si>
    <t>Tapume de chapa de madeira compensada , E=6 MM, com pintura a cal e reaproveitamento 2x</t>
  </si>
  <si>
    <t>Ligação de rede 50mm ao ramal predial 1/2".</t>
  </si>
  <si>
    <t>Ramal predial em tubo PEAD 20mm - fornecimento, instalação, escavação.</t>
  </si>
  <si>
    <t>74253/001</t>
  </si>
  <si>
    <t>2.8</t>
  </si>
  <si>
    <t>Placa de obra em chapa de aço galvanizado.</t>
  </si>
  <si>
    <t>Desmatamento e limpeza mecanizada de terreno com arvores até Ø 0,15 CM, utilizado trator de esteiras.</t>
  </si>
  <si>
    <t xml:space="preserve">Carga e descarga mecanica de solo utilizando caminhão basculante 5,0m/11t e pa carregadeira sobre pneus * 105 HP* CAP. 1,72m3 </t>
  </si>
  <si>
    <t>74010/001</t>
  </si>
  <si>
    <t>TOTAL (R$)  ..................................................................</t>
  </si>
  <si>
    <t xml:space="preserve">PLANILHA DE QUANTIDADES E PREÇOS </t>
  </si>
  <si>
    <t>CONCORRÊNCIA Nº 01/14</t>
  </si>
  <si>
    <r>
      <t xml:space="preserve">OBJETO: </t>
    </r>
    <r>
      <rPr>
        <sz val="10"/>
        <rFont val="Verdana"/>
        <family val="2"/>
      </rPr>
      <t>Construção da UBS do Jardim Itapark</t>
    </r>
  </si>
  <si>
    <t>CONCORRÊNCIA 01/14</t>
  </si>
  <si>
    <t>OBJETO: Construção da UBS do Jd. Itapark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</si>
</sst>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  <numFmt numFmtId="166" formatCode="00\-00\-00"/>
    <numFmt numFmtId="167" formatCode="#,##0.0000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</font>
    <font>
      <sz val="8"/>
      <color theme="1"/>
      <name val="Century Gothic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sz val="9.5"/>
      <name val="Calibri"/>
      <family val="2"/>
      <scheme val="minor"/>
    </font>
    <font>
      <sz val="9"/>
      <color rgb="FF00B050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indexed="8"/>
      <name val="Times New Roman"/>
      <family val="1"/>
    </font>
    <font>
      <sz val="9"/>
      <color indexed="8"/>
      <name val="Arial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14" fillId="4" borderId="0" applyNumberFormat="0" applyBorder="0" applyAlignment="0" applyProtection="0"/>
    <xf numFmtId="0" fontId="19" fillId="8" borderId="26" applyNumberFormat="0" applyAlignment="0" applyProtection="0"/>
    <xf numFmtId="0" fontId="21" fillId="9" borderId="29" applyNumberFormat="0" applyAlignment="0" applyProtection="0"/>
    <xf numFmtId="0" fontId="20" fillId="0" borderId="28" applyNumberFormat="0" applyFill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17" fillId="7" borderId="26" applyNumberFormat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8" fillId="0" borderId="0"/>
    <xf numFmtId="0" fontId="7" fillId="0" borderId="0"/>
    <xf numFmtId="0" fontId="1" fillId="0" borderId="0"/>
    <xf numFmtId="0" fontId="9" fillId="10" borderId="30" applyNumberFormat="0" applyFont="0" applyAlignment="0" applyProtection="0"/>
    <xf numFmtId="0" fontId="18" fillId="8" borderId="27" applyNumberFormat="0" applyAlignment="0" applyProtection="0"/>
    <xf numFmtId="0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0" borderId="24" applyNumberFormat="0" applyFill="0" applyAlignment="0" applyProtection="0"/>
    <xf numFmtId="0" fontId="13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24" fillId="0" borderId="31" applyNumberFormat="0" applyFill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2" fillId="0" borderId="0"/>
  </cellStyleXfs>
  <cellXfs count="335"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46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1" xfId="33" applyFont="1" applyFill="1" applyBorder="1" applyAlignment="1">
      <alignment horizontal="left" vertical="center"/>
    </xf>
    <xf numFmtId="0" fontId="3" fillId="0" borderId="2" xfId="33" applyFont="1" applyFill="1" applyBorder="1" applyAlignment="1">
      <alignment horizontal="left" vertical="center" wrapText="1"/>
    </xf>
    <xf numFmtId="0" fontId="3" fillId="0" borderId="2" xfId="33" applyNumberFormat="1" applyFont="1" applyFill="1" applyBorder="1" applyAlignment="1">
      <alignment horizontal="center" vertical="center"/>
    </xf>
    <xf numFmtId="4" fontId="3" fillId="0" borderId="2" xfId="3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34" applyFont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32" xfId="33" applyFont="1" applyFill="1" applyBorder="1" applyAlignment="1">
      <alignment horizontal="left" vertical="center"/>
    </xf>
    <xf numFmtId="0" fontId="3" fillId="0" borderId="33" xfId="33" applyFont="1" applyFill="1" applyBorder="1" applyAlignment="1">
      <alignment horizontal="left" vertical="center" wrapText="1"/>
    </xf>
    <xf numFmtId="0" fontId="3" fillId="0" borderId="33" xfId="33" applyNumberFormat="1" applyFont="1" applyFill="1" applyBorder="1" applyAlignment="1">
      <alignment horizontal="center" vertical="center"/>
    </xf>
    <xf numFmtId="4" fontId="3" fillId="0" borderId="33" xfId="33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0" xfId="46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34" applyFont="1" applyAlignment="1">
      <alignment vertical="center"/>
    </xf>
    <xf numFmtId="0" fontId="26" fillId="0" borderId="0" xfId="34" applyFont="1" applyAlignment="1">
      <alignment vertical="center"/>
    </xf>
    <xf numFmtId="164" fontId="4" fillId="0" borderId="0" xfId="46" applyNumberFormat="1" applyFont="1" applyAlignment="1">
      <alignment vertical="center"/>
    </xf>
    <xf numFmtId="164" fontId="4" fillId="0" borderId="0" xfId="34" applyNumberFormat="1" applyFont="1" applyAlignment="1">
      <alignment vertical="center"/>
    </xf>
    <xf numFmtId="4" fontId="26" fillId="0" borderId="0" xfId="34" applyNumberFormat="1" applyFont="1" applyAlignment="1">
      <alignment vertical="center"/>
    </xf>
    <xf numFmtId="4" fontId="4" fillId="0" borderId="0" xfId="34" applyNumberFormat="1" applyFont="1" applyAlignment="1">
      <alignment vertical="center"/>
    </xf>
    <xf numFmtId="43" fontId="4" fillId="0" borderId="0" xfId="34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34" applyFont="1" applyAlignment="1">
      <alignment vertical="center"/>
    </xf>
    <xf numFmtId="4" fontId="4" fillId="0" borderId="0" xfId="34" applyNumberFormat="1" applyFont="1" applyFill="1" applyAlignment="1">
      <alignment vertical="center"/>
    </xf>
    <xf numFmtId="43" fontId="4" fillId="0" borderId="0" xfId="34" applyNumberFormat="1" applyFont="1" applyFill="1" applyAlignment="1">
      <alignment vertical="center"/>
    </xf>
    <xf numFmtId="0" fontId="4" fillId="0" borderId="0" xfId="34" applyFont="1" applyFill="1" applyAlignment="1">
      <alignment vertical="center"/>
    </xf>
    <xf numFmtId="0" fontId="3" fillId="0" borderId="0" xfId="34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4" fillId="0" borderId="0" xfId="34" applyNumberFormat="1" applyFont="1" applyFill="1" applyAlignment="1">
      <alignment vertical="center"/>
    </xf>
    <xf numFmtId="167" fontId="4" fillId="0" borderId="0" xfId="34" applyNumberFormat="1" applyFont="1" applyAlignment="1">
      <alignment vertical="center"/>
    </xf>
    <xf numFmtId="0" fontId="4" fillId="0" borderId="0" xfId="34" applyFont="1" applyAlignment="1">
      <alignment horizontal="left" vertical="center" wrapText="1"/>
    </xf>
    <xf numFmtId="0" fontId="4" fillId="0" borderId="0" xfId="34" applyFont="1" applyAlignment="1">
      <alignment horizontal="center" vertical="center"/>
    </xf>
    <xf numFmtId="43" fontId="4" fillId="0" borderId="0" xfId="46" applyFont="1" applyAlignment="1">
      <alignment horizontal="center" vertical="center"/>
    </xf>
    <xf numFmtId="0" fontId="4" fillId="0" borderId="0" xfId="34" applyNumberFormat="1" applyFont="1" applyFill="1" applyAlignment="1">
      <alignment horizontal="center" vertical="center"/>
    </xf>
    <xf numFmtId="165" fontId="4" fillId="0" borderId="0" xfId="34" applyNumberFormat="1" applyFont="1" applyAlignment="1">
      <alignment horizontal="center" vertical="center"/>
    </xf>
    <xf numFmtId="43" fontId="4" fillId="0" borderId="0" xfId="34" applyNumberFormat="1" applyFont="1" applyAlignment="1">
      <alignment horizontal="center" vertical="center"/>
    </xf>
    <xf numFmtId="4" fontId="26" fillId="0" borderId="0" xfId="34" applyNumberFormat="1" applyFont="1" applyFill="1" applyAlignment="1">
      <alignment vertical="center"/>
    </xf>
    <xf numFmtId="0" fontId="3" fillId="0" borderId="5" xfId="34" applyFont="1" applyFill="1" applyBorder="1" applyAlignment="1">
      <alignment horizontal="left" vertical="center" wrapText="1"/>
    </xf>
    <xf numFmtId="0" fontId="4" fillId="0" borderId="5" xfId="34" applyFont="1" applyFill="1" applyBorder="1" applyAlignment="1">
      <alignment horizontal="center" vertical="center"/>
    </xf>
    <xf numFmtId="4" fontId="3" fillId="0" borderId="3" xfId="33" applyNumberFormat="1" applyFont="1" applyFill="1" applyBorder="1" applyAlignment="1">
      <alignment horizontal="center" vertical="center"/>
    </xf>
    <xf numFmtId="4" fontId="3" fillId="0" borderId="34" xfId="33" applyNumberFormat="1" applyFont="1" applyFill="1" applyBorder="1" applyAlignment="1">
      <alignment horizontal="center" vertical="center"/>
    </xf>
    <xf numFmtId="4" fontId="3" fillId="0" borderId="6" xfId="34" applyNumberFormat="1" applyFont="1" applyFill="1" applyBorder="1" applyAlignment="1">
      <alignment vertical="center"/>
    </xf>
    <xf numFmtId="164" fontId="26" fillId="0" borderId="0" xfId="34" applyNumberFormat="1" applyFont="1" applyAlignment="1">
      <alignment vertical="center"/>
    </xf>
    <xf numFmtId="0" fontId="26" fillId="0" borderId="0" xfId="34" applyFont="1" applyFill="1" applyAlignment="1">
      <alignment vertical="center"/>
    </xf>
    <xf numFmtId="164" fontId="29" fillId="0" borderId="0" xfId="34" applyNumberFormat="1" applyFont="1" applyAlignment="1">
      <alignment vertical="center"/>
    </xf>
    <xf numFmtId="0" fontId="29" fillId="0" borderId="0" xfId="34" applyFont="1" applyAlignment="1">
      <alignment vertical="center"/>
    </xf>
    <xf numFmtId="0" fontId="29" fillId="0" borderId="0" xfId="34" applyFont="1" applyFill="1" applyAlignment="1">
      <alignment vertical="center"/>
    </xf>
    <xf numFmtId="0" fontId="29" fillId="3" borderId="0" xfId="0" applyFont="1" applyFill="1" applyAlignment="1">
      <alignment vertical="center"/>
    </xf>
    <xf numFmtId="4" fontId="29" fillId="0" borderId="0" xfId="34" applyNumberFormat="1" applyFont="1" applyAlignment="1">
      <alignment vertical="center"/>
    </xf>
    <xf numFmtId="164" fontId="31" fillId="0" borderId="0" xfId="34" applyNumberFormat="1" applyFont="1" applyAlignment="1">
      <alignment vertical="center"/>
    </xf>
    <xf numFmtId="4" fontId="26" fillId="0" borderId="0" xfId="34" applyNumberFormat="1" applyFont="1" applyBorder="1" applyAlignment="1">
      <alignment vertical="center"/>
    </xf>
    <xf numFmtId="4" fontId="4" fillId="0" borderId="0" xfId="34" applyNumberFormat="1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64" fontId="4" fillId="0" borderId="0" xfId="46" applyNumberFormat="1" applyFont="1" applyBorder="1" applyAlignment="1">
      <alignment vertical="center"/>
    </xf>
    <xf numFmtId="43" fontId="4" fillId="0" borderId="0" xfId="34" applyNumberFormat="1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4" fillId="0" borderId="0" xfId="46" applyNumberFormat="1" applyFont="1" applyFill="1" applyAlignment="1">
      <alignment vertical="center"/>
    </xf>
    <xf numFmtId="4" fontId="4" fillId="0" borderId="0" xfId="34" applyNumberFormat="1" applyFont="1" applyFill="1" applyAlignment="1">
      <alignment vertical="center"/>
    </xf>
    <xf numFmtId="43" fontId="4" fillId="0" borderId="0" xfId="34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4" fillId="0" borderId="0" xfId="34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4" fillId="0" borderId="0" xfId="46" applyNumberFormat="1" applyFont="1" applyFill="1" applyAlignment="1">
      <alignment vertical="center"/>
    </xf>
    <xf numFmtId="4" fontId="4" fillId="0" borderId="0" xfId="34" applyNumberFormat="1" applyFont="1" applyFill="1" applyAlignment="1">
      <alignment vertical="center"/>
    </xf>
    <xf numFmtId="43" fontId="4" fillId="0" borderId="0" xfId="34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4" fillId="0" borderId="0" xfId="34" applyNumberFormat="1" applyFont="1" applyFill="1" applyAlignment="1">
      <alignment vertical="center"/>
    </xf>
    <xf numFmtId="164" fontId="26" fillId="0" borderId="0" xfId="34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4" fillId="0" borderId="0" xfId="46" applyNumberFormat="1" applyFont="1" applyFill="1" applyAlignment="1">
      <alignment vertical="center"/>
    </xf>
    <xf numFmtId="164" fontId="4" fillId="0" borderId="0" xfId="34" applyNumberFormat="1" applyFont="1" applyAlignment="1">
      <alignment vertical="center"/>
    </xf>
    <xf numFmtId="4" fontId="4" fillId="0" borderId="0" xfId="34" applyNumberFormat="1" applyFont="1" applyAlignment="1">
      <alignment vertical="center"/>
    </xf>
    <xf numFmtId="4" fontId="4" fillId="0" borderId="0" xfId="34" applyNumberFormat="1" applyFont="1" applyFill="1" applyAlignment="1">
      <alignment vertical="center"/>
    </xf>
    <xf numFmtId="43" fontId="4" fillId="0" borderId="0" xfId="34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43" fontId="4" fillId="0" borderId="0" xfId="34" applyNumberFormat="1" applyFont="1" applyAlignment="1">
      <alignment horizontal="center" vertical="center"/>
    </xf>
    <xf numFmtId="0" fontId="4" fillId="0" borderId="14" xfId="33" applyFont="1" applyFill="1" applyBorder="1" applyAlignment="1">
      <alignment horizontal="center" vertical="center"/>
    </xf>
    <xf numFmtId="0" fontId="3" fillId="0" borderId="4" xfId="34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vertical="center" wrapText="1"/>
    </xf>
    <xf numFmtId="164" fontId="4" fillId="0" borderId="0" xfId="34" applyNumberFormat="1" applyFont="1" applyAlignment="1">
      <alignment horizontal="left" vertical="center" wrapText="1"/>
    </xf>
    <xf numFmtId="4" fontId="26" fillId="0" borderId="0" xfId="34" applyNumberFormat="1" applyFont="1" applyAlignment="1">
      <alignment horizontal="left" vertical="center" wrapText="1"/>
    </xf>
    <xf numFmtId="4" fontId="4" fillId="0" borderId="0" xfId="34" applyNumberFormat="1" applyFont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164" fontId="4" fillId="0" borderId="0" xfId="46" applyNumberFormat="1" applyFont="1" applyAlignment="1">
      <alignment horizontal="left" vertical="center" wrapText="1"/>
    </xf>
    <xf numFmtId="43" fontId="4" fillId="0" borderId="0" xfId="34" applyNumberFormat="1" applyFont="1" applyAlignment="1">
      <alignment horizontal="left" vertical="center" wrapText="1"/>
    </xf>
    <xf numFmtId="0" fontId="3" fillId="0" borderId="12" xfId="33" applyFont="1" applyFill="1" applyBorder="1" applyAlignment="1">
      <alignment horizontal="left" vertical="center" wrapText="1"/>
    </xf>
    <xf numFmtId="0" fontId="4" fillId="0" borderId="12" xfId="33" applyNumberFormat="1" applyFont="1" applyFill="1" applyBorder="1" applyAlignment="1">
      <alignment horizontal="center" vertical="center"/>
    </xf>
    <xf numFmtId="4" fontId="4" fillId="0" borderId="12" xfId="33" applyNumberFormat="1" applyFont="1" applyFill="1" applyBorder="1" applyAlignment="1">
      <alignment horizontal="center" vertical="center"/>
    </xf>
    <xf numFmtId="0" fontId="4" fillId="0" borderId="12" xfId="33" applyFont="1" applyFill="1" applyBorder="1" applyAlignment="1">
      <alignment horizontal="center" vertical="center"/>
    </xf>
    <xf numFmtId="0" fontId="35" fillId="0" borderId="12" xfId="0" applyFont="1" applyBorder="1"/>
    <xf numFmtId="0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4" fontId="4" fillId="0" borderId="12" xfId="46" applyNumberFormat="1" applyFont="1" applyFill="1" applyBorder="1" applyAlignment="1">
      <alignment horizontal="center" vertical="center"/>
    </xf>
    <xf numFmtId="0" fontId="4" fillId="0" borderId="12" xfId="37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top" wrapText="1"/>
    </xf>
    <xf numFmtId="0" fontId="30" fillId="0" borderId="12" xfId="0" applyFont="1" applyBorder="1" applyAlignment="1">
      <alignment vertical="center" wrapText="1"/>
    </xf>
    <xf numFmtId="0" fontId="32" fillId="0" borderId="12" xfId="0" applyFont="1" applyBorder="1" applyAlignment="1">
      <alignment vertical="center" wrapText="1"/>
    </xf>
    <xf numFmtId="0" fontId="3" fillId="0" borderId="13" xfId="33" applyFont="1" applyFill="1" applyBorder="1" applyAlignment="1">
      <alignment horizontal="left" vertical="center" wrapText="1"/>
    </xf>
    <xf numFmtId="0" fontId="4" fillId="0" borderId="13" xfId="33" applyNumberFormat="1" applyFont="1" applyFill="1" applyBorder="1" applyAlignment="1">
      <alignment horizontal="center" vertical="center"/>
    </xf>
    <xf numFmtId="4" fontId="4" fillId="0" borderId="13" xfId="33" applyNumberFormat="1" applyFont="1" applyFill="1" applyBorder="1" applyAlignment="1">
      <alignment horizontal="center" vertical="center"/>
    </xf>
    <xf numFmtId="0" fontId="4" fillId="0" borderId="13" xfId="33" applyFont="1" applyFill="1" applyBorder="1" applyAlignment="1">
      <alignment horizontal="center" vertical="center"/>
    </xf>
    <xf numFmtId="0" fontId="34" fillId="0" borderId="15" xfId="0" applyFont="1" applyBorder="1"/>
    <xf numFmtId="0" fontId="4" fillId="0" borderId="15" xfId="0" applyNumberFormat="1" applyFont="1" applyFill="1" applyBorder="1" applyAlignment="1">
      <alignment horizontal="center" vertical="center"/>
    </xf>
    <xf numFmtId="0" fontId="4" fillId="0" borderId="15" xfId="33" applyNumberFormat="1" applyFont="1" applyFill="1" applyBorder="1" applyAlignment="1">
      <alignment horizontal="center" vertical="center"/>
    </xf>
    <xf numFmtId="4" fontId="4" fillId="0" borderId="15" xfId="33" applyNumberFormat="1" applyFont="1" applyFill="1" applyBorder="1" applyAlignment="1">
      <alignment horizontal="center" vertical="center"/>
    </xf>
    <xf numFmtId="0" fontId="4" fillId="0" borderId="15" xfId="33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NumberFormat="1" applyFont="1" applyFill="1" applyBorder="1" applyAlignment="1">
      <alignment horizontal="center" vertical="center"/>
    </xf>
    <xf numFmtId="4" fontId="4" fillId="0" borderId="13" xfId="46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4" fontId="4" fillId="0" borderId="15" xfId="46" applyNumberFormat="1" applyFont="1" applyFill="1" applyBorder="1" applyAlignment="1">
      <alignment horizontal="center" vertical="center"/>
    </xf>
    <xf numFmtId="164" fontId="37" fillId="0" borderId="0" xfId="34" applyNumberFormat="1" applyFont="1" applyAlignment="1">
      <alignment vertical="center"/>
    </xf>
    <xf numFmtId="4" fontId="37" fillId="0" borderId="0" xfId="34" applyNumberFormat="1" applyFont="1" applyAlignment="1">
      <alignment vertical="center"/>
    </xf>
    <xf numFmtId="0" fontId="37" fillId="0" borderId="0" xfId="34" applyFont="1" applyAlignment="1">
      <alignment vertical="center"/>
    </xf>
    <xf numFmtId="164" fontId="37" fillId="0" borderId="0" xfId="46" applyNumberFormat="1" applyFont="1" applyAlignment="1">
      <alignment vertical="center"/>
    </xf>
    <xf numFmtId="43" fontId="37" fillId="0" borderId="0" xfId="34" applyNumberFormat="1" applyFont="1" applyAlignment="1">
      <alignment vertical="center"/>
    </xf>
    <xf numFmtId="0" fontId="38" fillId="3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NumberFormat="1" applyFont="1" applyFill="1" applyBorder="1" applyAlignment="1">
      <alignment horizontal="center" vertical="center"/>
    </xf>
    <xf numFmtId="4" fontId="4" fillId="0" borderId="14" xfId="46" applyNumberFormat="1" applyFont="1" applyFill="1" applyBorder="1" applyAlignment="1">
      <alignment horizontal="center" vertical="center"/>
    </xf>
    <xf numFmtId="0" fontId="30" fillId="0" borderId="13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3" fillId="0" borderId="12" xfId="0" applyFont="1" applyBorder="1"/>
    <xf numFmtId="0" fontId="32" fillId="0" borderId="15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left" vertical="center" wrapText="1"/>
    </xf>
    <xf numFmtId="164" fontId="29" fillId="0" borderId="0" xfId="34" applyNumberFormat="1" applyFont="1" applyAlignment="1">
      <alignment vertical="center"/>
    </xf>
    <xf numFmtId="0" fontId="29" fillId="0" borderId="0" xfId="34" applyFont="1" applyAlignment="1">
      <alignment vertical="center"/>
    </xf>
    <xf numFmtId="0" fontId="29" fillId="0" borderId="0" xfId="34" applyFont="1" applyFill="1" applyAlignment="1">
      <alignment vertical="center"/>
    </xf>
    <xf numFmtId="0" fontId="29" fillId="3" borderId="0" xfId="0" applyFont="1" applyFill="1" applyAlignment="1">
      <alignment vertical="center"/>
    </xf>
    <xf numFmtId="164" fontId="4" fillId="0" borderId="0" xfId="34" applyNumberFormat="1" applyFont="1" applyBorder="1" applyAlignment="1">
      <alignment vertical="center"/>
    </xf>
    <xf numFmtId="0" fontId="3" fillId="36" borderId="5" xfId="34" applyFont="1" applyFill="1" applyBorder="1" applyAlignment="1">
      <alignment horizontal="left" vertical="center" wrapText="1"/>
    </xf>
    <xf numFmtId="4" fontId="3" fillId="36" borderId="6" xfId="34" applyNumberFormat="1" applyFont="1" applyFill="1" applyBorder="1" applyAlignment="1">
      <alignment vertical="center"/>
    </xf>
    <xf numFmtId="0" fontId="3" fillId="36" borderId="4" xfId="34" applyFont="1" applyFill="1" applyBorder="1" applyAlignment="1">
      <alignment horizontal="center" vertical="center"/>
    </xf>
    <xf numFmtId="0" fontId="4" fillId="36" borderId="5" xfId="34" applyFont="1" applyFill="1" applyBorder="1" applyAlignment="1">
      <alignment horizontal="center" vertical="center"/>
    </xf>
    <xf numFmtId="0" fontId="33" fillId="0" borderId="12" xfId="0" applyFont="1" applyFill="1" applyBorder="1"/>
    <xf numFmtId="0" fontId="4" fillId="0" borderId="33" xfId="33" applyFont="1" applyFill="1" applyBorder="1" applyAlignment="1">
      <alignment horizontal="center" vertical="center"/>
    </xf>
    <xf numFmtId="0" fontId="4" fillId="0" borderId="34" xfId="33" applyFont="1" applyFill="1" applyBorder="1" applyAlignment="1">
      <alignment horizontal="center" vertical="center"/>
    </xf>
    <xf numFmtId="0" fontId="4" fillId="0" borderId="21" xfId="33" applyFont="1" applyFill="1" applyBorder="1" applyAlignment="1">
      <alignment horizontal="left" vertical="center"/>
    </xf>
    <xf numFmtId="0" fontId="4" fillId="0" borderId="19" xfId="33" applyFont="1" applyFill="1" applyBorder="1" applyAlignment="1">
      <alignment horizontal="center" vertical="center"/>
    </xf>
    <xf numFmtId="0" fontId="4" fillId="0" borderId="22" xfId="33" applyFont="1" applyFill="1" applyBorder="1" applyAlignment="1">
      <alignment horizontal="left" vertical="center"/>
    </xf>
    <xf numFmtId="0" fontId="4" fillId="0" borderId="39" xfId="33" applyFont="1" applyFill="1" applyBorder="1" applyAlignment="1">
      <alignment horizontal="center" vertical="center"/>
    </xf>
    <xf numFmtId="0" fontId="4" fillId="0" borderId="40" xfId="33" applyFont="1" applyFill="1" applyBorder="1" applyAlignment="1">
      <alignment horizontal="left" vertical="center"/>
    </xf>
    <xf numFmtId="0" fontId="4" fillId="0" borderId="17" xfId="33" applyFont="1" applyFill="1" applyBorder="1" applyAlignment="1">
      <alignment horizontal="center" vertical="center"/>
    </xf>
    <xf numFmtId="0" fontId="4" fillId="0" borderId="39" xfId="33" applyFont="1" applyFill="1" applyBorder="1" applyAlignment="1">
      <alignment horizontal="center" vertical="center" wrapText="1"/>
    </xf>
    <xf numFmtId="0" fontId="3" fillId="0" borderId="22" xfId="33" applyFont="1" applyFill="1" applyBorder="1" applyAlignment="1">
      <alignment horizontal="left" vertical="center"/>
    </xf>
    <xf numFmtId="0" fontId="33" fillId="0" borderId="0" xfId="0" applyFont="1" applyBorder="1" applyAlignment="1">
      <alignment vertical="center" wrapText="1"/>
    </xf>
    <xf numFmtId="1" fontId="4" fillId="0" borderId="17" xfId="33" applyNumberFormat="1" applyFont="1" applyFill="1" applyBorder="1" applyAlignment="1">
      <alignment horizontal="center" vertical="center"/>
    </xf>
    <xf numFmtId="0" fontId="28" fillId="0" borderId="39" xfId="0" applyNumberFormat="1" applyFont="1" applyFill="1" applyBorder="1" applyAlignment="1">
      <alignment horizontal="center" vertical="center" wrapText="1"/>
    </xf>
    <xf numFmtId="0" fontId="28" fillId="0" borderId="17" xfId="0" applyNumberFormat="1" applyFont="1" applyFill="1" applyBorder="1" applyAlignment="1">
      <alignment horizontal="center" vertical="center" wrapText="1"/>
    </xf>
    <xf numFmtId="0" fontId="4" fillId="0" borderId="39" xfId="33" quotePrefix="1" applyFont="1" applyFill="1" applyBorder="1" applyAlignment="1">
      <alignment horizontal="center" vertical="center"/>
    </xf>
    <xf numFmtId="0" fontId="4" fillId="0" borderId="17" xfId="33" applyNumberFormat="1" applyFont="1" applyFill="1" applyBorder="1" applyAlignment="1">
      <alignment horizontal="center" vertical="center"/>
    </xf>
    <xf numFmtId="0" fontId="28" fillId="0" borderId="19" xfId="0" applyNumberFormat="1" applyFont="1" applyBorder="1" applyAlignment="1">
      <alignment horizontal="center" vertical="center" wrapText="1"/>
    </xf>
    <xf numFmtId="0" fontId="28" fillId="0" borderId="39" xfId="0" applyNumberFormat="1" applyFont="1" applyBorder="1" applyAlignment="1">
      <alignment horizontal="center" vertical="center" wrapText="1"/>
    </xf>
    <xf numFmtId="0" fontId="28" fillId="0" borderId="17" xfId="0" applyNumberFormat="1" applyFont="1" applyBorder="1" applyAlignment="1">
      <alignment horizontal="center" vertical="center" wrapText="1"/>
    </xf>
    <xf numFmtId="0" fontId="4" fillId="0" borderId="39" xfId="33" applyNumberFormat="1" applyFont="1" applyFill="1" applyBorder="1" applyAlignment="1">
      <alignment horizontal="center" vertical="center"/>
    </xf>
    <xf numFmtId="166" fontId="4" fillId="0" borderId="39" xfId="33" applyNumberFormat="1" applyFont="1" applyFill="1" applyBorder="1" applyAlignment="1">
      <alignment horizontal="center" vertical="center"/>
    </xf>
    <xf numFmtId="166" fontId="28" fillId="0" borderId="39" xfId="0" applyNumberFormat="1" applyFont="1" applyBorder="1" applyAlignment="1">
      <alignment horizontal="center" vertical="center" wrapText="1"/>
    </xf>
    <xf numFmtId="0" fontId="28" fillId="0" borderId="19" xfId="0" applyNumberFormat="1" applyFont="1" applyFill="1" applyBorder="1" applyAlignment="1">
      <alignment horizontal="center" vertical="center" wrapText="1"/>
    </xf>
    <xf numFmtId="166" fontId="28" fillId="0" borderId="39" xfId="0" applyNumberFormat="1" applyFont="1" applyFill="1" applyBorder="1" applyAlignment="1">
      <alignment horizontal="center" vertical="center" wrapText="1"/>
    </xf>
    <xf numFmtId="0" fontId="4" fillId="0" borderId="41" xfId="33" applyFont="1" applyFill="1" applyBorder="1" applyAlignment="1">
      <alignment horizontal="left" vertical="center"/>
    </xf>
    <xf numFmtId="0" fontId="28" fillId="0" borderId="18" xfId="0" applyNumberFormat="1" applyFont="1" applyBorder="1" applyAlignment="1">
      <alignment horizontal="center" vertical="center" wrapText="1"/>
    </xf>
    <xf numFmtId="0" fontId="3" fillId="0" borderId="21" xfId="33" applyFont="1" applyFill="1" applyBorder="1" applyAlignment="1">
      <alignment horizontal="left" vertical="center"/>
    </xf>
    <xf numFmtId="49" fontId="28" fillId="0" borderId="39" xfId="0" applyNumberFormat="1" applyFont="1" applyBorder="1" applyAlignment="1">
      <alignment horizontal="center" vertical="center" wrapText="1"/>
    </xf>
    <xf numFmtId="4" fontId="4" fillId="0" borderId="19" xfId="34" applyNumberFormat="1" applyFont="1" applyBorder="1" applyAlignment="1">
      <alignment horizontal="center" vertical="center"/>
    </xf>
    <xf numFmtId="0" fontId="34" fillId="0" borderId="0" xfId="0" applyFont="1" applyBorder="1"/>
    <xf numFmtId="1" fontId="4" fillId="0" borderId="19" xfId="33" applyNumberFormat="1" applyFont="1" applyFill="1" applyBorder="1" applyAlignment="1">
      <alignment horizontal="center" vertical="center"/>
    </xf>
    <xf numFmtId="166" fontId="4" fillId="0" borderId="17" xfId="33" applyNumberFormat="1" applyFont="1" applyFill="1" applyBorder="1" applyAlignment="1">
      <alignment horizontal="center" vertical="center"/>
    </xf>
    <xf numFmtId="0" fontId="40" fillId="2" borderId="8" xfId="34" applyFont="1" applyFill="1" applyBorder="1" applyAlignment="1">
      <alignment horizontal="center" vertical="center"/>
    </xf>
    <xf numFmtId="2" fontId="40" fillId="2" borderId="8" xfId="34" applyNumberFormat="1" applyFont="1" applyFill="1" applyBorder="1" applyAlignment="1">
      <alignment horizontal="center" vertical="center"/>
    </xf>
    <xf numFmtId="4" fontId="40" fillId="2" borderId="8" xfId="34" applyNumberFormat="1" applyFont="1" applyFill="1" applyBorder="1" applyAlignment="1">
      <alignment horizontal="center" vertical="center"/>
    </xf>
    <xf numFmtId="164" fontId="40" fillId="2" borderId="8" xfId="34" applyNumberFormat="1" applyFont="1" applyFill="1" applyBorder="1" applyAlignment="1">
      <alignment vertical="center"/>
    </xf>
    <xf numFmtId="4" fontId="40" fillId="2" borderId="7" xfId="34" applyNumberFormat="1" applyFont="1" applyFill="1" applyBorder="1" applyAlignment="1">
      <alignment horizontal="center" vertical="center"/>
    </xf>
    <xf numFmtId="0" fontId="3" fillId="36" borderId="42" xfId="34" applyFont="1" applyFill="1" applyBorder="1" applyAlignment="1">
      <alignment horizontal="left" vertical="center"/>
    </xf>
    <xf numFmtId="0" fontId="3" fillId="36" borderId="16" xfId="34" applyFont="1" applyFill="1" applyBorder="1" applyAlignment="1">
      <alignment horizontal="left" vertical="center" wrapText="1"/>
    </xf>
    <xf numFmtId="0" fontId="4" fillId="36" borderId="16" xfId="34" applyFont="1" applyFill="1" applyBorder="1" applyAlignment="1">
      <alignment horizontal="center" vertical="center"/>
    </xf>
    <xf numFmtId="4" fontId="3" fillId="36" borderId="16" xfId="34" applyNumberFormat="1" applyFont="1" applyFill="1" applyBorder="1" applyAlignment="1">
      <alignment horizontal="center" vertical="center"/>
    </xf>
    <xf numFmtId="0" fontId="4" fillId="36" borderId="16" xfId="34" applyFont="1" applyFill="1" applyBorder="1" applyAlignment="1">
      <alignment vertical="center"/>
    </xf>
    <xf numFmtId="0" fontId="4" fillId="36" borderId="43" xfId="34" applyFont="1" applyFill="1" applyBorder="1" applyAlignment="1">
      <alignment horizontal="center" vertical="center"/>
    </xf>
    <xf numFmtId="0" fontId="3" fillId="36" borderId="42" xfId="33" applyFont="1" applyFill="1" applyBorder="1" applyAlignment="1">
      <alignment horizontal="left" vertical="center"/>
    </xf>
    <xf numFmtId="0" fontId="36" fillId="37" borderId="42" xfId="34" applyFont="1" applyFill="1" applyBorder="1" applyAlignment="1">
      <alignment horizontal="left" vertical="center"/>
    </xf>
    <xf numFmtId="0" fontId="36" fillId="37" borderId="16" xfId="34" applyFont="1" applyFill="1" applyBorder="1" applyAlignment="1">
      <alignment horizontal="left" vertical="center" wrapText="1"/>
    </xf>
    <xf numFmtId="0" fontId="36" fillId="37" borderId="16" xfId="34" applyFont="1" applyFill="1" applyBorder="1" applyAlignment="1">
      <alignment horizontal="center" vertical="center"/>
    </xf>
    <xf numFmtId="164" fontId="36" fillId="37" borderId="16" xfId="34" applyNumberFormat="1" applyFont="1" applyFill="1" applyBorder="1" applyAlignment="1">
      <alignment horizontal="center" vertical="center"/>
    </xf>
    <xf numFmtId="4" fontId="36" fillId="37" borderId="43" xfId="34" applyNumberFormat="1" applyFont="1" applyFill="1" applyBorder="1" applyAlignment="1">
      <alignment horizontal="center" vertical="center"/>
    </xf>
    <xf numFmtId="0" fontId="32" fillId="0" borderId="13" xfId="0" applyFont="1" applyBorder="1" applyAlignment="1">
      <alignment horizontal="left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9" xfId="33" applyFont="1" applyFill="1" applyBorder="1" applyAlignment="1">
      <alignment horizontal="center" vertical="center" wrapText="1"/>
    </xf>
    <xf numFmtId="0" fontId="3" fillId="37" borderId="42" xfId="34" applyFont="1" applyFill="1" applyBorder="1" applyAlignment="1">
      <alignment horizontal="left" vertical="center"/>
    </xf>
    <xf numFmtId="0" fontId="3" fillId="37" borderId="16" xfId="34" applyFont="1" applyFill="1" applyBorder="1" applyAlignment="1">
      <alignment horizontal="left" vertical="center" wrapText="1"/>
    </xf>
    <xf numFmtId="0" fontId="3" fillId="37" borderId="16" xfId="34" applyFont="1" applyFill="1" applyBorder="1" applyAlignment="1">
      <alignment horizontal="center" vertical="center"/>
    </xf>
    <xf numFmtId="164" fontId="3" fillId="37" borderId="16" xfId="37" applyNumberFormat="1" applyFont="1" applyFill="1" applyBorder="1" applyAlignment="1">
      <alignment horizontal="center" vertical="center"/>
    </xf>
    <xf numFmtId="4" fontId="3" fillId="37" borderId="16" xfId="34" applyNumberFormat="1" applyFont="1" applyFill="1" applyBorder="1" applyAlignment="1">
      <alignment horizontal="center" vertical="center"/>
    </xf>
    <xf numFmtId="164" fontId="3" fillId="37" borderId="16" xfId="34" applyNumberFormat="1" applyFont="1" applyFill="1" applyBorder="1" applyAlignment="1">
      <alignment vertical="center"/>
    </xf>
    <xf numFmtId="4" fontId="3" fillId="37" borderId="43" xfId="34" applyNumberFormat="1" applyFont="1" applyFill="1" applyBorder="1" applyAlignment="1">
      <alignment horizontal="center" vertical="center"/>
    </xf>
    <xf numFmtId="0" fontId="4" fillId="37" borderId="16" xfId="34" applyFont="1" applyFill="1" applyBorder="1" applyAlignment="1">
      <alignment horizontal="center" vertical="center"/>
    </xf>
    <xf numFmtId="0" fontId="3" fillId="37" borderId="42" xfId="33" applyFont="1" applyFill="1" applyBorder="1" applyAlignment="1">
      <alignment horizontal="left" vertical="center"/>
    </xf>
    <xf numFmtId="0" fontId="3" fillId="37" borderId="16" xfId="33" applyFont="1" applyFill="1" applyBorder="1" applyAlignment="1">
      <alignment horizontal="left" vertical="center" wrapText="1"/>
    </xf>
    <xf numFmtId="0" fontId="4" fillId="37" borderId="16" xfId="33" applyNumberFormat="1" applyFont="1" applyFill="1" applyBorder="1" applyAlignment="1">
      <alignment horizontal="center" vertical="center"/>
    </xf>
    <xf numFmtId="4" fontId="4" fillId="37" borderId="16" xfId="33" applyNumberFormat="1" applyFont="1" applyFill="1" applyBorder="1" applyAlignment="1">
      <alignment horizontal="center" vertical="center"/>
    </xf>
    <xf numFmtId="4" fontId="3" fillId="37" borderId="16" xfId="33" applyNumberFormat="1" applyFont="1" applyFill="1" applyBorder="1" applyAlignment="1">
      <alignment horizontal="center" vertical="center"/>
    </xf>
    <xf numFmtId="0" fontId="4" fillId="37" borderId="16" xfId="33" applyFont="1" applyFill="1" applyBorder="1" applyAlignment="1">
      <alignment horizontal="center" vertical="center"/>
    </xf>
    <xf numFmtId="0" fontId="4" fillId="37" borderId="43" xfId="33" applyFont="1" applyFill="1" applyBorder="1" applyAlignment="1">
      <alignment horizontal="center" vertical="center"/>
    </xf>
    <xf numFmtId="0" fontId="4" fillId="36" borderId="43" xfId="34" applyFont="1" applyFill="1" applyBorder="1" applyAlignment="1">
      <alignment vertical="center"/>
    </xf>
    <xf numFmtId="0" fontId="3" fillId="0" borderId="41" xfId="33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166" fontId="28" fillId="0" borderId="18" xfId="0" applyNumberFormat="1" applyFont="1" applyFill="1" applyBorder="1" applyAlignment="1">
      <alignment horizontal="center" vertical="center" wrapText="1"/>
    </xf>
    <xf numFmtId="0" fontId="3" fillId="35" borderId="9" xfId="33" applyFont="1" applyFill="1" applyBorder="1" applyAlignment="1">
      <alignment horizontal="left" vertical="center"/>
    </xf>
    <xf numFmtId="0" fontId="3" fillId="35" borderId="8" xfId="0" applyFont="1" applyFill="1" applyBorder="1" applyAlignment="1">
      <alignment horizontal="left" vertical="center" wrapText="1"/>
    </xf>
    <xf numFmtId="0" fontId="4" fillId="35" borderId="8" xfId="0" applyNumberFormat="1" applyFont="1" applyFill="1" applyBorder="1" applyAlignment="1">
      <alignment horizontal="center" vertical="center"/>
    </xf>
    <xf numFmtId="4" fontId="4" fillId="35" borderId="8" xfId="46" applyNumberFormat="1" applyFont="1" applyFill="1" applyBorder="1" applyAlignment="1">
      <alignment horizontal="center" vertical="center"/>
    </xf>
    <xf numFmtId="4" fontId="4" fillId="35" borderId="8" xfId="33" applyNumberFormat="1" applyFont="1" applyFill="1" applyBorder="1" applyAlignment="1">
      <alignment horizontal="center" vertical="center"/>
    </xf>
    <xf numFmtId="0" fontId="4" fillId="35" borderId="8" xfId="33" applyFont="1" applyFill="1" applyBorder="1" applyAlignment="1">
      <alignment horizontal="center" vertical="center"/>
    </xf>
    <xf numFmtId="166" fontId="28" fillId="35" borderId="7" xfId="0" applyNumberFormat="1" applyFont="1" applyFill="1" applyBorder="1" applyAlignment="1">
      <alignment horizontal="center" vertical="center" wrapText="1"/>
    </xf>
    <xf numFmtId="0" fontId="28" fillId="0" borderId="18" xfId="0" applyNumberFormat="1" applyFont="1" applyFill="1" applyBorder="1" applyAlignment="1">
      <alignment horizontal="center" vertical="center" wrapText="1"/>
    </xf>
    <xf numFmtId="0" fontId="28" fillId="35" borderId="7" xfId="0" applyNumberFormat="1" applyFont="1" applyFill="1" applyBorder="1" applyAlignment="1">
      <alignment horizontal="center" vertical="center" wrapText="1"/>
    </xf>
    <xf numFmtId="0" fontId="3" fillId="35" borderId="44" xfId="33" applyFont="1" applyFill="1" applyBorder="1" applyAlignment="1">
      <alignment horizontal="left" vertical="center"/>
    </xf>
    <xf numFmtId="0" fontId="3" fillId="35" borderId="45" xfId="0" applyFont="1" applyFill="1" applyBorder="1" applyAlignment="1">
      <alignment horizontal="left" vertical="center" wrapText="1"/>
    </xf>
    <xf numFmtId="0" fontId="4" fillId="35" borderId="45" xfId="0" applyNumberFormat="1" applyFont="1" applyFill="1" applyBorder="1" applyAlignment="1">
      <alignment horizontal="center" vertical="center"/>
    </xf>
    <xf numFmtId="4" fontId="4" fillId="35" borderId="45" xfId="46" applyNumberFormat="1" applyFont="1" applyFill="1" applyBorder="1" applyAlignment="1">
      <alignment horizontal="center" vertical="center"/>
    </xf>
    <xf numFmtId="4" fontId="4" fillId="35" borderId="45" xfId="33" applyNumberFormat="1" applyFont="1" applyFill="1" applyBorder="1" applyAlignment="1">
      <alignment horizontal="center" vertical="center"/>
    </xf>
    <xf numFmtId="0" fontId="4" fillId="35" borderId="45" xfId="33" applyFont="1" applyFill="1" applyBorder="1" applyAlignment="1">
      <alignment horizontal="center" vertical="center"/>
    </xf>
    <xf numFmtId="0" fontId="28" fillId="35" borderId="46" xfId="0" applyNumberFormat="1" applyFont="1" applyFill="1" applyBorder="1" applyAlignment="1">
      <alignment horizontal="center" vertical="center" wrapText="1"/>
    </xf>
    <xf numFmtId="0" fontId="3" fillId="36" borderId="9" xfId="33" applyFont="1" applyFill="1" applyBorder="1" applyAlignment="1">
      <alignment horizontal="left" vertical="center"/>
    </xf>
    <xf numFmtId="0" fontId="3" fillId="36" borderId="8" xfId="0" applyFont="1" applyFill="1" applyBorder="1" applyAlignment="1">
      <alignment horizontal="left" vertical="center" wrapText="1"/>
    </xf>
    <xf numFmtId="0" fontId="4" fillId="36" borderId="8" xfId="0" applyNumberFormat="1" applyFont="1" applyFill="1" applyBorder="1" applyAlignment="1">
      <alignment horizontal="center" vertical="center"/>
    </xf>
    <xf numFmtId="4" fontId="4" fillId="36" borderId="8" xfId="46" applyNumberFormat="1" applyFont="1" applyFill="1" applyBorder="1" applyAlignment="1">
      <alignment horizontal="center" vertical="center"/>
    </xf>
    <xf numFmtId="4" fontId="4" fillId="36" borderId="8" xfId="33" applyNumberFormat="1" applyFont="1" applyFill="1" applyBorder="1" applyAlignment="1">
      <alignment horizontal="center" vertical="center"/>
    </xf>
    <xf numFmtId="0" fontId="4" fillId="36" borderId="8" xfId="33" applyFont="1" applyFill="1" applyBorder="1" applyAlignment="1">
      <alignment horizontal="center" vertical="center"/>
    </xf>
    <xf numFmtId="0" fontId="28" fillId="36" borderId="7" xfId="0" applyNumberFormat="1" applyFont="1" applyFill="1" applyBorder="1" applyAlignment="1">
      <alignment horizontal="center" vertical="center" wrapText="1"/>
    </xf>
    <xf numFmtId="166" fontId="28" fillId="36" borderId="7" xfId="0" applyNumberFormat="1" applyFont="1" applyFill="1" applyBorder="1" applyAlignment="1">
      <alignment horizontal="center" vertical="center" wrapText="1"/>
    </xf>
    <xf numFmtId="166" fontId="28" fillId="0" borderId="19" xfId="0" applyNumberFormat="1" applyFont="1" applyBorder="1" applyAlignment="1">
      <alignment horizontal="center" vertical="center" wrapText="1"/>
    </xf>
    <xf numFmtId="166" fontId="28" fillId="0" borderId="17" xfId="0" applyNumberFormat="1" applyFont="1" applyFill="1" applyBorder="1" applyAlignment="1">
      <alignment horizontal="center" vertical="center" wrapText="1"/>
    </xf>
    <xf numFmtId="0" fontId="28" fillId="36" borderId="43" xfId="0" applyNumberFormat="1" applyFont="1" applyFill="1" applyBorder="1" applyAlignment="1">
      <alignment horizontal="center" vertical="center" wrapText="1"/>
    </xf>
    <xf numFmtId="0" fontId="4" fillId="37" borderId="16" xfId="34" applyFont="1" applyFill="1" applyBorder="1" applyAlignment="1">
      <alignment vertical="center"/>
    </xf>
    <xf numFmtId="0" fontId="4" fillId="37" borderId="43" xfId="34" applyFont="1" applyFill="1" applyBorder="1" applyAlignment="1">
      <alignment horizontal="center" vertical="center"/>
    </xf>
    <xf numFmtId="0" fontId="32" fillId="0" borderId="12" xfId="0" applyNumberFormat="1" applyFont="1" applyFill="1" applyBorder="1" applyAlignment="1">
      <alignment horizontal="center" vertical="center"/>
    </xf>
    <xf numFmtId="4" fontId="32" fillId="0" borderId="12" xfId="46" applyNumberFormat="1" applyFont="1" applyFill="1" applyBorder="1" applyAlignment="1">
      <alignment horizontal="center" vertical="center"/>
    </xf>
    <xf numFmtId="0" fontId="32" fillId="0" borderId="12" xfId="33" applyFont="1" applyFill="1" applyBorder="1" applyAlignment="1">
      <alignment horizontal="center" vertical="center"/>
    </xf>
    <xf numFmtId="0" fontId="3" fillId="37" borderId="35" xfId="34" applyFont="1" applyFill="1" applyBorder="1" applyAlignment="1">
      <alignment horizontal="left" vertical="center"/>
    </xf>
    <xf numFmtId="0" fontId="3" fillId="37" borderId="14" xfId="33" applyFont="1" applyFill="1" applyBorder="1" applyAlignment="1">
      <alignment horizontal="left" vertical="center" wrapText="1"/>
    </xf>
    <xf numFmtId="0" fontId="3" fillId="37" borderId="14" xfId="33" applyNumberFormat="1" applyFont="1" applyFill="1" applyBorder="1" applyAlignment="1">
      <alignment horizontal="center" vertical="center"/>
    </xf>
    <xf numFmtId="4" fontId="3" fillId="37" borderId="14" xfId="33" applyNumberFormat="1" applyFont="1" applyFill="1" applyBorder="1" applyAlignment="1">
      <alignment horizontal="center" vertical="center"/>
    </xf>
    <xf numFmtId="4" fontId="3" fillId="37" borderId="11" xfId="34" applyNumberFormat="1" applyFont="1" applyFill="1" applyBorder="1" applyAlignment="1">
      <alignment vertical="center"/>
    </xf>
    <xf numFmtId="0" fontId="3" fillId="37" borderId="4" xfId="34" applyFont="1" applyFill="1" applyBorder="1" applyAlignment="1">
      <alignment horizontal="left" vertical="center"/>
    </xf>
    <xf numFmtId="0" fontId="3" fillId="37" borderId="10" xfId="34" applyFont="1" applyFill="1" applyBorder="1" applyAlignment="1">
      <alignment horizontal="left" vertical="center" wrapText="1"/>
    </xf>
    <xf numFmtId="0" fontId="4" fillId="37" borderId="10" xfId="34" applyFont="1" applyFill="1" applyBorder="1" applyAlignment="1">
      <alignment horizontal="center" vertical="center"/>
    </xf>
    <xf numFmtId="2" fontId="4" fillId="37" borderId="10" xfId="34" applyNumberFormat="1" applyFont="1" applyFill="1" applyBorder="1" applyAlignment="1">
      <alignment horizontal="center" vertical="center"/>
    </xf>
    <xf numFmtId="4" fontId="4" fillId="37" borderId="10" xfId="34" applyNumberFormat="1" applyFont="1" applyFill="1" applyBorder="1" applyAlignment="1">
      <alignment horizontal="center" vertical="center"/>
    </xf>
    <xf numFmtId="0" fontId="3" fillId="37" borderId="5" xfId="34" applyFont="1" applyFill="1" applyBorder="1" applyAlignment="1">
      <alignment horizontal="left" vertical="center" wrapText="1"/>
    </xf>
    <xf numFmtId="0" fontId="3" fillId="37" borderId="5" xfId="34" applyFont="1" applyFill="1" applyBorder="1" applyAlignment="1">
      <alignment horizontal="center" vertical="center"/>
    </xf>
    <xf numFmtId="164" fontId="3" fillId="37" borderId="5" xfId="37" applyNumberFormat="1" applyFont="1" applyFill="1" applyBorder="1" applyAlignment="1">
      <alignment horizontal="center" vertical="center"/>
    </xf>
    <xf numFmtId="4" fontId="3" fillId="37" borderId="5" xfId="34" applyNumberFormat="1" applyFont="1" applyFill="1" applyBorder="1" applyAlignment="1">
      <alignment horizontal="center" vertical="center"/>
    </xf>
    <xf numFmtId="4" fontId="3" fillId="37" borderId="6" xfId="34" applyNumberFormat="1" applyFont="1" applyFill="1" applyBorder="1" applyAlignment="1">
      <alignment vertical="center"/>
    </xf>
    <xf numFmtId="164" fontId="3" fillId="37" borderId="5" xfId="34" applyNumberFormat="1" applyFont="1" applyFill="1" applyBorder="1" applyAlignment="1">
      <alignment horizontal="center" vertical="center"/>
    </xf>
    <xf numFmtId="0" fontId="4" fillId="37" borderId="5" xfId="34" applyFont="1" applyFill="1" applyBorder="1" applyAlignment="1">
      <alignment horizontal="center" vertical="center"/>
    </xf>
    <xf numFmtId="0" fontId="3" fillId="37" borderId="36" xfId="34" applyFont="1" applyFill="1" applyBorder="1" applyAlignment="1">
      <alignment horizontal="left" vertical="center"/>
    </xf>
    <xf numFmtId="0" fontId="3" fillId="37" borderId="37" xfId="34" applyFont="1" applyFill="1" applyBorder="1" applyAlignment="1">
      <alignment horizontal="left" vertical="center" wrapText="1"/>
    </xf>
    <xf numFmtId="0" fontId="3" fillId="37" borderId="37" xfId="34" applyFont="1" applyFill="1" applyBorder="1" applyAlignment="1">
      <alignment horizontal="center" vertical="center"/>
    </xf>
    <xf numFmtId="164" fontId="3" fillId="37" borderId="37" xfId="34" applyNumberFormat="1" applyFont="1" applyFill="1" applyBorder="1" applyAlignment="1">
      <alignment horizontal="center" vertical="center"/>
    </xf>
    <xf numFmtId="4" fontId="3" fillId="37" borderId="38" xfId="34" applyNumberFormat="1" applyFont="1" applyFill="1" applyBorder="1" applyAlignment="1">
      <alignment vertical="center"/>
    </xf>
    <xf numFmtId="0" fontId="3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12" xfId="33" applyFont="1" applyFill="1" applyBorder="1" applyAlignment="1">
      <alignment horizontal="center" vertical="center"/>
    </xf>
    <xf numFmtId="17" fontId="5" fillId="0" borderId="12" xfId="0" applyNumberFormat="1" applyFont="1" applyFill="1" applyBorder="1" applyAlignment="1">
      <alignment horizontal="center" vertical="center" wrapText="1"/>
    </xf>
    <xf numFmtId="44" fontId="4" fillId="0" borderId="15" xfId="47" applyFont="1" applyFill="1" applyBorder="1" applyAlignment="1">
      <alignment horizontal="center" vertical="center"/>
    </xf>
    <xf numFmtId="0" fontId="3" fillId="0" borderId="3" xfId="33" applyNumberFormat="1" applyFont="1" applyFill="1" applyBorder="1" applyAlignment="1">
      <alignment horizontal="center" vertical="center"/>
    </xf>
    <xf numFmtId="0" fontId="32" fillId="0" borderId="22" xfId="33" applyFont="1" applyFill="1" applyBorder="1" applyAlignment="1">
      <alignment horizontal="left" vertical="center"/>
    </xf>
    <xf numFmtId="0" fontId="33" fillId="0" borderId="39" xfId="0" applyNumberFormat="1" applyFont="1" applyFill="1" applyBorder="1" applyAlignment="1">
      <alignment horizontal="center" vertical="center" wrapText="1"/>
    </xf>
    <xf numFmtId="0" fontId="4" fillId="38" borderId="49" xfId="33" applyFont="1" applyFill="1" applyBorder="1" applyAlignment="1">
      <alignment horizontal="left" vertical="center"/>
    </xf>
    <xf numFmtId="0" fontId="3" fillId="38" borderId="50" xfId="34" applyFont="1" applyFill="1" applyBorder="1" applyAlignment="1">
      <alignment horizontal="right" vertical="center" wrapText="1"/>
    </xf>
    <xf numFmtId="0" fontId="4" fillId="38" borderId="51" xfId="34" applyFont="1" applyFill="1" applyBorder="1" applyAlignment="1">
      <alignment horizontal="center" vertical="center"/>
    </xf>
    <xf numFmtId="2" fontId="4" fillId="38" borderId="51" xfId="34" applyNumberFormat="1" applyFont="1" applyFill="1" applyBorder="1" applyAlignment="1">
      <alignment horizontal="center" vertical="center"/>
    </xf>
    <xf numFmtId="4" fontId="4" fillId="38" borderId="51" xfId="34" applyNumberFormat="1" applyFont="1" applyFill="1" applyBorder="1" applyAlignment="1">
      <alignment horizontal="center" vertical="center"/>
    </xf>
    <xf numFmtId="4" fontId="3" fillId="38" borderId="52" xfId="34" applyNumberFormat="1" applyFont="1" applyFill="1" applyBorder="1" applyAlignment="1">
      <alignment vertical="center"/>
    </xf>
    <xf numFmtId="0" fontId="4" fillId="0" borderId="0" xfId="37" applyFont="1" applyFill="1" applyBorder="1" applyAlignment="1">
      <alignment horizontal="left" vertical="center" wrapText="1"/>
    </xf>
    <xf numFmtId="0" fontId="4" fillId="0" borderId="49" xfId="33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 wrapText="1"/>
    </xf>
    <xf numFmtId="0" fontId="4" fillId="0" borderId="51" xfId="0" applyNumberFormat="1" applyFont="1" applyFill="1" applyBorder="1" applyAlignment="1">
      <alignment horizontal="center" vertical="center"/>
    </xf>
    <xf numFmtId="4" fontId="4" fillId="0" borderId="51" xfId="46" applyNumberFormat="1" applyFont="1" applyFill="1" applyBorder="1" applyAlignment="1">
      <alignment horizontal="center" vertical="center"/>
    </xf>
    <xf numFmtId="4" fontId="4" fillId="0" borderId="51" xfId="33" applyNumberFormat="1" applyFont="1" applyFill="1" applyBorder="1" applyAlignment="1">
      <alignment horizontal="center" vertical="center"/>
    </xf>
    <xf numFmtId="0" fontId="4" fillId="0" borderId="51" xfId="33" applyFont="1" applyFill="1" applyBorder="1" applyAlignment="1">
      <alignment horizontal="center" vertical="center"/>
    </xf>
    <xf numFmtId="0" fontId="28" fillId="0" borderId="52" xfId="0" applyNumberFormat="1" applyFont="1" applyBorder="1" applyAlignment="1">
      <alignment horizontal="center" vertical="center" wrapText="1"/>
    </xf>
    <xf numFmtId="0" fontId="3" fillId="35" borderId="42" xfId="34" applyFont="1" applyFill="1" applyBorder="1" applyAlignment="1">
      <alignment horizontal="left" vertical="center"/>
    </xf>
    <xf numFmtId="0" fontId="3" fillId="35" borderId="16" xfId="34" applyFont="1" applyFill="1" applyBorder="1" applyAlignment="1">
      <alignment horizontal="left" vertical="center" wrapText="1"/>
    </xf>
    <xf numFmtId="0" fontId="4" fillId="35" borderId="16" xfId="34" applyFont="1" applyFill="1" applyBorder="1" applyAlignment="1">
      <alignment horizontal="center" vertical="center"/>
    </xf>
    <xf numFmtId="2" fontId="4" fillId="35" borderId="16" xfId="34" applyNumberFormat="1" applyFont="1" applyFill="1" applyBorder="1" applyAlignment="1">
      <alignment horizontal="center" vertical="center"/>
    </xf>
    <xf numFmtId="4" fontId="4" fillId="35" borderId="16" xfId="34" applyNumberFormat="1" applyFont="1" applyFill="1" applyBorder="1" applyAlignment="1">
      <alignment horizontal="center" vertical="center"/>
    </xf>
    <xf numFmtId="4" fontId="3" fillId="35" borderId="16" xfId="34" applyNumberFormat="1" applyFont="1" applyFill="1" applyBorder="1" applyAlignment="1">
      <alignment horizontal="center" vertical="center"/>
    </xf>
    <xf numFmtId="164" fontId="4" fillId="35" borderId="16" xfId="34" applyNumberFormat="1" applyFont="1" applyFill="1" applyBorder="1" applyAlignment="1">
      <alignment vertical="center"/>
    </xf>
    <xf numFmtId="4" fontId="4" fillId="35" borderId="43" xfId="34" applyNumberFormat="1" applyFont="1" applyFill="1" applyBorder="1" applyAlignment="1">
      <alignment horizontal="center" vertical="center"/>
    </xf>
    <xf numFmtId="4" fontId="39" fillId="2" borderId="8" xfId="3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33" applyFont="1" applyFill="1" applyBorder="1" applyAlignment="1">
      <alignment horizontal="center" vertical="center"/>
    </xf>
    <xf numFmtId="17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top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39" fillId="2" borderId="42" xfId="34" applyFont="1" applyFill="1" applyBorder="1" applyAlignment="1">
      <alignment horizontal="center" vertical="center" wrapText="1"/>
    </xf>
    <xf numFmtId="0" fontId="39" fillId="2" borderId="20" xfId="34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/>
    </xf>
    <xf numFmtId="0" fontId="44" fillId="0" borderId="53" xfId="0" applyFont="1" applyFill="1" applyBorder="1" applyAlignment="1">
      <alignment horizontal="center" vertical="center"/>
    </xf>
    <xf numFmtId="0" fontId="43" fillId="0" borderId="0" xfId="48" applyFont="1" applyFill="1" applyBorder="1" applyAlignment="1">
      <alignment horizontal="center"/>
    </xf>
    <xf numFmtId="0" fontId="43" fillId="0" borderId="0" xfId="48" applyFont="1" applyFill="1" applyBorder="1" applyAlignment="1">
      <alignment horizontal="left"/>
    </xf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xcel Built-in Normal" xfId="48"/>
    <cellStyle name="Incorreto" xfId="30" builtinId="27" customBuiltin="1"/>
    <cellStyle name="Moeda" xfId="47" builtinId="4"/>
    <cellStyle name="Neutra" xfId="31" builtinId="28" customBuiltin="1"/>
    <cellStyle name="Normal" xfId="0" builtinId="0"/>
    <cellStyle name="Normal 2" xfId="32"/>
    <cellStyle name="Normal_ORCEESCCB" xfId="33"/>
    <cellStyle name="Normal_QCI E CRONOGRAMA GERAL - Área 2 - Rev. 04" xfId="34"/>
    <cellStyle name="Nota" xfId="35" builtinId="10" customBuiltin="1"/>
    <cellStyle name="Saída" xfId="36" builtinId="21" customBuiltin="1"/>
    <cellStyle name="Separador de milhares_QCI E CRONOGRAMA GERAL - Área 2 - Rev. 04" xfId="37"/>
    <cellStyle name="Texto de Aviso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ítulo 4" xfId="44" builtinId="19" customBuiltin="1"/>
    <cellStyle name="Total" xfId="45" builtinId="25" customBuiltin="1"/>
    <cellStyle name="Vírgula" xfId="46" builtinId="3"/>
  </cellStyles>
  <dxfs count="0"/>
  <tableStyles count="0" defaultTableStyle="TableStyleMedium9" defaultPivotStyle="PivotStyleLight16"/>
  <colors>
    <mruColors>
      <color rgb="FF99FF99"/>
      <color rgb="FF66FF33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91440</xdr:colOff>
      <xdr:row>4</xdr:row>
      <xdr:rowOff>45720</xdr:rowOff>
    </xdr:to>
    <xdr:grpSp>
      <xdr:nvGrpSpPr>
        <xdr:cNvPr id="730" name="Group 1666"/>
        <xdr:cNvGrpSpPr>
          <a:grpSpLocks/>
        </xdr:cNvGrpSpPr>
      </xdr:nvGrpSpPr>
      <xdr:grpSpPr bwMode="auto">
        <a:xfrm>
          <a:off x="0" y="0"/>
          <a:ext cx="6261523" cy="638387"/>
          <a:chOff x="11" y="16"/>
          <a:chExt cx="649" cy="65"/>
        </a:xfrm>
      </xdr:grpSpPr>
      <xdr:sp macro="" textlink="" fLocksText="0">
        <xdr:nvSpPr>
          <xdr:cNvPr id="731" name="Text Box 7"/>
          <xdr:cNvSpPr txBox="1">
            <a:spLocks noChangeArrowheads="1"/>
          </xdr:cNvSpPr>
        </xdr:nvSpPr>
        <xdr:spPr bwMode="auto">
          <a:xfrm>
            <a:off x="97" y="25"/>
            <a:ext cx="563" cy="52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36360" tIns="27360" rIns="0" bIns="0" anchor="t" upright="1"/>
          <a:lstStyle/>
          <a:p>
            <a:pPr algn="l" rtl="0">
              <a:defRPr sz="1000"/>
            </a:pPr>
            <a:r>
              <a:rPr lang="pt-BR" sz="1400" b="0" i="0" strike="noStrike">
                <a:solidFill>
                  <a:srgbClr val="000000"/>
                </a:solidFill>
                <a:latin typeface="Arial"/>
                <a:cs typeface="Arial"/>
              </a:rPr>
              <a:t>PREFEITURA DO MUNICÍPIO DE MAUÁ</a:t>
            </a:r>
          </a:p>
          <a:p>
            <a:pPr algn="l" rtl="0">
              <a:defRPr sz="1000"/>
            </a:pPr>
            <a:r>
              <a:rPr lang="pt-BR" sz="1100" b="0" i="0" strike="noStrike">
                <a:solidFill>
                  <a:srgbClr val="000000"/>
                </a:solidFill>
                <a:latin typeface="Arial"/>
                <a:cs typeface="Arial"/>
              </a:rPr>
              <a:t>SECRETARIA DE OBRAS </a:t>
            </a:r>
          </a:p>
          <a:p>
            <a:pPr algn="l" rtl="0">
              <a:defRPr sz="1000"/>
            </a:pPr>
            <a:endParaRPr lang="pt-BR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32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" y="16"/>
            <a:ext cx="82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0</xdr:rowOff>
    </xdr:from>
    <xdr:to>
      <xdr:col>5</xdr:col>
      <xdr:colOff>1101090</xdr:colOff>
      <xdr:row>5</xdr:row>
      <xdr:rowOff>38100</xdr:rowOff>
    </xdr:to>
    <xdr:grpSp>
      <xdr:nvGrpSpPr>
        <xdr:cNvPr id="6" name="Group 1666"/>
        <xdr:cNvGrpSpPr>
          <a:grpSpLocks/>
        </xdr:cNvGrpSpPr>
      </xdr:nvGrpSpPr>
      <xdr:grpSpPr bwMode="auto">
        <a:xfrm>
          <a:off x="1009650" y="0"/>
          <a:ext cx="7492365" cy="800100"/>
          <a:chOff x="11" y="16"/>
          <a:chExt cx="649" cy="65"/>
        </a:xfrm>
      </xdr:grpSpPr>
      <xdr:sp macro="" textlink="" fLocksText="0">
        <xdr:nvSpPr>
          <xdr:cNvPr id="7" name="Text Box 7"/>
          <xdr:cNvSpPr txBox="1">
            <a:spLocks noChangeArrowheads="1"/>
          </xdr:cNvSpPr>
        </xdr:nvSpPr>
        <xdr:spPr bwMode="auto">
          <a:xfrm>
            <a:off x="161" y="25"/>
            <a:ext cx="499" cy="52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36360" tIns="27360" rIns="0" bIns="0" anchor="t" upright="1"/>
          <a:lstStyle/>
          <a:p>
            <a:pPr algn="l" rtl="0">
              <a:defRPr sz="1000"/>
            </a:pPr>
            <a:r>
              <a:rPr lang="pt-BR" sz="1400" b="0" i="0" strike="noStrike">
                <a:solidFill>
                  <a:srgbClr val="000000"/>
                </a:solidFill>
                <a:latin typeface="Arial"/>
                <a:cs typeface="Arial"/>
              </a:rPr>
              <a:t>PREFEITURA DO MUNICÍPIO DE MAUÁ</a:t>
            </a:r>
          </a:p>
          <a:p>
            <a:pPr algn="l" rtl="0">
              <a:defRPr sz="1000"/>
            </a:pPr>
            <a:r>
              <a:rPr lang="pt-BR" sz="1100" b="0" i="0" strike="noStrike">
                <a:solidFill>
                  <a:srgbClr val="000000"/>
                </a:solidFill>
                <a:latin typeface="Arial"/>
                <a:cs typeface="Arial"/>
              </a:rPr>
              <a:t>SECRETARIA DE OBRAS </a:t>
            </a:r>
          </a:p>
          <a:p>
            <a:pPr algn="l" rtl="0">
              <a:defRPr sz="1000"/>
            </a:pPr>
            <a:endParaRPr lang="pt-BR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8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" y="16"/>
            <a:ext cx="82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zoomScale="90" zoomScaleNormal="90" workbookViewId="0">
      <selection activeCell="M21" sqref="M21"/>
    </sheetView>
  </sheetViews>
  <sheetFormatPr defaultColWidth="9.140625" defaultRowHeight="12" x14ac:dyDescent="0.25"/>
  <cols>
    <col min="1" max="1" width="12.140625" style="25" customWidth="1"/>
    <col min="2" max="2" width="51.140625" style="53" customWidth="1"/>
    <col min="3" max="3" width="7.42578125" style="54" bestFit="1" customWidth="1"/>
    <col min="4" max="4" width="9.85546875" style="54" bestFit="1" customWidth="1"/>
    <col min="5" max="5" width="11.85546875" style="54" customWidth="1"/>
    <col min="6" max="6" width="12.85546875" style="54" customWidth="1"/>
    <col min="7" max="7" width="13.28515625" style="36" customWidth="1"/>
    <col min="8" max="8" width="12.42578125" style="37" customWidth="1"/>
    <col min="9" max="9" width="10.42578125" style="48" customWidth="1"/>
    <col min="10" max="11" width="9.140625" style="48"/>
    <col min="12" max="12" width="11.140625" style="34" bestFit="1" customWidth="1"/>
    <col min="13" max="13" width="12.42578125" style="48" customWidth="1"/>
    <col min="14" max="29" width="9.140625" style="48"/>
    <col min="30" max="16384" width="9.140625" style="36"/>
  </cols>
  <sheetData>
    <row r="1" spans="1:29" s="35" customFormat="1" x14ac:dyDescent="0.3">
      <c r="A1" s="24"/>
      <c r="B1" s="1"/>
      <c r="C1" s="2"/>
      <c r="D1" s="3"/>
      <c r="E1" s="2"/>
      <c r="F1" s="2"/>
      <c r="G1" s="31"/>
      <c r="H1" s="32"/>
      <c r="I1" s="33"/>
      <c r="J1" s="33"/>
      <c r="K1" s="33"/>
      <c r="L1" s="34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11"/>
      <c r="Y1" s="11"/>
      <c r="Z1" s="11"/>
      <c r="AA1" s="11"/>
      <c r="AB1" s="11"/>
      <c r="AC1" s="11"/>
    </row>
    <row r="2" spans="1:29" s="35" customFormat="1" x14ac:dyDescent="0.3">
      <c r="A2" s="24"/>
      <c r="B2" s="1"/>
      <c r="C2" s="2"/>
      <c r="D2" s="3"/>
      <c r="E2" s="2"/>
      <c r="F2" s="2"/>
      <c r="G2" s="31"/>
      <c r="H2" s="32"/>
      <c r="I2" s="33"/>
      <c r="J2" s="33"/>
      <c r="K2" s="33"/>
      <c r="L2" s="34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11"/>
      <c r="Y2" s="11"/>
      <c r="Z2" s="11"/>
      <c r="AA2" s="11"/>
      <c r="AB2" s="11"/>
      <c r="AC2" s="11"/>
    </row>
    <row r="3" spans="1:29" s="35" customFormat="1" x14ac:dyDescent="0.3">
      <c r="A3" s="24"/>
      <c r="B3" s="1"/>
      <c r="C3" s="2" t="s">
        <v>1</v>
      </c>
      <c r="D3" s="3"/>
      <c r="E3" s="2"/>
      <c r="F3" s="2"/>
      <c r="G3" s="31"/>
      <c r="H3" s="32"/>
      <c r="I3" s="33"/>
      <c r="J3" s="33"/>
      <c r="K3" s="33"/>
      <c r="L3" s="34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11"/>
      <c r="Y3" s="11"/>
      <c r="Z3" s="11"/>
      <c r="AA3" s="11"/>
      <c r="AB3" s="11"/>
      <c r="AC3" s="11"/>
    </row>
    <row r="4" spans="1:29" s="35" customFormat="1" x14ac:dyDescent="0.3">
      <c r="A4" s="24"/>
      <c r="B4" s="1"/>
      <c r="C4" s="4"/>
      <c r="D4" s="2"/>
      <c r="E4" s="2"/>
      <c r="F4" s="2"/>
      <c r="G4" s="31"/>
      <c r="H4" s="32"/>
      <c r="I4" s="33"/>
      <c r="J4" s="33"/>
      <c r="K4" s="33"/>
      <c r="L4" s="34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11"/>
      <c r="Y4" s="11"/>
      <c r="Z4" s="11"/>
      <c r="AA4" s="11"/>
      <c r="AB4" s="11"/>
      <c r="AC4" s="11"/>
    </row>
    <row r="5" spans="1:29" s="11" customFormat="1" x14ac:dyDescent="0.25">
      <c r="A5" s="5"/>
      <c r="B5" s="6"/>
      <c r="C5" s="7"/>
      <c r="D5" s="8"/>
      <c r="E5" s="325"/>
      <c r="F5" s="325"/>
      <c r="G5" s="9"/>
      <c r="H5" s="10"/>
      <c r="L5" s="12"/>
    </row>
    <row r="6" spans="1:29" s="11" customFormat="1" ht="12.75" x14ac:dyDescent="0.25">
      <c r="A6" s="13"/>
      <c r="B6" s="319" t="s">
        <v>212</v>
      </c>
      <c r="C6" s="14"/>
      <c r="D6" s="14"/>
      <c r="E6" s="8"/>
      <c r="F6" s="323"/>
      <c r="G6" s="9"/>
      <c r="H6" s="10"/>
      <c r="L6" s="12"/>
    </row>
    <row r="7" spans="1:29" s="11" customFormat="1" ht="12.75" x14ac:dyDescent="0.25">
      <c r="A7" s="5"/>
      <c r="B7" s="320" t="s">
        <v>782</v>
      </c>
      <c r="C7" s="7"/>
      <c r="D7" s="15"/>
      <c r="E7" s="8"/>
      <c r="F7" s="324"/>
      <c r="G7" s="9"/>
      <c r="H7" s="10"/>
      <c r="L7" s="12"/>
    </row>
    <row r="8" spans="1:29" s="11" customFormat="1" ht="12.75" x14ac:dyDescent="0.25">
      <c r="A8" s="5"/>
      <c r="B8" s="6"/>
      <c r="C8" s="6"/>
      <c r="D8" s="15"/>
      <c r="E8" s="322"/>
      <c r="F8" s="323"/>
      <c r="G8" s="9"/>
      <c r="H8" s="10"/>
      <c r="L8" s="12"/>
    </row>
    <row r="9" spans="1:29" s="11" customFormat="1" ht="12.75" thickBot="1" x14ac:dyDescent="0.3">
      <c r="A9" s="18" t="s">
        <v>783</v>
      </c>
      <c r="B9" s="6"/>
      <c r="C9" s="16"/>
      <c r="D9" s="19"/>
      <c r="E9" s="16"/>
      <c r="F9" s="16"/>
      <c r="G9" s="9"/>
      <c r="H9" s="10"/>
      <c r="L9" s="12"/>
    </row>
    <row r="10" spans="1:29" s="11" customFormat="1" x14ac:dyDescent="0.25">
      <c r="A10" s="20" t="s">
        <v>4</v>
      </c>
      <c r="B10" s="21" t="s">
        <v>5</v>
      </c>
      <c r="C10" s="22" t="s">
        <v>6</v>
      </c>
      <c r="D10" s="22" t="s">
        <v>7</v>
      </c>
      <c r="E10" s="23" t="s">
        <v>8</v>
      </c>
      <c r="F10" s="62" t="s">
        <v>0</v>
      </c>
      <c r="G10" s="9"/>
      <c r="H10" s="10"/>
      <c r="L10" s="12"/>
    </row>
    <row r="11" spans="1:29" ht="12.6" thickBot="1" x14ac:dyDescent="0.35">
      <c r="A11" s="27"/>
      <c r="B11" s="28"/>
      <c r="C11" s="29"/>
      <c r="D11" s="29"/>
      <c r="E11" s="30" t="s">
        <v>11</v>
      </c>
      <c r="F11" s="63"/>
      <c r="I11" s="36"/>
      <c r="J11" s="36"/>
      <c r="K11" s="36"/>
      <c r="L11" s="38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266">
        <v>1</v>
      </c>
      <c r="B12" s="267" t="s">
        <v>660</v>
      </c>
      <c r="C12" s="268"/>
      <c r="D12" s="268"/>
      <c r="E12" s="269"/>
      <c r="F12" s="270">
        <f>'Planilha Orçamentária'!F12</f>
        <v>24747.05</v>
      </c>
      <c r="I12" s="36"/>
      <c r="J12" s="36"/>
      <c r="K12" s="36"/>
      <c r="L12" s="38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s="48" customFormat="1" x14ac:dyDescent="0.3">
      <c r="A13" s="271">
        <v>2</v>
      </c>
      <c r="B13" s="272" t="s">
        <v>12</v>
      </c>
      <c r="C13" s="273"/>
      <c r="D13" s="274"/>
      <c r="E13" s="275"/>
      <c r="F13" s="270">
        <f>'Planilha Orçamentária'!F17</f>
        <v>26302.399999999998</v>
      </c>
      <c r="G13" s="51"/>
      <c r="H13" s="59"/>
      <c r="I13" s="46"/>
      <c r="K13" s="46"/>
      <c r="L13" s="34"/>
      <c r="M13" s="47"/>
    </row>
    <row r="14" spans="1:29" s="49" customFormat="1" x14ac:dyDescent="0.3">
      <c r="A14" s="271">
        <v>3</v>
      </c>
      <c r="B14" s="276" t="s">
        <v>23</v>
      </c>
      <c r="C14" s="277"/>
      <c r="D14" s="278"/>
      <c r="E14" s="279"/>
      <c r="F14" s="280">
        <f>'Planilha Orçamentária'!F26</f>
        <v>4869.9799999999996</v>
      </c>
      <c r="G14" s="51"/>
      <c r="H14" s="46"/>
      <c r="I14" s="48"/>
      <c r="J14" s="46"/>
      <c r="K14" s="34"/>
      <c r="L14" s="47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</row>
    <row r="15" spans="1:29" s="11" customFormat="1" x14ac:dyDescent="0.25">
      <c r="A15" s="271">
        <v>4</v>
      </c>
      <c r="B15" s="276" t="s">
        <v>226</v>
      </c>
      <c r="C15" s="277"/>
      <c r="D15" s="277"/>
      <c r="E15" s="281"/>
      <c r="F15" s="280">
        <f>F16+F17+F18+F19+F20+F21+F22+F23+F24+F25+F26+F27+F28+F29</f>
        <v>1735585.98</v>
      </c>
      <c r="G15" s="51"/>
      <c r="H15" s="46"/>
      <c r="I15" s="48"/>
      <c r="J15" s="46"/>
      <c r="K15" s="34"/>
      <c r="L15" s="47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</row>
    <row r="16" spans="1:29" s="11" customFormat="1" ht="15" x14ac:dyDescent="0.25">
      <c r="A16" s="160" t="s">
        <v>400</v>
      </c>
      <c r="B16" s="158" t="s">
        <v>30</v>
      </c>
      <c r="C16" s="161"/>
      <c r="D16" s="161"/>
      <c r="E16" s="161"/>
      <c r="F16" s="159">
        <f>'Planilha Orçamentária'!F32</f>
        <v>44691.130000000005</v>
      </c>
      <c r="G16" s="51"/>
      <c r="H16" s="46"/>
      <c r="I16" s="44"/>
      <c r="J16" s="46"/>
      <c r="K16" s="34"/>
      <c r="L16" s="47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1:29" s="11" customFormat="1" ht="15" x14ac:dyDescent="0.25">
      <c r="A17" s="104" t="s">
        <v>220</v>
      </c>
      <c r="B17" s="60" t="s">
        <v>32</v>
      </c>
      <c r="C17" s="61"/>
      <c r="D17" s="61"/>
      <c r="E17" s="61"/>
      <c r="F17" s="64">
        <f>'Planilha Orçamentária'!F47</f>
        <v>337225.67000000004</v>
      </c>
      <c r="G17" s="51"/>
      <c r="H17" s="46"/>
      <c r="I17" s="44"/>
      <c r="J17" s="46"/>
      <c r="K17" s="34"/>
      <c r="L17" s="47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1:29" s="11" customFormat="1" ht="15" x14ac:dyDescent="0.25">
      <c r="A18" s="160" t="s">
        <v>410</v>
      </c>
      <c r="B18" s="158" t="s">
        <v>35</v>
      </c>
      <c r="C18" s="161"/>
      <c r="D18" s="161"/>
      <c r="E18" s="161"/>
      <c r="F18" s="159">
        <f>'Planilha Orçamentária'!F57</f>
        <v>265923.49</v>
      </c>
      <c r="G18" s="51"/>
      <c r="H18" s="46"/>
      <c r="I18" s="44"/>
      <c r="J18" s="46"/>
      <c r="K18" s="34"/>
      <c r="L18" s="47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9" s="11" customFormat="1" ht="15" x14ac:dyDescent="0.25">
      <c r="A19" s="104" t="s">
        <v>221</v>
      </c>
      <c r="B19" s="60" t="s">
        <v>36</v>
      </c>
      <c r="C19" s="61"/>
      <c r="D19" s="61"/>
      <c r="E19" s="61"/>
      <c r="F19" s="64">
        <f>'Planilha Orçamentária'!F64</f>
        <v>121385.67000000001</v>
      </c>
      <c r="G19" s="51"/>
      <c r="H19" s="46"/>
      <c r="I19" s="44"/>
      <c r="J19" s="46"/>
      <c r="K19" s="34"/>
      <c r="L19" s="47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</row>
    <row r="20" spans="1:29" s="11" customFormat="1" ht="15" x14ac:dyDescent="0.25">
      <c r="A20" s="160" t="s">
        <v>434</v>
      </c>
      <c r="B20" s="158" t="s">
        <v>96</v>
      </c>
      <c r="C20" s="161"/>
      <c r="D20" s="161"/>
      <c r="E20" s="161"/>
      <c r="F20" s="159">
        <f>'Planilha Orçamentária'!F73</f>
        <v>62977.84</v>
      </c>
      <c r="G20" s="51"/>
      <c r="H20" s="46"/>
      <c r="I20" s="44"/>
      <c r="J20" s="46"/>
      <c r="K20" s="34"/>
      <c r="L20" s="47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9" s="11" customFormat="1" ht="15" x14ac:dyDescent="0.25">
      <c r="A21" s="104" t="s">
        <v>222</v>
      </c>
      <c r="B21" s="60" t="s">
        <v>37</v>
      </c>
      <c r="C21" s="61"/>
      <c r="D21" s="61"/>
      <c r="E21" s="61"/>
      <c r="F21" s="64">
        <f>'Planilha Orçamentária'!F82</f>
        <v>26445.09</v>
      </c>
      <c r="G21" s="51"/>
      <c r="H21" s="46"/>
      <c r="I21" s="44"/>
      <c r="J21" s="46"/>
      <c r="K21" s="3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9" s="11" customFormat="1" ht="15" x14ac:dyDescent="0.25">
      <c r="A22" s="160" t="s">
        <v>223</v>
      </c>
      <c r="B22" s="158" t="s">
        <v>39</v>
      </c>
      <c r="C22" s="161"/>
      <c r="D22" s="161"/>
      <c r="E22" s="161"/>
      <c r="F22" s="159">
        <f>'Planilha Orçamentária'!F88</f>
        <v>25517.25</v>
      </c>
      <c r="G22" s="51"/>
      <c r="H22" s="46"/>
      <c r="I22" s="44"/>
      <c r="J22" s="46"/>
      <c r="K22" s="34"/>
      <c r="L22" s="47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1:29" s="11" customFormat="1" ht="15" x14ac:dyDescent="0.25">
      <c r="A23" s="104" t="s">
        <v>454</v>
      </c>
      <c r="B23" s="60" t="s">
        <v>40</v>
      </c>
      <c r="C23" s="61"/>
      <c r="D23" s="61"/>
      <c r="E23" s="61"/>
      <c r="F23" s="64">
        <f>'Planilha Orçamentária'!F96</f>
        <v>241308.28000000003</v>
      </c>
      <c r="G23" s="51"/>
      <c r="H23" s="46"/>
      <c r="I23" s="44"/>
      <c r="J23" s="46"/>
      <c r="K23" s="34"/>
      <c r="L23" s="47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</row>
    <row r="24" spans="1:29" s="11" customFormat="1" ht="15" x14ac:dyDescent="0.25">
      <c r="A24" s="160" t="s">
        <v>468</v>
      </c>
      <c r="B24" s="158" t="s">
        <v>87</v>
      </c>
      <c r="C24" s="161"/>
      <c r="D24" s="161"/>
      <c r="E24" s="161"/>
      <c r="F24" s="159">
        <f>'Planilha Orçamentária'!F111</f>
        <v>11943.36</v>
      </c>
      <c r="G24" s="51"/>
      <c r="H24" s="46"/>
      <c r="I24" s="44"/>
      <c r="J24" s="46"/>
      <c r="K24" s="34"/>
      <c r="L24" s="47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</row>
    <row r="25" spans="1:29" s="11" customFormat="1" ht="15" x14ac:dyDescent="0.25">
      <c r="A25" s="104" t="s">
        <v>470</v>
      </c>
      <c r="B25" s="60" t="s">
        <v>92</v>
      </c>
      <c r="C25" s="61"/>
      <c r="D25" s="61"/>
      <c r="E25" s="61"/>
      <c r="F25" s="64">
        <f>'Planilha Orçamentária'!F113</f>
        <v>124058.79999999999</v>
      </c>
      <c r="G25" s="51"/>
      <c r="H25" s="46"/>
      <c r="I25" s="44"/>
      <c r="J25" s="46"/>
      <c r="K25" s="34"/>
      <c r="L25" s="47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</row>
    <row r="26" spans="1:29" s="11" customFormat="1" ht="15" x14ac:dyDescent="0.25">
      <c r="A26" s="160" t="s">
        <v>479</v>
      </c>
      <c r="B26" s="158" t="s">
        <v>108</v>
      </c>
      <c r="C26" s="161"/>
      <c r="D26" s="161"/>
      <c r="E26" s="161"/>
      <c r="F26" s="159">
        <f>'Planilha Orçamentária'!F122</f>
        <v>70622.16</v>
      </c>
      <c r="G26" s="51"/>
      <c r="H26" s="46"/>
      <c r="I26" s="44"/>
      <c r="J26" s="46"/>
      <c r="K26" s="34"/>
      <c r="L26" s="47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1:29" s="11" customFormat="1" ht="15" x14ac:dyDescent="0.25">
      <c r="A27" s="104" t="s">
        <v>487</v>
      </c>
      <c r="B27" s="60" t="s">
        <v>43</v>
      </c>
      <c r="C27" s="61"/>
      <c r="D27" s="61"/>
      <c r="E27" s="61"/>
      <c r="F27" s="64">
        <f>'Planilha Orçamentária'!F130</f>
        <v>142885.26</v>
      </c>
      <c r="G27" s="51"/>
      <c r="H27" s="46"/>
      <c r="I27" s="44"/>
      <c r="J27" s="46"/>
      <c r="K27" s="34"/>
      <c r="L27" s="47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9" s="11" customFormat="1" ht="15" x14ac:dyDescent="0.25">
      <c r="A28" s="160" t="s">
        <v>571</v>
      </c>
      <c r="B28" s="158" t="s">
        <v>55</v>
      </c>
      <c r="C28" s="161"/>
      <c r="D28" s="161"/>
      <c r="E28" s="161"/>
      <c r="F28" s="159">
        <f>'Planilha Orçamentária'!F215</f>
        <v>154088.16999999998</v>
      </c>
      <c r="G28" s="51"/>
      <c r="H28" s="46"/>
      <c r="I28" s="44"/>
      <c r="J28" s="46"/>
      <c r="K28" s="34"/>
      <c r="L28" s="47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9" s="11" customFormat="1" ht="15" x14ac:dyDescent="0.25">
      <c r="A29" s="104" t="s">
        <v>648</v>
      </c>
      <c r="B29" s="60" t="s">
        <v>59</v>
      </c>
      <c r="C29" s="61"/>
      <c r="D29" s="61"/>
      <c r="E29" s="61"/>
      <c r="F29" s="64">
        <f>'Planilha Orçamentária'!F302</f>
        <v>106513.81</v>
      </c>
      <c r="G29" s="51"/>
      <c r="H29" s="46"/>
      <c r="I29" s="44"/>
      <c r="J29" s="46"/>
      <c r="K29" s="34"/>
      <c r="L29" s="47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1:29" s="11" customFormat="1" ht="15" x14ac:dyDescent="0.25">
      <c r="A30" s="271">
        <v>5</v>
      </c>
      <c r="B30" s="276" t="s">
        <v>61</v>
      </c>
      <c r="C30" s="282"/>
      <c r="D30" s="282"/>
      <c r="E30" s="282"/>
      <c r="F30" s="280">
        <f>'Planilha Orçamentária'!F308</f>
        <v>4818.5200000000004</v>
      </c>
      <c r="G30" s="51"/>
      <c r="H30" s="46"/>
      <c r="I30" s="44"/>
      <c r="J30" s="46"/>
      <c r="K30" s="34"/>
      <c r="L30" s="47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1:29" s="11" customFormat="1" x14ac:dyDescent="0.25">
      <c r="A31" s="283">
        <v>6</v>
      </c>
      <c r="B31" s="284" t="s">
        <v>218</v>
      </c>
      <c r="C31" s="285"/>
      <c r="D31" s="285"/>
      <c r="E31" s="286"/>
      <c r="F31" s="287">
        <f>'Planilha Orçamentária'!F314</f>
        <v>205680.88</v>
      </c>
      <c r="G31" s="51"/>
      <c r="H31" s="46"/>
      <c r="I31" s="48"/>
      <c r="J31" s="46"/>
      <c r="K31" s="34"/>
      <c r="L31" s="47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</row>
    <row r="32" spans="1:29" ht="12.75" thickBot="1" x14ac:dyDescent="0.3">
      <c r="A32" s="296"/>
      <c r="B32" s="297" t="s">
        <v>114</v>
      </c>
      <c r="C32" s="298"/>
      <c r="D32" s="299"/>
      <c r="E32" s="300"/>
      <c r="F32" s="301">
        <f>F12+F13+F14+F15+F30+F31</f>
        <v>2002004.81</v>
      </c>
      <c r="G32" s="39"/>
      <c r="H32" s="40"/>
      <c r="I32" s="41"/>
      <c r="J32" s="36"/>
      <c r="K32" s="41"/>
      <c r="L32" s="38"/>
      <c r="M32" s="42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</row>
    <row r="33" spans="6:6" ht="12.75" customHeight="1" x14ac:dyDescent="0.25">
      <c r="F33" s="55"/>
    </row>
    <row r="35" spans="6:6" x14ac:dyDescent="0.25">
      <c r="F35" s="57"/>
    </row>
    <row r="36" spans="6:6" x14ac:dyDescent="0.25">
      <c r="F36" s="57"/>
    </row>
    <row r="37" spans="6:6" x14ac:dyDescent="0.25">
      <c r="F37" s="58"/>
    </row>
  </sheetData>
  <mergeCells count="1">
    <mergeCell ref="E5:F5"/>
  </mergeCells>
  <pageMargins left="0.51181102362204722" right="0.23622047244094491" top="0.78740157480314965" bottom="0.78740157480314965" header="0.31496062992125984" footer="0.31496062992125984"/>
  <pageSetup paperSize="9" scale="9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6"/>
  <sheetViews>
    <sheetView showZeros="0" tabSelected="1" showWhiteSpace="0" view="pageBreakPreview" zoomScaleNormal="80" zoomScaleSheetLayoutView="100" workbookViewId="0">
      <selection activeCell="G16" sqref="G16"/>
    </sheetView>
  </sheetViews>
  <sheetFormatPr defaultColWidth="9.140625" defaultRowHeight="12" x14ac:dyDescent="0.25"/>
  <cols>
    <col min="1" max="1" width="12.140625" style="25" customWidth="1"/>
    <col min="2" max="2" width="61.85546875" style="53" customWidth="1"/>
    <col min="3" max="3" width="10.140625" style="54" bestFit="1" customWidth="1"/>
    <col min="4" max="4" width="9.85546875" style="54" bestFit="1" customWidth="1"/>
    <col min="5" max="5" width="17" style="54" customWidth="1"/>
    <col min="6" max="6" width="16.85546875" style="54" customWidth="1"/>
    <col min="7" max="7" width="9.28515625" style="48" customWidth="1"/>
    <col min="8" max="8" width="15.42578125" style="56" customWidth="1"/>
    <col min="9" max="9" width="13.28515625" style="36" customWidth="1"/>
    <col min="10" max="10" width="12.42578125" style="37" customWidth="1"/>
    <col min="11" max="11" width="10.42578125" style="48" customWidth="1"/>
    <col min="12" max="13" width="9.140625" style="48"/>
    <col min="14" max="14" width="11.140625" style="34" bestFit="1" customWidth="1"/>
    <col min="15" max="15" width="12.42578125" style="48" customWidth="1"/>
    <col min="16" max="31" width="9.140625" style="48"/>
    <col min="32" max="16384" width="9.140625" style="36"/>
  </cols>
  <sheetData>
    <row r="1" spans="1:31" s="35" customFormat="1" x14ac:dyDescent="0.25">
      <c r="A1" s="24"/>
      <c r="B1" s="1"/>
      <c r="C1" s="2"/>
      <c r="D1" s="3"/>
      <c r="E1" s="2"/>
      <c r="F1" s="2"/>
      <c r="G1" s="2"/>
      <c r="H1" s="26"/>
      <c r="I1" s="31"/>
      <c r="J1" s="32"/>
      <c r="K1" s="33"/>
      <c r="L1" s="33"/>
      <c r="M1" s="33"/>
      <c r="N1" s="34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11"/>
      <c r="AA1" s="11"/>
      <c r="AB1" s="11"/>
      <c r="AC1" s="11"/>
      <c r="AD1" s="11"/>
      <c r="AE1" s="11"/>
    </row>
    <row r="2" spans="1:31" s="35" customFormat="1" x14ac:dyDescent="0.25">
      <c r="A2" s="24"/>
      <c r="B2" s="1"/>
      <c r="C2" s="2"/>
      <c r="D2" s="3"/>
      <c r="E2" s="2"/>
      <c r="F2" s="2"/>
      <c r="G2" s="2"/>
      <c r="H2" s="26"/>
      <c r="I2" s="31"/>
      <c r="J2" s="32"/>
      <c r="K2" s="33"/>
      <c r="L2" s="33"/>
      <c r="M2" s="33"/>
      <c r="N2" s="34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11"/>
      <c r="AA2" s="11"/>
      <c r="AB2" s="11"/>
      <c r="AC2" s="11"/>
      <c r="AD2" s="11"/>
      <c r="AE2" s="11"/>
    </row>
    <row r="3" spans="1:31" s="35" customFormat="1" x14ac:dyDescent="0.25">
      <c r="A3" s="24"/>
      <c r="B3" s="1"/>
      <c r="C3" s="2" t="s">
        <v>1</v>
      </c>
      <c r="D3" s="3"/>
      <c r="E3" s="2"/>
      <c r="F3" s="2"/>
      <c r="G3" s="2"/>
      <c r="H3" s="26"/>
      <c r="I3" s="31"/>
      <c r="J3" s="32"/>
      <c r="K3" s="33"/>
      <c r="L3" s="33"/>
      <c r="M3" s="33"/>
      <c r="N3" s="34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11"/>
      <c r="AA3" s="11"/>
      <c r="AB3" s="11"/>
      <c r="AC3" s="11"/>
      <c r="AD3" s="11"/>
      <c r="AE3" s="11"/>
    </row>
    <row r="4" spans="1:31" s="35" customFormat="1" x14ac:dyDescent="0.25">
      <c r="A4" s="24"/>
      <c r="B4" s="1"/>
      <c r="C4" s="4"/>
      <c r="D4" s="2"/>
      <c r="E4" s="2"/>
      <c r="F4" s="2"/>
      <c r="G4" s="2"/>
      <c r="H4" s="26"/>
      <c r="I4" s="31"/>
      <c r="J4" s="32"/>
      <c r="K4" s="33"/>
      <c r="L4" s="33"/>
      <c r="M4" s="33"/>
      <c r="N4" s="34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11"/>
      <c r="AA4" s="11"/>
      <c r="AB4" s="11"/>
      <c r="AC4" s="11"/>
      <c r="AD4" s="11"/>
      <c r="AE4" s="11"/>
    </row>
    <row r="5" spans="1:31" s="11" customFormat="1" x14ac:dyDescent="0.25">
      <c r="A5" s="5"/>
      <c r="B5" s="6"/>
      <c r="C5" s="7"/>
      <c r="D5" s="321"/>
      <c r="E5" s="321"/>
      <c r="F5" s="321"/>
      <c r="G5" s="327" t="s">
        <v>693</v>
      </c>
      <c r="H5" s="328"/>
      <c r="I5" s="9"/>
      <c r="J5" s="10"/>
      <c r="N5" s="12"/>
    </row>
    <row r="6" spans="1:31" s="11" customFormat="1" ht="24" customHeight="1" x14ac:dyDescent="0.25">
      <c r="A6" s="331" t="s">
        <v>779</v>
      </c>
      <c r="B6" s="331"/>
      <c r="C6" s="331"/>
      <c r="D6" s="331"/>
      <c r="E6" s="331"/>
      <c r="F6" s="332"/>
      <c r="G6" s="289" t="s">
        <v>694</v>
      </c>
      <c r="H6" s="291">
        <v>41579</v>
      </c>
      <c r="I6" s="9"/>
      <c r="J6" s="10"/>
      <c r="N6" s="12"/>
    </row>
    <row r="7" spans="1:31" s="11" customFormat="1" ht="12.75" x14ac:dyDescent="0.2">
      <c r="A7" s="333" t="s">
        <v>780</v>
      </c>
      <c r="B7" s="333"/>
      <c r="C7" s="333"/>
      <c r="D7" s="333"/>
      <c r="E7" s="333"/>
      <c r="F7" s="333"/>
      <c r="G7" s="289" t="s">
        <v>81</v>
      </c>
      <c r="H7" s="288">
        <v>161</v>
      </c>
      <c r="I7" s="9"/>
      <c r="J7" s="10"/>
      <c r="N7" s="12"/>
    </row>
    <row r="8" spans="1:31" s="11" customFormat="1" ht="12.75" x14ac:dyDescent="0.25">
      <c r="A8" s="5"/>
      <c r="B8" s="6"/>
      <c r="C8" s="6"/>
      <c r="D8" s="15"/>
      <c r="E8" s="17"/>
      <c r="F8" s="321"/>
      <c r="G8" s="290" t="s">
        <v>27</v>
      </c>
      <c r="H8" s="291">
        <v>41518</v>
      </c>
      <c r="I8" s="9"/>
      <c r="J8" s="10"/>
      <c r="N8" s="12"/>
    </row>
    <row r="9" spans="1:31" s="11" customFormat="1" ht="13.5" thickBot="1" x14ac:dyDescent="0.25">
      <c r="A9" s="334" t="s">
        <v>781</v>
      </c>
      <c r="B9" s="334"/>
      <c r="C9" s="334"/>
      <c r="D9" s="334"/>
      <c r="E9" s="334"/>
      <c r="F9" s="334"/>
      <c r="G9" s="16"/>
      <c r="H9" s="26"/>
      <c r="I9" s="9"/>
      <c r="J9" s="10"/>
      <c r="N9" s="12"/>
    </row>
    <row r="10" spans="1:31" s="11" customFormat="1" x14ac:dyDescent="0.25">
      <c r="A10" s="20" t="s">
        <v>4</v>
      </c>
      <c r="B10" s="21" t="s">
        <v>5</v>
      </c>
      <c r="C10" s="22" t="s">
        <v>6</v>
      </c>
      <c r="D10" s="22" t="s">
        <v>7</v>
      </c>
      <c r="E10" s="23" t="s">
        <v>8</v>
      </c>
      <c r="F10" s="23" t="s">
        <v>0</v>
      </c>
      <c r="G10" s="23" t="s">
        <v>9</v>
      </c>
      <c r="H10" s="293" t="s">
        <v>10</v>
      </c>
      <c r="I10" s="9"/>
      <c r="J10" s="10"/>
      <c r="N10" s="12"/>
    </row>
    <row r="11" spans="1:31" ht="12.75" thickBot="1" x14ac:dyDescent="0.3">
      <c r="A11" s="27"/>
      <c r="B11" s="28"/>
      <c r="C11" s="29"/>
      <c r="D11" s="29"/>
      <c r="E11" s="30" t="s">
        <v>698</v>
      </c>
      <c r="F11" s="30"/>
      <c r="G11" s="163"/>
      <c r="H11" s="164"/>
      <c r="K11" s="36"/>
      <c r="L11" s="36"/>
      <c r="M11" s="36"/>
      <c r="N11" s="38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31" ht="15" customHeight="1" thickBot="1" x14ac:dyDescent="0.3">
      <c r="A12" s="223">
        <v>1</v>
      </c>
      <c r="B12" s="224" t="s">
        <v>654</v>
      </c>
      <c r="C12" s="225"/>
      <c r="D12" s="225"/>
      <c r="E12" s="226"/>
      <c r="F12" s="227">
        <f>F14+F16</f>
        <v>24747.05</v>
      </c>
      <c r="G12" s="228"/>
      <c r="H12" s="229"/>
      <c r="K12" s="36"/>
      <c r="L12" s="36"/>
      <c r="M12" s="36"/>
      <c r="N12" s="38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31" ht="15" customHeight="1" x14ac:dyDescent="0.25">
      <c r="A13" s="165" t="s">
        <v>13</v>
      </c>
      <c r="B13" s="125" t="s">
        <v>655</v>
      </c>
      <c r="C13" s="126"/>
      <c r="D13" s="126"/>
      <c r="E13" s="127"/>
      <c r="F13" s="127"/>
      <c r="G13" s="128"/>
      <c r="H13" s="166"/>
      <c r="K13" s="36"/>
      <c r="L13" s="36"/>
      <c r="M13" s="36"/>
      <c r="N13" s="38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31" ht="15.75" customHeight="1" x14ac:dyDescent="0.2">
      <c r="A14" s="167" t="s">
        <v>656</v>
      </c>
      <c r="B14" s="116" t="s">
        <v>180</v>
      </c>
      <c r="C14" s="117" t="s">
        <v>20</v>
      </c>
      <c r="D14" s="113">
        <v>8</v>
      </c>
      <c r="E14" s="114">
        <v>2626.96</v>
      </c>
      <c r="F14" s="114">
        <f>ROUND(D14*E14,2)</f>
        <v>21015.68</v>
      </c>
      <c r="G14" s="115" t="s">
        <v>81</v>
      </c>
      <c r="H14" s="168">
        <v>11705</v>
      </c>
      <c r="K14" s="36"/>
      <c r="L14" s="36"/>
      <c r="M14" s="36"/>
      <c r="N14" s="38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31" ht="14.25" customHeight="1" x14ac:dyDescent="0.25">
      <c r="A15" s="167" t="s">
        <v>17</v>
      </c>
      <c r="B15" s="112" t="s">
        <v>658</v>
      </c>
      <c r="C15" s="113"/>
      <c r="D15" s="113"/>
      <c r="E15" s="114"/>
      <c r="F15" s="114"/>
      <c r="G15" s="115"/>
      <c r="H15" s="168"/>
      <c r="K15" s="36"/>
      <c r="L15" s="36"/>
      <c r="M15" s="36"/>
      <c r="N15" s="38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31" ht="13.5" thickBot="1" x14ac:dyDescent="0.25">
      <c r="A16" s="169" t="s">
        <v>659</v>
      </c>
      <c r="B16" s="129" t="s">
        <v>181</v>
      </c>
      <c r="C16" s="130" t="s">
        <v>20</v>
      </c>
      <c r="D16" s="131">
        <v>3</v>
      </c>
      <c r="E16" s="114">
        <v>1243.79</v>
      </c>
      <c r="F16" s="114">
        <f>ROUND(D16*E16,2)</f>
        <v>3731.37</v>
      </c>
      <c r="G16" s="133" t="s">
        <v>81</v>
      </c>
      <c r="H16" s="170">
        <v>11709</v>
      </c>
      <c r="K16" s="36"/>
      <c r="L16" s="36"/>
      <c r="M16" s="36"/>
      <c r="N16" s="38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ht="12.75" thickBot="1" x14ac:dyDescent="0.3">
      <c r="A17" s="310">
        <v>2</v>
      </c>
      <c r="B17" s="311" t="s">
        <v>12</v>
      </c>
      <c r="C17" s="312"/>
      <c r="D17" s="313"/>
      <c r="E17" s="314"/>
      <c r="F17" s="315">
        <f>SUM(F18:F25)</f>
        <v>26302.399999999998</v>
      </c>
      <c r="G17" s="316"/>
      <c r="H17" s="317"/>
      <c r="I17" s="39"/>
      <c r="J17" s="40"/>
      <c r="K17" s="41"/>
      <c r="L17" s="36"/>
      <c r="M17" s="41"/>
      <c r="N17" s="38"/>
      <c r="O17" s="42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44" customFormat="1" ht="36" x14ac:dyDescent="0.25">
      <c r="A18" s="165" t="s">
        <v>24</v>
      </c>
      <c r="B18" s="134" t="s">
        <v>719</v>
      </c>
      <c r="C18" s="135" t="s">
        <v>14</v>
      </c>
      <c r="D18" s="136">
        <v>25</v>
      </c>
      <c r="E18" s="114">
        <v>183.49</v>
      </c>
      <c r="F18" s="114">
        <f t="shared" ref="F18:F25" si="0">ROUND(D18*E18,2)</f>
        <v>4587.25</v>
      </c>
      <c r="G18" s="128" t="s">
        <v>15</v>
      </c>
      <c r="H18" s="166" t="s">
        <v>16</v>
      </c>
      <c r="I18" s="39"/>
      <c r="J18" s="40"/>
      <c r="K18" s="41"/>
      <c r="L18" s="43"/>
      <c r="M18" s="41"/>
      <c r="N18" s="38"/>
      <c r="O18" s="42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31" s="44" customFormat="1" ht="24" x14ac:dyDescent="0.25">
      <c r="A19" s="167" t="s">
        <v>398</v>
      </c>
      <c r="B19" s="118" t="s">
        <v>278</v>
      </c>
      <c r="C19" s="117" t="s">
        <v>14</v>
      </c>
      <c r="D19" s="119">
        <v>35</v>
      </c>
      <c r="E19" s="114">
        <v>315.14999999999998</v>
      </c>
      <c r="F19" s="114">
        <f t="shared" si="0"/>
        <v>11030.25</v>
      </c>
      <c r="G19" s="115" t="s">
        <v>15</v>
      </c>
      <c r="H19" s="168" t="s">
        <v>18</v>
      </c>
      <c r="I19" s="39"/>
      <c r="J19" s="40"/>
      <c r="K19" s="41"/>
      <c r="L19" s="43"/>
      <c r="M19" s="41"/>
      <c r="N19" s="38"/>
      <c r="O19" s="42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31" s="44" customFormat="1" ht="24" x14ac:dyDescent="0.25">
      <c r="A20" s="167" t="s">
        <v>26</v>
      </c>
      <c r="B20" s="118" t="s">
        <v>769</v>
      </c>
      <c r="C20" s="117" t="s">
        <v>14</v>
      </c>
      <c r="D20" s="119">
        <v>70.400000000000006</v>
      </c>
      <c r="E20" s="114">
        <v>42.65</v>
      </c>
      <c r="F20" s="114">
        <f t="shared" si="0"/>
        <v>3002.56</v>
      </c>
      <c r="G20" s="115" t="s">
        <v>15</v>
      </c>
      <c r="H20" s="168" t="s">
        <v>19</v>
      </c>
      <c r="I20" s="39"/>
      <c r="J20" s="40"/>
      <c r="K20" s="41"/>
      <c r="L20" s="43"/>
      <c r="M20" s="41"/>
      <c r="N20" s="38"/>
      <c r="O20" s="42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31" s="44" customFormat="1" ht="24" x14ac:dyDescent="0.25">
      <c r="A21" s="167" t="s">
        <v>399</v>
      </c>
      <c r="B21" s="118" t="s">
        <v>672</v>
      </c>
      <c r="C21" s="117" t="s">
        <v>20</v>
      </c>
      <c r="D21" s="119">
        <v>1</v>
      </c>
      <c r="E21" s="114">
        <v>1336.23</v>
      </c>
      <c r="F21" s="114">
        <f t="shared" si="0"/>
        <v>1336.23</v>
      </c>
      <c r="G21" s="115" t="s">
        <v>15</v>
      </c>
      <c r="H21" s="168" t="s">
        <v>673</v>
      </c>
      <c r="I21" s="157"/>
      <c r="J21" s="40"/>
      <c r="K21" s="98"/>
      <c r="L21" s="43"/>
      <c r="M21" s="98"/>
      <c r="N21" s="38"/>
      <c r="O21" s="42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31" s="44" customFormat="1" ht="24" x14ac:dyDescent="0.25">
      <c r="A22" s="167" t="s">
        <v>674</v>
      </c>
      <c r="B22" s="118" t="s">
        <v>749</v>
      </c>
      <c r="C22" s="117" t="s">
        <v>14</v>
      </c>
      <c r="D22" s="119">
        <v>32.21</v>
      </c>
      <c r="E22" s="114">
        <v>41.49</v>
      </c>
      <c r="F22" s="114">
        <f t="shared" si="0"/>
        <v>1336.39</v>
      </c>
      <c r="G22" s="115" t="s">
        <v>15</v>
      </c>
      <c r="H22" s="168" t="s">
        <v>311</v>
      </c>
      <c r="I22" s="157"/>
      <c r="J22" s="40"/>
      <c r="K22" s="98"/>
      <c r="L22" s="43"/>
      <c r="M22" s="98"/>
      <c r="N22" s="38"/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31" s="44" customFormat="1" ht="30" customHeight="1" x14ac:dyDescent="0.25">
      <c r="A23" s="167" t="s">
        <v>686</v>
      </c>
      <c r="B23" s="137" t="s">
        <v>770</v>
      </c>
      <c r="C23" s="117" t="s">
        <v>20</v>
      </c>
      <c r="D23" s="119">
        <v>1</v>
      </c>
      <c r="E23" s="114">
        <v>42.26</v>
      </c>
      <c r="F23" s="114">
        <f t="shared" si="0"/>
        <v>42.26</v>
      </c>
      <c r="G23" s="115" t="s">
        <v>15</v>
      </c>
      <c r="H23" s="171">
        <v>83878</v>
      </c>
      <c r="I23" s="157"/>
      <c r="J23" s="40"/>
      <c r="K23" s="98"/>
      <c r="L23" s="43"/>
      <c r="M23" s="98"/>
      <c r="N23" s="38"/>
      <c r="O23" s="42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31" s="44" customFormat="1" ht="30" customHeight="1" x14ac:dyDescent="0.25">
      <c r="A24" s="167" t="s">
        <v>687</v>
      </c>
      <c r="B24" s="137" t="s">
        <v>771</v>
      </c>
      <c r="C24" s="117" t="s">
        <v>2</v>
      </c>
      <c r="D24" s="119">
        <v>20</v>
      </c>
      <c r="E24" s="114">
        <v>16.68</v>
      </c>
      <c r="F24" s="114">
        <f t="shared" si="0"/>
        <v>333.6</v>
      </c>
      <c r="G24" s="115" t="s">
        <v>15</v>
      </c>
      <c r="H24" s="171" t="s">
        <v>772</v>
      </c>
      <c r="I24" s="157"/>
      <c r="J24" s="40"/>
      <c r="K24" s="98"/>
      <c r="L24" s="43"/>
      <c r="M24" s="98"/>
      <c r="N24" s="38"/>
      <c r="O24" s="42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31" s="43" customFormat="1" ht="12.75" thickBot="1" x14ac:dyDescent="0.3">
      <c r="A25" s="169" t="s">
        <v>773</v>
      </c>
      <c r="B25" s="137" t="s">
        <v>774</v>
      </c>
      <c r="C25" s="130" t="s">
        <v>21</v>
      </c>
      <c r="D25" s="138">
        <v>14</v>
      </c>
      <c r="E25" s="114">
        <v>330.99</v>
      </c>
      <c r="F25" s="114">
        <f t="shared" si="0"/>
        <v>4633.8599999999997</v>
      </c>
      <c r="G25" s="133" t="s">
        <v>15</v>
      </c>
      <c r="H25" s="170" t="s">
        <v>22</v>
      </c>
      <c r="I25" s="39"/>
      <c r="J25" s="40"/>
      <c r="K25" s="41"/>
      <c r="M25" s="41"/>
      <c r="N25" s="38"/>
      <c r="O25" s="42"/>
    </row>
    <row r="26" spans="1:31" s="45" customFormat="1" ht="12.75" thickBot="1" x14ac:dyDescent="0.3">
      <c r="A26" s="215">
        <v>3</v>
      </c>
      <c r="B26" s="216" t="s">
        <v>23</v>
      </c>
      <c r="C26" s="217"/>
      <c r="D26" s="218"/>
      <c r="E26" s="219"/>
      <c r="F26" s="219">
        <f>SUM(F27:F30)</f>
        <v>4869.9799999999996</v>
      </c>
      <c r="G26" s="220"/>
      <c r="H26" s="221"/>
      <c r="I26" s="39"/>
      <c r="J26" s="41"/>
      <c r="K26" s="36"/>
      <c r="L26" s="41"/>
      <c r="M26" s="38"/>
      <c r="N26" s="42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31" s="109" customFormat="1" ht="24" x14ac:dyDescent="0.25">
      <c r="A27" s="165" t="s">
        <v>750</v>
      </c>
      <c r="B27" s="212" t="s">
        <v>775</v>
      </c>
      <c r="C27" s="213" t="s">
        <v>14</v>
      </c>
      <c r="D27" s="136">
        <v>765.88</v>
      </c>
      <c r="E27" s="114">
        <v>0.45</v>
      </c>
      <c r="F27" s="114">
        <f>ROUND(D27*E27,2)</f>
        <v>344.65</v>
      </c>
      <c r="G27" s="128" t="s">
        <v>15</v>
      </c>
      <c r="H27" s="214">
        <v>73672</v>
      </c>
      <c r="I27" s="106"/>
      <c r="J27" s="107"/>
      <c r="K27" s="108"/>
      <c r="M27" s="108"/>
      <c r="N27" s="110"/>
      <c r="O27" s="111"/>
    </row>
    <row r="28" spans="1:31" s="43" customFormat="1" ht="19.5" customHeight="1" x14ac:dyDescent="0.25">
      <c r="A28" s="167" t="s">
        <v>186</v>
      </c>
      <c r="B28" s="120" t="s">
        <v>720</v>
      </c>
      <c r="C28" s="117" t="s">
        <v>25</v>
      </c>
      <c r="D28" s="119">
        <v>100</v>
      </c>
      <c r="E28" s="114">
        <v>36.65</v>
      </c>
      <c r="F28" s="114">
        <f>ROUND(D28*E28,2)</f>
        <v>3665</v>
      </c>
      <c r="G28" s="115" t="s">
        <v>15</v>
      </c>
      <c r="H28" s="168" t="s">
        <v>303</v>
      </c>
      <c r="I28" s="39"/>
      <c r="J28" s="40"/>
      <c r="K28" s="41"/>
      <c r="M28" s="41"/>
      <c r="N28" s="38"/>
      <c r="O28" s="42"/>
    </row>
    <row r="29" spans="1:31" s="43" customFormat="1" ht="36" x14ac:dyDescent="0.25">
      <c r="A29" s="167" t="s">
        <v>187</v>
      </c>
      <c r="B29" s="120" t="s">
        <v>721</v>
      </c>
      <c r="C29" s="117" t="s">
        <v>25</v>
      </c>
      <c r="D29" s="119">
        <v>100</v>
      </c>
      <c r="E29" s="114">
        <v>4.9800000000000004</v>
      </c>
      <c r="F29" s="114">
        <f>ROUND(D29*E29,2)</f>
        <v>498</v>
      </c>
      <c r="G29" s="115" t="s">
        <v>15</v>
      </c>
      <c r="H29" s="168">
        <v>72833</v>
      </c>
      <c r="I29" s="39"/>
      <c r="J29" s="40"/>
      <c r="K29" s="41"/>
      <c r="M29" s="41"/>
      <c r="N29" s="38"/>
      <c r="O29" s="42"/>
    </row>
    <row r="30" spans="1:31" s="43" customFormat="1" ht="27.75" customHeight="1" thickBot="1" x14ac:dyDescent="0.3">
      <c r="A30" s="169" t="s">
        <v>188</v>
      </c>
      <c r="B30" s="302" t="s">
        <v>776</v>
      </c>
      <c r="C30" s="130" t="s">
        <v>25</v>
      </c>
      <c r="D30" s="138">
        <v>276.58999999999997</v>
      </c>
      <c r="E30" s="114">
        <v>1.31</v>
      </c>
      <c r="F30" s="114">
        <f>ROUND(D30*E30,2)</f>
        <v>362.33</v>
      </c>
      <c r="G30" s="133" t="s">
        <v>15</v>
      </c>
      <c r="H30" s="170" t="s">
        <v>777</v>
      </c>
      <c r="I30" s="39"/>
      <c r="J30" s="41"/>
      <c r="L30" s="41"/>
      <c r="M30" s="38"/>
      <c r="N30" s="42"/>
    </row>
    <row r="31" spans="1:31" s="144" customFormat="1" ht="13.5" thickBot="1" x14ac:dyDescent="0.3">
      <c r="A31" s="207">
        <v>4</v>
      </c>
      <c r="B31" s="208" t="s">
        <v>226</v>
      </c>
      <c r="C31" s="209"/>
      <c r="D31" s="209"/>
      <c r="E31" s="210"/>
      <c r="F31" s="210">
        <f>F32+F47+F57+F64+F73+F82+F88+F96+F111+F113+F122+F130+F215+F302</f>
        <v>1735585.98</v>
      </c>
      <c r="G31" s="210"/>
      <c r="H31" s="211"/>
      <c r="I31" s="139"/>
      <c r="J31" s="140"/>
      <c r="K31" s="141"/>
      <c r="L31" s="140"/>
      <c r="M31" s="142"/>
      <c r="N31" s="143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</row>
    <row r="32" spans="1:31" s="43" customFormat="1" ht="15.75" thickBot="1" x14ac:dyDescent="0.3">
      <c r="A32" s="200" t="s">
        <v>400</v>
      </c>
      <c r="B32" s="201" t="s">
        <v>30</v>
      </c>
      <c r="C32" s="202"/>
      <c r="D32" s="202"/>
      <c r="E32" s="202"/>
      <c r="F32" s="203">
        <f>SUM(F33:F46)</f>
        <v>44691.130000000005</v>
      </c>
      <c r="G32" s="204"/>
      <c r="H32" s="205"/>
      <c r="I32" s="39"/>
      <c r="J32" s="41"/>
      <c r="K32" s="44"/>
      <c r="L32" s="41"/>
      <c r="M32" s="38"/>
      <c r="N32" s="42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</row>
    <row r="33" spans="1:25" s="43" customFormat="1" ht="24" x14ac:dyDescent="0.25">
      <c r="A33" s="165" t="s">
        <v>401</v>
      </c>
      <c r="B33" s="145" t="s">
        <v>722</v>
      </c>
      <c r="C33" s="135" t="s">
        <v>14</v>
      </c>
      <c r="D33" s="136">
        <v>470</v>
      </c>
      <c r="E33" s="114">
        <v>3.19</v>
      </c>
      <c r="F33" s="114">
        <f t="shared" ref="F33:F46" si="1">ROUND(D33*E33,2)</f>
        <v>1499.3</v>
      </c>
      <c r="G33" s="128" t="s">
        <v>15</v>
      </c>
      <c r="H33" s="166" t="s">
        <v>31</v>
      </c>
      <c r="I33" s="39"/>
      <c r="J33" s="40"/>
      <c r="K33" s="41"/>
      <c r="M33" s="41"/>
      <c r="N33" s="38"/>
      <c r="O33" s="42"/>
    </row>
    <row r="34" spans="1:25" s="70" customFormat="1" ht="14.25" customHeight="1" x14ac:dyDescent="0.25">
      <c r="A34" s="172" t="s">
        <v>402</v>
      </c>
      <c r="B34" s="121" t="s">
        <v>230</v>
      </c>
      <c r="C34" s="117"/>
      <c r="D34" s="119"/>
      <c r="E34" s="114">
        <v>0</v>
      </c>
      <c r="F34" s="114">
        <f t="shared" si="1"/>
        <v>0</v>
      </c>
      <c r="G34" s="115"/>
      <c r="H34" s="168"/>
      <c r="I34" s="67"/>
      <c r="J34" s="68"/>
      <c r="K34" s="69"/>
      <c r="L34" s="68"/>
      <c r="M34" s="69"/>
      <c r="N34" s="68"/>
      <c r="O34" s="69"/>
      <c r="P34" s="68"/>
      <c r="Q34" s="69"/>
      <c r="R34" s="68"/>
      <c r="S34" s="69"/>
      <c r="T34" s="68"/>
    </row>
    <row r="35" spans="1:25" s="70" customFormat="1" ht="14.25" customHeight="1" x14ac:dyDescent="0.25">
      <c r="A35" s="167" t="s">
        <v>403</v>
      </c>
      <c r="B35" s="152" t="s">
        <v>231</v>
      </c>
      <c r="C35" s="117" t="s">
        <v>25</v>
      </c>
      <c r="D35" s="119">
        <v>50</v>
      </c>
      <c r="E35" s="114">
        <v>45.81</v>
      </c>
      <c r="F35" s="114">
        <f t="shared" si="1"/>
        <v>2290.5</v>
      </c>
      <c r="G35" s="115" t="s">
        <v>15</v>
      </c>
      <c r="H35" s="168">
        <v>72214</v>
      </c>
      <c r="I35" s="67"/>
      <c r="J35" s="68"/>
      <c r="K35" s="69"/>
      <c r="L35" s="68"/>
      <c r="M35" s="69"/>
      <c r="N35" s="68"/>
      <c r="O35" s="69"/>
      <c r="P35" s="68"/>
      <c r="Q35" s="69"/>
      <c r="R35" s="68"/>
      <c r="S35" s="69"/>
      <c r="T35" s="68"/>
    </row>
    <row r="36" spans="1:25" s="156" customFormat="1" ht="24" x14ac:dyDescent="0.25">
      <c r="A36" s="167" t="s">
        <v>404</v>
      </c>
      <c r="B36" s="173" t="s">
        <v>120</v>
      </c>
      <c r="C36" s="117" t="s">
        <v>25</v>
      </c>
      <c r="D36" s="119">
        <v>100</v>
      </c>
      <c r="E36" s="114">
        <v>48.55</v>
      </c>
      <c r="F36" s="114">
        <f t="shared" si="1"/>
        <v>4855</v>
      </c>
      <c r="G36" s="115" t="s">
        <v>81</v>
      </c>
      <c r="H36" s="168">
        <v>30204</v>
      </c>
      <c r="I36" s="153"/>
      <c r="J36" s="154"/>
      <c r="K36" s="155"/>
      <c r="L36" s="154"/>
      <c r="M36" s="155"/>
      <c r="N36" s="154"/>
      <c r="O36" s="155"/>
      <c r="P36" s="154"/>
      <c r="Q36" s="155"/>
      <c r="R36" s="154"/>
      <c r="S36" s="155"/>
      <c r="T36" s="154"/>
    </row>
    <row r="37" spans="1:25" s="156" customFormat="1" ht="14.25" customHeight="1" x14ac:dyDescent="0.2">
      <c r="A37" s="167" t="s">
        <v>405</v>
      </c>
      <c r="B37" s="150" t="s">
        <v>121</v>
      </c>
      <c r="C37" s="117" t="s">
        <v>14</v>
      </c>
      <c r="D37" s="119">
        <v>200</v>
      </c>
      <c r="E37" s="114">
        <v>3.64</v>
      </c>
      <c r="F37" s="114">
        <f t="shared" si="1"/>
        <v>728</v>
      </c>
      <c r="G37" s="115" t="s">
        <v>81</v>
      </c>
      <c r="H37" s="168">
        <v>30804</v>
      </c>
      <c r="I37" s="153"/>
      <c r="J37" s="154"/>
      <c r="K37" s="155"/>
      <c r="L37" s="154"/>
      <c r="M37" s="155"/>
      <c r="N37" s="154"/>
      <c r="O37" s="155"/>
      <c r="P37" s="154"/>
      <c r="Q37" s="155"/>
      <c r="R37" s="154"/>
      <c r="S37" s="155"/>
      <c r="T37" s="154"/>
    </row>
    <row r="38" spans="1:25" s="156" customFormat="1" ht="24" x14ac:dyDescent="0.25">
      <c r="A38" s="167" t="s">
        <v>406</v>
      </c>
      <c r="B38" s="152" t="s">
        <v>119</v>
      </c>
      <c r="C38" s="117" t="s">
        <v>25</v>
      </c>
      <c r="D38" s="119">
        <v>30</v>
      </c>
      <c r="E38" s="114">
        <v>294.55</v>
      </c>
      <c r="F38" s="114">
        <f t="shared" si="1"/>
        <v>8836.5</v>
      </c>
      <c r="G38" s="115" t="s">
        <v>81</v>
      </c>
      <c r="H38" s="168">
        <v>30121</v>
      </c>
      <c r="I38" s="153"/>
      <c r="J38" s="154"/>
      <c r="K38" s="155"/>
      <c r="L38" s="154"/>
      <c r="M38" s="155"/>
      <c r="N38" s="154"/>
      <c r="O38" s="155"/>
      <c r="P38" s="154"/>
      <c r="Q38" s="155"/>
      <c r="R38" s="154"/>
      <c r="S38" s="155"/>
      <c r="T38" s="154"/>
    </row>
    <row r="39" spans="1:25" s="156" customFormat="1" ht="14.25" customHeight="1" x14ac:dyDescent="0.25">
      <c r="A39" s="167" t="s">
        <v>407</v>
      </c>
      <c r="B39" s="152" t="s">
        <v>678</v>
      </c>
      <c r="C39" s="117" t="s">
        <v>14</v>
      </c>
      <c r="D39" s="119">
        <v>203.35</v>
      </c>
      <c r="E39" s="114">
        <v>4.6500000000000004</v>
      </c>
      <c r="F39" s="114">
        <f t="shared" si="1"/>
        <v>945.58</v>
      </c>
      <c r="G39" s="115" t="s">
        <v>81</v>
      </c>
      <c r="H39" s="168">
        <v>40304</v>
      </c>
      <c r="I39" s="153"/>
      <c r="J39" s="154"/>
      <c r="K39" s="155"/>
      <c r="L39" s="154"/>
      <c r="M39" s="155"/>
      <c r="N39" s="154"/>
      <c r="O39" s="155"/>
      <c r="P39" s="154"/>
      <c r="Q39" s="155"/>
      <c r="R39" s="154"/>
      <c r="S39" s="155"/>
      <c r="T39" s="154"/>
    </row>
    <row r="40" spans="1:25" s="70" customFormat="1" ht="14.25" customHeight="1" x14ac:dyDescent="0.25">
      <c r="A40" s="167" t="s">
        <v>408</v>
      </c>
      <c r="B40" s="152" t="s">
        <v>118</v>
      </c>
      <c r="C40" s="117" t="s">
        <v>25</v>
      </c>
      <c r="D40" s="119">
        <v>20</v>
      </c>
      <c r="E40" s="114">
        <v>167.01</v>
      </c>
      <c r="F40" s="114">
        <f t="shared" si="1"/>
        <v>3340.2</v>
      </c>
      <c r="G40" s="115" t="s">
        <v>15</v>
      </c>
      <c r="H40" s="168">
        <v>73616</v>
      </c>
      <c r="I40" s="67"/>
      <c r="J40" s="68"/>
      <c r="K40" s="69"/>
      <c r="L40" s="68"/>
      <c r="M40" s="69"/>
      <c r="N40" s="68"/>
      <c r="O40" s="69"/>
      <c r="P40" s="68"/>
      <c r="Q40" s="69"/>
      <c r="R40" s="68"/>
      <c r="S40" s="69"/>
      <c r="T40" s="68"/>
    </row>
    <row r="41" spans="1:25" s="70" customFormat="1" ht="27.75" customHeight="1" x14ac:dyDescent="0.25">
      <c r="A41" s="167" t="s">
        <v>409</v>
      </c>
      <c r="B41" s="152" t="s">
        <v>751</v>
      </c>
      <c r="C41" s="117" t="s">
        <v>14</v>
      </c>
      <c r="D41" s="119">
        <v>155</v>
      </c>
      <c r="E41" s="114">
        <v>17.18</v>
      </c>
      <c r="F41" s="114">
        <f t="shared" si="1"/>
        <v>2662.9</v>
      </c>
      <c r="G41" s="115" t="s">
        <v>15</v>
      </c>
      <c r="H41" s="168" t="s">
        <v>267</v>
      </c>
      <c r="I41" s="67"/>
      <c r="J41" s="68"/>
      <c r="K41" s="69"/>
      <c r="L41" s="68"/>
      <c r="M41" s="69"/>
      <c r="N41" s="68"/>
      <c r="O41" s="69"/>
      <c r="P41" s="68"/>
      <c r="Q41" s="69"/>
      <c r="R41" s="68"/>
      <c r="S41" s="69"/>
      <c r="T41" s="68"/>
    </row>
    <row r="42" spans="1:25" s="70" customFormat="1" ht="14.25" customHeight="1" x14ac:dyDescent="0.25">
      <c r="A42" s="167" t="s">
        <v>679</v>
      </c>
      <c r="B42" s="152" t="s">
        <v>723</v>
      </c>
      <c r="C42" s="117" t="s">
        <v>14</v>
      </c>
      <c r="D42" s="119">
        <v>310</v>
      </c>
      <c r="E42" s="114">
        <v>6.84</v>
      </c>
      <c r="F42" s="114">
        <f t="shared" si="1"/>
        <v>2120.4</v>
      </c>
      <c r="G42" s="115" t="s">
        <v>15</v>
      </c>
      <c r="H42" s="168" t="s">
        <v>268</v>
      </c>
      <c r="I42" s="67"/>
      <c r="J42" s="68"/>
      <c r="K42" s="69"/>
      <c r="L42" s="68"/>
      <c r="M42" s="69"/>
      <c r="N42" s="68"/>
      <c r="O42" s="69"/>
      <c r="P42" s="68"/>
      <c r="Q42" s="69"/>
      <c r="R42" s="68"/>
      <c r="S42" s="69"/>
      <c r="T42" s="68"/>
    </row>
    <row r="43" spans="1:25" s="70" customFormat="1" ht="15.75" customHeight="1" x14ac:dyDescent="0.25">
      <c r="A43" s="167" t="s">
        <v>680</v>
      </c>
      <c r="B43" s="152" t="s">
        <v>657</v>
      </c>
      <c r="C43" s="117" t="s">
        <v>304</v>
      </c>
      <c r="D43" s="119">
        <v>5</v>
      </c>
      <c r="E43" s="114">
        <v>30.46</v>
      </c>
      <c r="F43" s="114">
        <f t="shared" si="1"/>
        <v>152.30000000000001</v>
      </c>
      <c r="G43" s="115" t="s">
        <v>15</v>
      </c>
      <c r="H43" s="168">
        <v>72148</v>
      </c>
      <c r="I43" s="67"/>
      <c r="J43" s="68"/>
      <c r="K43" s="69"/>
      <c r="L43" s="68"/>
      <c r="M43" s="69"/>
      <c r="N43" s="68"/>
      <c r="O43" s="69"/>
      <c r="P43" s="68"/>
      <c r="Q43" s="69"/>
      <c r="R43" s="68"/>
      <c r="S43" s="69"/>
      <c r="T43" s="68"/>
    </row>
    <row r="44" spans="1:25" s="70" customFormat="1" ht="27" customHeight="1" x14ac:dyDescent="0.25">
      <c r="A44" s="167" t="s">
        <v>681</v>
      </c>
      <c r="B44" s="152" t="s">
        <v>724</v>
      </c>
      <c r="C44" s="117" t="s">
        <v>25</v>
      </c>
      <c r="D44" s="119">
        <f>TRUNC(((D35+D40)+((D41+D42+D43)*0.15))*1.3,2)</f>
        <v>182.65</v>
      </c>
      <c r="E44" s="114">
        <v>5.0599999999999996</v>
      </c>
      <c r="F44" s="114">
        <f t="shared" si="1"/>
        <v>924.21</v>
      </c>
      <c r="G44" s="115" t="s">
        <v>15</v>
      </c>
      <c r="H44" s="168">
        <v>72900</v>
      </c>
      <c r="I44" s="67"/>
      <c r="J44" s="68"/>
      <c r="K44" s="69"/>
      <c r="L44" s="68"/>
      <c r="M44" s="69"/>
      <c r="N44" s="68"/>
      <c r="O44" s="69"/>
      <c r="P44" s="68"/>
      <c r="Q44" s="69"/>
      <c r="R44" s="68"/>
      <c r="S44" s="69"/>
      <c r="T44" s="68"/>
    </row>
    <row r="45" spans="1:25" s="156" customFormat="1" ht="24" x14ac:dyDescent="0.25">
      <c r="A45" s="167" t="s">
        <v>682</v>
      </c>
      <c r="B45" s="151" t="s">
        <v>123</v>
      </c>
      <c r="C45" s="130" t="s">
        <v>25</v>
      </c>
      <c r="D45" s="138">
        <f>D46</f>
        <v>445.25049999999999</v>
      </c>
      <c r="E45" s="114">
        <v>8.33</v>
      </c>
      <c r="F45" s="114">
        <f t="shared" si="1"/>
        <v>3708.94</v>
      </c>
      <c r="G45" s="133" t="s">
        <v>81</v>
      </c>
      <c r="H45" s="170">
        <v>50822</v>
      </c>
      <c r="I45" s="153"/>
      <c r="J45" s="154"/>
      <c r="K45" s="155"/>
      <c r="L45" s="154"/>
      <c r="M45" s="155"/>
      <c r="N45" s="154"/>
      <c r="O45" s="155"/>
      <c r="P45" s="154"/>
      <c r="Q45" s="155"/>
      <c r="R45" s="154"/>
      <c r="S45" s="155"/>
      <c r="T45" s="154"/>
    </row>
    <row r="46" spans="1:25" s="70" customFormat="1" ht="13.5" customHeight="1" thickBot="1" x14ac:dyDescent="0.3">
      <c r="A46" s="169" t="s">
        <v>683</v>
      </c>
      <c r="B46" s="151" t="s">
        <v>122</v>
      </c>
      <c r="C46" s="130" t="s">
        <v>25</v>
      </c>
      <c r="D46" s="138">
        <f>D44+D40+D35+(D41*0.1)+(D42*0.1)+D36+(D37*0.05)+D38+(D39*0.03)</f>
        <v>445.25049999999999</v>
      </c>
      <c r="E46" s="114">
        <v>28.36</v>
      </c>
      <c r="F46" s="114">
        <f t="shared" si="1"/>
        <v>12627.3</v>
      </c>
      <c r="G46" s="133" t="s">
        <v>81</v>
      </c>
      <c r="H46" s="174">
        <v>50812</v>
      </c>
      <c r="I46" s="67"/>
      <c r="J46" s="68"/>
      <c r="K46" s="69"/>
      <c r="L46" s="68"/>
      <c r="M46" s="69"/>
      <c r="N46" s="68"/>
      <c r="O46" s="69"/>
      <c r="P46" s="68"/>
      <c r="Q46" s="69"/>
      <c r="R46" s="68"/>
      <c r="S46" s="69"/>
      <c r="T46" s="68"/>
    </row>
    <row r="47" spans="1:25" s="43" customFormat="1" ht="15.75" thickBot="1" x14ac:dyDescent="0.3">
      <c r="A47" s="200" t="s">
        <v>220</v>
      </c>
      <c r="B47" s="201" t="s">
        <v>32</v>
      </c>
      <c r="C47" s="202"/>
      <c r="D47" s="202"/>
      <c r="E47" s="202"/>
      <c r="F47" s="203">
        <f>SUM(F48:F56)</f>
        <v>337225.67000000004</v>
      </c>
      <c r="G47" s="204"/>
      <c r="H47" s="205"/>
      <c r="I47" s="39"/>
      <c r="J47" s="41"/>
      <c r="K47" s="44"/>
      <c r="L47" s="41"/>
      <c r="M47" s="38"/>
      <c r="N47" s="42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25" s="95" customFormat="1" x14ac:dyDescent="0.25">
      <c r="A48" s="165" t="s">
        <v>411</v>
      </c>
      <c r="B48" s="134" t="s">
        <v>703</v>
      </c>
      <c r="C48" s="135" t="s">
        <v>14</v>
      </c>
      <c r="D48" s="136">
        <v>330</v>
      </c>
      <c r="E48" s="114">
        <v>4.25</v>
      </c>
      <c r="F48" s="114">
        <f t="shared" ref="F48:F56" si="2">ROUND(D48*E48,2)</f>
        <v>1402.5</v>
      </c>
      <c r="G48" s="115" t="s">
        <v>81</v>
      </c>
      <c r="H48" s="170">
        <v>71102</v>
      </c>
      <c r="I48" s="93"/>
      <c r="J48" s="59"/>
      <c r="K48" s="99"/>
      <c r="M48" s="99"/>
      <c r="N48" s="96"/>
      <c r="O48" s="100"/>
    </row>
    <row r="49" spans="1:25" s="95" customFormat="1" ht="24" x14ac:dyDescent="0.25">
      <c r="A49" s="167" t="s">
        <v>412</v>
      </c>
      <c r="B49" s="118" t="s">
        <v>725</v>
      </c>
      <c r="C49" s="117" t="s">
        <v>28</v>
      </c>
      <c r="D49" s="119">
        <f>16300</f>
        <v>16300</v>
      </c>
      <c r="E49" s="114">
        <v>7.65</v>
      </c>
      <c r="F49" s="114">
        <f t="shared" si="2"/>
        <v>124695</v>
      </c>
      <c r="G49" s="115" t="s">
        <v>15</v>
      </c>
      <c r="H49" s="168" t="s">
        <v>29</v>
      </c>
      <c r="I49" s="93"/>
      <c r="J49" s="59"/>
      <c r="K49" s="99"/>
      <c r="M49" s="99"/>
      <c r="N49" s="96"/>
      <c r="O49" s="100"/>
    </row>
    <row r="50" spans="1:25" s="95" customFormat="1" ht="12" customHeight="1" x14ac:dyDescent="0.25">
      <c r="A50" s="167" t="s">
        <v>413</v>
      </c>
      <c r="B50" s="122" t="s">
        <v>390</v>
      </c>
      <c r="C50" s="117" t="s">
        <v>25</v>
      </c>
      <c r="D50" s="119">
        <v>23.5</v>
      </c>
      <c r="E50" s="114">
        <v>344.43</v>
      </c>
      <c r="F50" s="114">
        <f t="shared" si="2"/>
        <v>8094.11</v>
      </c>
      <c r="G50" s="115" t="s">
        <v>15</v>
      </c>
      <c r="H50" s="168" t="s">
        <v>726</v>
      </c>
      <c r="I50" s="93"/>
      <c r="J50" s="59"/>
      <c r="K50" s="99"/>
      <c r="M50" s="99"/>
      <c r="N50" s="96"/>
      <c r="O50" s="100"/>
    </row>
    <row r="51" spans="1:25" s="95" customFormat="1" ht="24" x14ac:dyDescent="0.25">
      <c r="A51" s="167" t="s">
        <v>414</v>
      </c>
      <c r="B51" s="118" t="s">
        <v>391</v>
      </c>
      <c r="C51" s="117" t="s">
        <v>25</v>
      </c>
      <c r="D51" s="119">
        <v>216.5</v>
      </c>
      <c r="E51" s="114">
        <v>416.94</v>
      </c>
      <c r="F51" s="114">
        <f t="shared" si="2"/>
        <v>90267.51</v>
      </c>
      <c r="G51" s="115" t="s">
        <v>15</v>
      </c>
      <c r="H51" s="168" t="s">
        <v>697</v>
      </c>
      <c r="I51" s="93"/>
      <c r="J51" s="59"/>
      <c r="K51" s="99"/>
      <c r="M51" s="99"/>
      <c r="N51" s="96"/>
      <c r="O51" s="100"/>
    </row>
    <row r="52" spans="1:25" s="95" customFormat="1" x14ac:dyDescent="0.25">
      <c r="A52" s="167" t="s">
        <v>415</v>
      </c>
      <c r="B52" s="118" t="s">
        <v>392</v>
      </c>
      <c r="C52" s="117" t="s">
        <v>25</v>
      </c>
      <c r="D52" s="119">
        <v>480</v>
      </c>
      <c r="E52" s="114">
        <v>22.9</v>
      </c>
      <c r="F52" s="114">
        <f t="shared" si="2"/>
        <v>10992</v>
      </c>
      <c r="G52" s="115" t="s">
        <v>15</v>
      </c>
      <c r="H52" s="168" t="s">
        <v>393</v>
      </c>
      <c r="I52" s="93"/>
      <c r="J52" s="59"/>
      <c r="K52" s="99"/>
      <c r="M52" s="99"/>
      <c r="N52" s="96"/>
      <c r="O52" s="100"/>
    </row>
    <row r="53" spans="1:25" s="95" customFormat="1" ht="12.75" x14ac:dyDescent="0.25">
      <c r="A53" s="167" t="s">
        <v>416</v>
      </c>
      <c r="B53" s="118" t="s">
        <v>394</v>
      </c>
      <c r="C53" s="117" t="s">
        <v>14</v>
      </c>
      <c r="D53" s="119">
        <v>1250</v>
      </c>
      <c r="E53" s="114">
        <v>27.75</v>
      </c>
      <c r="F53" s="114">
        <f t="shared" si="2"/>
        <v>34687.5</v>
      </c>
      <c r="G53" s="115" t="s">
        <v>15</v>
      </c>
      <c r="H53" s="168">
        <v>5651</v>
      </c>
      <c r="I53" s="326"/>
      <c r="J53" s="326"/>
      <c r="K53" s="326"/>
      <c r="L53" s="326"/>
      <c r="M53" s="326"/>
      <c r="N53" s="326"/>
      <c r="O53" s="326"/>
    </row>
    <row r="54" spans="1:25" s="95" customFormat="1" x14ac:dyDescent="0.25">
      <c r="A54" s="167" t="s">
        <v>417</v>
      </c>
      <c r="B54" s="118" t="s">
        <v>727</v>
      </c>
      <c r="C54" s="117" t="s">
        <v>25</v>
      </c>
      <c r="D54" s="119">
        <v>223</v>
      </c>
      <c r="E54" s="114">
        <v>24.05</v>
      </c>
      <c r="F54" s="114">
        <f t="shared" si="2"/>
        <v>5363.15</v>
      </c>
      <c r="G54" s="115" t="s">
        <v>15</v>
      </c>
      <c r="H54" s="168" t="s">
        <v>34</v>
      </c>
      <c r="I54" s="93"/>
      <c r="J54" s="59"/>
      <c r="K54" s="99"/>
      <c r="M54" s="99"/>
      <c r="N54" s="96"/>
      <c r="O54" s="100"/>
    </row>
    <row r="55" spans="1:25" s="95" customFormat="1" x14ac:dyDescent="0.2">
      <c r="A55" s="167" t="s">
        <v>418</v>
      </c>
      <c r="B55" s="162" t="s">
        <v>124</v>
      </c>
      <c r="C55" s="117" t="s">
        <v>20</v>
      </c>
      <c r="D55" s="119">
        <v>1</v>
      </c>
      <c r="E55" s="114">
        <v>29102.5</v>
      </c>
      <c r="F55" s="114">
        <f t="shared" si="2"/>
        <v>29102.5</v>
      </c>
      <c r="G55" s="115" t="s">
        <v>81</v>
      </c>
      <c r="H55" s="175">
        <v>121201</v>
      </c>
      <c r="I55" s="93"/>
      <c r="J55" s="59"/>
      <c r="K55" s="99"/>
      <c r="M55" s="99"/>
      <c r="N55" s="96"/>
      <c r="O55" s="100"/>
    </row>
    <row r="56" spans="1:25" s="95" customFormat="1" ht="12.75" thickBot="1" x14ac:dyDescent="0.3">
      <c r="A56" s="169" t="s">
        <v>419</v>
      </c>
      <c r="B56" s="137" t="s">
        <v>395</v>
      </c>
      <c r="C56" s="130" t="s">
        <v>2</v>
      </c>
      <c r="D56" s="138">
        <v>540</v>
      </c>
      <c r="E56" s="114">
        <v>60.41</v>
      </c>
      <c r="F56" s="114">
        <f t="shared" si="2"/>
        <v>32621.4</v>
      </c>
      <c r="G56" s="133" t="s">
        <v>81</v>
      </c>
      <c r="H56" s="176">
        <v>121202</v>
      </c>
      <c r="I56" s="93"/>
      <c r="J56" s="59"/>
      <c r="K56" s="99"/>
      <c r="M56" s="99"/>
      <c r="N56" s="96"/>
      <c r="O56" s="100"/>
    </row>
    <row r="57" spans="1:25" s="43" customFormat="1" ht="15.75" thickBot="1" x14ac:dyDescent="0.3">
      <c r="A57" s="206" t="s">
        <v>410</v>
      </c>
      <c r="B57" s="201" t="s">
        <v>35</v>
      </c>
      <c r="C57" s="202"/>
      <c r="D57" s="202"/>
      <c r="E57" s="202"/>
      <c r="F57" s="203">
        <f>SUM(F58:F63)</f>
        <v>265923.49</v>
      </c>
      <c r="G57" s="204"/>
      <c r="H57" s="205"/>
      <c r="I57" s="39"/>
      <c r="J57" s="41"/>
      <c r="K57" s="44"/>
      <c r="L57" s="41"/>
      <c r="M57" s="38"/>
      <c r="N57" s="42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:25" s="95" customFormat="1" ht="24" x14ac:dyDescent="0.25">
      <c r="A58" s="165" t="s">
        <v>420</v>
      </c>
      <c r="B58" s="134" t="s">
        <v>391</v>
      </c>
      <c r="C58" s="135" t="s">
        <v>25</v>
      </c>
      <c r="D58" s="136">
        <v>152</v>
      </c>
      <c r="E58" s="114">
        <v>416.94</v>
      </c>
      <c r="F58" s="114">
        <f t="shared" ref="F58:F63" si="3">ROUND(D58*E58,2)</f>
        <v>63374.879999999997</v>
      </c>
      <c r="G58" s="128" t="s">
        <v>15</v>
      </c>
      <c r="H58" s="166" t="s">
        <v>697</v>
      </c>
      <c r="I58" s="93"/>
      <c r="J58" s="59"/>
      <c r="K58" s="99"/>
      <c r="M58" s="99"/>
      <c r="N58" s="96"/>
      <c r="O58" s="100"/>
    </row>
    <row r="59" spans="1:25" s="95" customFormat="1" ht="36" x14ac:dyDescent="0.25">
      <c r="A59" s="167" t="s">
        <v>421</v>
      </c>
      <c r="B59" s="105" t="s">
        <v>396</v>
      </c>
      <c r="C59" s="117" t="s">
        <v>14</v>
      </c>
      <c r="D59" s="119">
        <v>1825</v>
      </c>
      <c r="E59" s="114">
        <v>52.63</v>
      </c>
      <c r="F59" s="114">
        <f t="shared" si="3"/>
        <v>96049.75</v>
      </c>
      <c r="G59" s="115" t="s">
        <v>15</v>
      </c>
      <c r="H59" s="168">
        <v>84222</v>
      </c>
      <c r="I59" s="93"/>
      <c r="J59" s="59"/>
      <c r="K59" s="99"/>
      <c r="M59" s="99"/>
      <c r="N59" s="96"/>
      <c r="O59" s="100"/>
    </row>
    <row r="60" spans="1:25" s="95" customFormat="1" ht="24" customHeight="1" x14ac:dyDescent="0.25">
      <c r="A60" s="167" t="s">
        <v>422</v>
      </c>
      <c r="B60" s="105" t="s">
        <v>728</v>
      </c>
      <c r="C60" s="117" t="s">
        <v>25</v>
      </c>
      <c r="D60" s="119">
        <v>152</v>
      </c>
      <c r="E60" s="114">
        <v>12.68</v>
      </c>
      <c r="F60" s="114">
        <f t="shared" si="3"/>
        <v>1927.36</v>
      </c>
      <c r="G60" s="115" t="s">
        <v>15</v>
      </c>
      <c r="H60" s="168">
        <v>83516</v>
      </c>
      <c r="I60" s="93"/>
      <c r="J60" s="59"/>
      <c r="K60" s="99"/>
      <c r="M60" s="99"/>
      <c r="N60" s="96"/>
      <c r="O60" s="100"/>
    </row>
    <row r="61" spans="1:25" s="95" customFormat="1" ht="24" x14ac:dyDescent="0.25">
      <c r="A61" s="167" t="s">
        <v>423</v>
      </c>
      <c r="B61" s="118" t="s">
        <v>729</v>
      </c>
      <c r="C61" s="117" t="s">
        <v>3</v>
      </c>
      <c r="D61" s="119">
        <v>400</v>
      </c>
      <c r="E61" s="114">
        <v>8.16</v>
      </c>
      <c r="F61" s="114">
        <f t="shared" si="3"/>
        <v>3264</v>
      </c>
      <c r="G61" s="115" t="s">
        <v>15</v>
      </c>
      <c r="H61" s="177" t="s">
        <v>730</v>
      </c>
      <c r="I61" s="93"/>
      <c r="J61" s="59"/>
      <c r="K61" s="99"/>
      <c r="M61" s="99"/>
      <c r="N61" s="96"/>
      <c r="O61" s="100"/>
    </row>
    <row r="62" spans="1:25" s="95" customFormat="1" ht="24" x14ac:dyDescent="0.25">
      <c r="A62" s="167" t="s">
        <v>424</v>
      </c>
      <c r="B62" s="118" t="s">
        <v>731</v>
      </c>
      <c r="C62" s="117" t="s">
        <v>28</v>
      </c>
      <c r="D62" s="119">
        <v>12400</v>
      </c>
      <c r="E62" s="114">
        <v>7.65</v>
      </c>
      <c r="F62" s="114">
        <f t="shared" si="3"/>
        <v>94860</v>
      </c>
      <c r="G62" s="115" t="s">
        <v>15</v>
      </c>
      <c r="H62" s="168" t="s">
        <v>29</v>
      </c>
      <c r="I62" s="93"/>
      <c r="J62" s="59"/>
      <c r="K62" s="99"/>
      <c r="M62" s="99"/>
      <c r="N62" s="96"/>
      <c r="O62" s="100"/>
    </row>
    <row r="63" spans="1:25" s="95" customFormat="1" ht="12.75" thickBot="1" x14ac:dyDescent="0.3">
      <c r="A63" s="169" t="s">
        <v>425</v>
      </c>
      <c r="B63" s="137" t="s">
        <v>302</v>
      </c>
      <c r="C63" s="130" t="s">
        <v>25</v>
      </c>
      <c r="D63" s="138">
        <v>10</v>
      </c>
      <c r="E63" s="114">
        <v>644.75</v>
      </c>
      <c r="F63" s="114">
        <f t="shared" si="3"/>
        <v>6447.5</v>
      </c>
      <c r="G63" s="133" t="s">
        <v>27</v>
      </c>
      <c r="H63" s="259">
        <v>40197</v>
      </c>
      <c r="I63" s="93"/>
      <c r="J63" s="59"/>
      <c r="K63" s="99"/>
      <c r="M63" s="99"/>
      <c r="N63" s="96"/>
      <c r="O63" s="100"/>
    </row>
    <row r="64" spans="1:25" s="43" customFormat="1" ht="15.75" thickBot="1" x14ac:dyDescent="0.3">
      <c r="A64" s="200" t="s">
        <v>221</v>
      </c>
      <c r="B64" s="201" t="s">
        <v>36</v>
      </c>
      <c r="C64" s="202"/>
      <c r="D64" s="202"/>
      <c r="E64" s="202"/>
      <c r="F64" s="203">
        <f>SUM(F65:F72)</f>
        <v>121385.67000000001</v>
      </c>
      <c r="G64" s="204"/>
      <c r="H64" s="205"/>
      <c r="I64" s="39"/>
      <c r="J64" s="41"/>
      <c r="K64" s="44"/>
      <c r="L64" s="41"/>
      <c r="M64" s="38"/>
      <c r="N64" s="42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:31" s="48" customFormat="1" ht="36" x14ac:dyDescent="0.25">
      <c r="A65" s="165" t="s">
        <v>426</v>
      </c>
      <c r="B65" s="134" t="s">
        <v>306</v>
      </c>
      <c r="C65" s="135" t="s">
        <v>14</v>
      </c>
      <c r="D65" s="136">
        <v>1702.48</v>
      </c>
      <c r="E65" s="114">
        <v>49.49</v>
      </c>
      <c r="F65" s="114">
        <f t="shared" ref="F65:F72" si="4">ROUND(D65*E65,2)</f>
        <v>84255.74</v>
      </c>
      <c r="G65" s="128" t="s">
        <v>15</v>
      </c>
      <c r="H65" s="179" t="s">
        <v>305</v>
      </c>
      <c r="I65" s="39"/>
      <c r="J65" s="40"/>
      <c r="K65" s="41"/>
      <c r="L65" s="43"/>
      <c r="M65" s="41"/>
      <c r="N65" s="38"/>
      <c r="O65" s="42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:31" s="43" customFormat="1" ht="29.25" customHeight="1" x14ac:dyDescent="0.25">
      <c r="A66" s="167" t="s">
        <v>427</v>
      </c>
      <c r="B66" s="118" t="s">
        <v>732</v>
      </c>
      <c r="C66" s="117" t="s">
        <v>14</v>
      </c>
      <c r="D66" s="119">
        <v>164</v>
      </c>
      <c r="E66" s="114">
        <v>78.44</v>
      </c>
      <c r="F66" s="114">
        <f t="shared" si="4"/>
        <v>12864.16</v>
      </c>
      <c r="G66" s="115" t="s">
        <v>15</v>
      </c>
      <c r="H66" s="180" t="s">
        <v>307</v>
      </c>
      <c r="I66" s="39"/>
      <c r="J66" s="40"/>
      <c r="K66" s="46"/>
      <c r="L66" s="11"/>
      <c r="M66" s="46"/>
      <c r="N66" s="34"/>
      <c r="O66" s="47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1:31" s="48" customFormat="1" ht="16.5" customHeight="1" x14ac:dyDescent="0.25">
      <c r="A67" s="167" t="s">
        <v>428</v>
      </c>
      <c r="B67" s="118" t="s">
        <v>744</v>
      </c>
      <c r="C67" s="135" t="s">
        <v>25</v>
      </c>
      <c r="D67" s="119">
        <v>4.2</v>
      </c>
      <c r="E67" s="114">
        <v>1028.2</v>
      </c>
      <c r="F67" s="114">
        <f t="shared" si="4"/>
        <v>4318.4399999999996</v>
      </c>
      <c r="G67" s="115" t="s">
        <v>81</v>
      </c>
      <c r="H67" s="180">
        <v>142001</v>
      </c>
      <c r="I67" s="39"/>
      <c r="J67" s="41"/>
      <c r="K67" s="43"/>
      <c r="L67" s="41"/>
      <c r="M67" s="38"/>
      <c r="N67" s="42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:31" s="48" customFormat="1" ht="36" x14ac:dyDescent="0.25">
      <c r="A68" s="167" t="s">
        <v>429</v>
      </c>
      <c r="B68" s="118" t="s">
        <v>389</v>
      </c>
      <c r="C68" s="117" t="s">
        <v>2</v>
      </c>
      <c r="D68" s="119">
        <v>525</v>
      </c>
      <c r="E68" s="114">
        <v>13.5</v>
      </c>
      <c r="F68" s="114">
        <f t="shared" si="4"/>
        <v>7087.5</v>
      </c>
      <c r="G68" s="115" t="s">
        <v>15</v>
      </c>
      <c r="H68" s="180" t="s">
        <v>328</v>
      </c>
      <c r="I68" s="39"/>
      <c r="J68" s="41"/>
      <c r="K68" s="43"/>
      <c r="L68" s="41"/>
      <c r="M68" s="38"/>
      <c r="N68" s="42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  <row r="69" spans="1:31" s="43" customFormat="1" ht="16.5" customHeight="1" x14ac:dyDescent="0.25">
      <c r="A69" s="167" t="s">
        <v>430</v>
      </c>
      <c r="B69" s="118" t="s">
        <v>733</v>
      </c>
      <c r="C69" s="117" t="s">
        <v>2</v>
      </c>
      <c r="D69" s="119">
        <v>10</v>
      </c>
      <c r="E69" s="114">
        <v>305.7</v>
      </c>
      <c r="F69" s="114">
        <f t="shared" si="4"/>
        <v>3057</v>
      </c>
      <c r="G69" s="115" t="s">
        <v>15</v>
      </c>
      <c r="H69" s="180" t="s">
        <v>233</v>
      </c>
      <c r="I69" s="39"/>
      <c r="J69" s="41"/>
      <c r="K69" s="11"/>
      <c r="L69" s="46"/>
      <c r="M69" s="34"/>
      <c r="N69" s="47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1:31" s="48" customFormat="1" ht="24" x14ac:dyDescent="0.25">
      <c r="A70" s="167" t="s">
        <v>431</v>
      </c>
      <c r="B70" s="118" t="s">
        <v>734</v>
      </c>
      <c r="C70" s="117" t="s">
        <v>14</v>
      </c>
      <c r="D70" s="119">
        <v>10.85</v>
      </c>
      <c r="E70" s="114">
        <v>756.39</v>
      </c>
      <c r="F70" s="114">
        <f t="shared" si="4"/>
        <v>8206.83</v>
      </c>
      <c r="G70" s="115" t="s">
        <v>15</v>
      </c>
      <c r="H70" s="180">
        <v>79627</v>
      </c>
      <c r="I70" s="39"/>
      <c r="J70" s="40"/>
      <c r="K70" s="41"/>
      <c r="L70" s="43"/>
      <c r="M70" s="41"/>
      <c r="N70" s="38"/>
      <c r="O70" s="42"/>
      <c r="P70" s="43"/>
      <c r="Q70" s="43"/>
      <c r="R70" s="43"/>
      <c r="S70" s="43"/>
      <c r="T70" s="43"/>
      <c r="U70" s="43"/>
      <c r="V70" s="43"/>
      <c r="W70" s="43"/>
      <c r="X70" s="43"/>
      <c r="Y70" s="43"/>
    </row>
    <row r="71" spans="1:31" s="48" customFormat="1" ht="16.5" customHeight="1" x14ac:dyDescent="0.25">
      <c r="A71" s="167" t="s">
        <v>432</v>
      </c>
      <c r="B71" s="118" t="s">
        <v>735</v>
      </c>
      <c r="C71" s="117" t="s">
        <v>2</v>
      </c>
      <c r="D71" s="119">
        <v>76</v>
      </c>
      <c r="E71" s="114">
        <v>18.010000000000002</v>
      </c>
      <c r="F71" s="114">
        <f t="shared" si="4"/>
        <v>1368.76</v>
      </c>
      <c r="G71" s="115" t="s">
        <v>15</v>
      </c>
      <c r="H71" s="180">
        <v>84118</v>
      </c>
      <c r="I71" s="39"/>
      <c r="J71" s="40"/>
      <c r="K71" s="41"/>
      <c r="L71" s="43"/>
      <c r="M71" s="41"/>
      <c r="N71" s="38"/>
      <c r="O71" s="42"/>
      <c r="P71" s="43"/>
      <c r="Q71" s="43"/>
      <c r="R71" s="43"/>
      <c r="S71" s="43"/>
      <c r="T71" s="43"/>
      <c r="U71" s="43"/>
      <c r="V71" s="43"/>
      <c r="W71" s="43"/>
      <c r="X71" s="43"/>
      <c r="Y71" s="43"/>
    </row>
    <row r="72" spans="1:31" s="43" customFormat="1" ht="20.25" customHeight="1" thickBot="1" x14ac:dyDescent="0.3">
      <c r="A72" s="169" t="s">
        <v>433</v>
      </c>
      <c r="B72" s="137" t="s">
        <v>736</v>
      </c>
      <c r="C72" s="130" t="s">
        <v>2</v>
      </c>
      <c r="D72" s="138">
        <v>76</v>
      </c>
      <c r="E72" s="114">
        <v>2.99</v>
      </c>
      <c r="F72" s="114">
        <f t="shared" si="4"/>
        <v>227.24</v>
      </c>
      <c r="G72" s="133" t="s">
        <v>15</v>
      </c>
      <c r="H72" s="181">
        <v>40675</v>
      </c>
      <c r="I72" s="39"/>
      <c r="J72" s="71"/>
      <c r="K72" s="41"/>
      <c r="M72" s="41"/>
      <c r="N72" s="38"/>
      <c r="O72" s="42"/>
    </row>
    <row r="73" spans="1:31" s="43" customFormat="1" ht="15.75" thickBot="1" x14ac:dyDescent="0.3">
      <c r="A73" s="200" t="s">
        <v>434</v>
      </c>
      <c r="B73" s="201" t="s">
        <v>96</v>
      </c>
      <c r="C73" s="202"/>
      <c r="D73" s="202"/>
      <c r="E73" s="202"/>
      <c r="F73" s="203">
        <f>SUM(F74:F81)</f>
        <v>62977.84</v>
      </c>
      <c r="G73" s="204"/>
      <c r="H73" s="205"/>
      <c r="I73" s="39"/>
      <c r="J73" s="41"/>
      <c r="K73" s="44"/>
      <c r="L73" s="41"/>
      <c r="M73" s="38"/>
      <c r="N73" s="42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:31" s="43" customFormat="1" ht="24" customHeight="1" x14ac:dyDescent="0.25">
      <c r="A74" s="165" t="s">
        <v>435</v>
      </c>
      <c r="B74" s="134" t="s">
        <v>737</v>
      </c>
      <c r="C74" s="135" t="s">
        <v>14</v>
      </c>
      <c r="D74" s="136">
        <v>466</v>
      </c>
      <c r="E74" s="114">
        <v>41.01</v>
      </c>
      <c r="F74" s="114">
        <f t="shared" ref="F74:F81" si="5">ROUND(D74*E74,2)</f>
        <v>19110.66</v>
      </c>
      <c r="G74" s="128" t="s">
        <v>15</v>
      </c>
      <c r="H74" s="166" t="s">
        <v>232</v>
      </c>
      <c r="I74" s="39"/>
      <c r="J74" s="40"/>
      <c r="K74" s="46"/>
      <c r="L74" s="11"/>
      <c r="M74" s="46"/>
      <c r="N74" s="34"/>
      <c r="O74" s="47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</row>
    <row r="75" spans="1:31" s="44" customFormat="1" ht="25.5" x14ac:dyDescent="0.25">
      <c r="A75" s="167" t="s">
        <v>436</v>
      </c>
      <c r="B75" s="123" t="s">
        <v>308</v>
      </c>
      <c r="C75" s="117" t="s">
        <v>14</v>
      </c>
      <c r="D75" s="119">
        <v>408.84</v>
      </c>
      <c r="E75" s="114">
        <v>54.2</v>
      </c>
      <c r="F75" s="114">
        <f t="shared" si="5"/>
        <v>22159.13</v>
      </c>
      <c r="G75" s="115" t="s">
        <v>15</v>
      </c>
      <c r="H75" s="182">
        <v>84035</v>
      </c>
      <c r="I75" s="39"/>
      <c r="J75" s="40"/>
      <c r="K75" s="46"/>
      <c r="L75" s="11"/>
      <c r="M75" s="46"/>
      <c r="N75" s="34"/>
      <c r="O75" s="47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31" s="44" customFormat="1" ht="15" x14ac:dyDescent="0.25">
      <c r="A76" s="167" t="s">
        <v>437</v>
      </c>
      <c r="B76" s="118" t="s">
        <v>282</v>
      </c>
      <c r="C76" s="117" t="s">
        <v>2</v>
      </c>
      <c r="D76" s="119">
        <v>23.15</v>
      </c>
      <c r="E76" s="114">
        <v>47.45</v>
      </c>
      <c r="F76" s="114">
        <f t="shared" si="5"/>
        <v>1098.47</v>
      </c>
      <c r="G76" s="115" t="s">
        <v>15</v>
      </c>
      <c r="H76" s="168">
        <v>72105</v>
      </c>
      <c r="I76" s="39"/>
      <c r="J76" s="40"/>
      <c r="K76" s="46"/>
      <c r="L76" s="11"/>
      <c r="M76" s="46"/>
      <c r="N76" s="34"/>
      <c r="O76" s="47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31" s="44" customFormat="1" ht="17.25" customHeight="1" x14ac:dyDescent="0.25">
      <c r="A77" s="167" t="s">
        <v>438</v>
      </c>
      <c r="B77" s="118" t="s">
        <v>738</v>
      </c>
      <c r="C77" s="117" t="s">
        <v>2</v>
      </c>
      <c r="D77" s="119">
        <v>118</v>
      </c>
      <c r="E77" s="114">
        <v>24.49</v>
      </c>
      <c r="F77" s="114">
        <f t="shared" si="5"/>
        <v>2889.82</v>
      </c>
      <c r="G77" s="115" t="s">
        <v>15</v>
      </c>
      <c r="H77" s="168">
        <v>72107</v>
      </c>
      <c r="I77" s="39"/>
      <c r="J77" s="40"/>
      <c r="K77" s="46"/>
      <c r="L77" s="11"/>
      <c r="M77" s="46"/>
      <c r="N77" s="34"/>
      <c r="O77" s="47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31" s="44" customFormat="1" ht="24" x14ac:dyDescent="0.25">
      <c r="A78" s="167" t="s">
        <v>439</v>
      </c>
      <c r="B78" s="118" t="s">
        <v>739</v>
      </c>
      <c r="C78" s="117" t="s">
        <v>2</v>
      </c>
      <c r="D78" s="119">
        <v>40.65</v>
      </c>
      <c r="E78" s="114">
        <v>107.25</v>
      </c>
      <c r="F78" s="114">
        <f t="shared" si="5"/>
        <v>4359.71</v>
      </c>
      <c r="G78" s="115" t="s">
        <v>15</v>
      </c>
      <c r="H78" s="183" t="s">
        <v>309</v>
      </c>
      <c r="I78" s="39"/>
      <c r="J78" s="40"/>
      <c r="K78" s="46"/>
      <c r="L78" s="11"/>
      <c r="M78" s="46"/>
      <c r="N78" s="34"/>
      <c r="O78" s="47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31" s="44" customFormat="1" ht="36" x14ac:dyDescent="0.25">
      <c r="A79" s="167" t="s">
        <v>440</v>
      </c>
      <c r="B79" s="118" t="s">
        <v>310</v>
      </c>
      <c r="C79" s="117" t="s">
        <v>2</v>
      </c>
      <c r="D79" s="119">
        <v>68</v>
      </c>
      <c r="E79" s="114">
        <v>118.4</v>
      </c>
      <c r="F79" s="114">
        <f t="shared" si="5"/>
        <v>8051.2</v>
      </c>
      <c r="G79" s="115" t="s">
        <v>15</v>
      </c>
      <c r="H79" s="182">
        <v>84042</v>
      </c>
      <c r="I79" s="39"/>
      <c r="J79" s="40"/>
      <c r="K79" s="46"/>
      <c r="L79" s="11"/>
      <c r="M79" s="46"/>
      <c r="N79" s="34"/>
      <c r="O79" s="47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31" s="44" customFormat="1" ht="15" x14ac:dyDescent="0.25">
      <c r="A80" s="167" t="s">
        <v>441</v>
      </c>
      <c r="B80" s="118" t="s">
        <v>740</v>
      </c>
      <c r="C80" s="117" t="s">
        <v>14</v>
      </c>
      <c r="D80" s="119">
        <v>15.04</v>
      </c>
      <c r="E80" s="114">
        <v>171.31</v>
      </c>
      <c r="F80" s="114">
        <f t="shared" si="5"/>
        <v>2576.5</v>
      </c>
      <c r="G80" s="115" t="s">
        <v>81</v>
      </c>
      <c r="H80" s="182">
        <v>163212</v>
      </c>
      <c r="I80" s="39"/>
      <c r="J80" s="40"/>
      <c r="K80" s="46"/>
      <c r="L80" s="11"/>
      <c r="M80" s="46"/>
      <c r="N80" s="34"/>
      <c r="O80" s="47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s="44" customFormat="1" ht="24.75" thickBot="1" x14ac:dyDescent="0.3">
      <c r="A81" s="169" t="s">
        <v>442</v>
      </c>
      <c r="B81" s="137" t="s">
        <v>340</v>
      </c>
      <c r="C81" s="130" t="s">
        <v>2</v>
      </c>
      <c r="D81" s="138">
        <v>111.57</v>
      </c>
      <c r="E81" s="114">
        <v>24.49</v>
      </c>
      <c r="F81" s="114">
        <f t="shared" si="5"/>
        <v>2732.35</v>
      </c>
      <c r="G81" s="133" t="s">
        <v>15</v>
      </c>
      <c r="H81" s="170">
        <v>72107</v>
      </c>
      <c r="I81" s="39"/>
      <c r="J81" s="40"/>
      <c r="K81" s="46"/>
      <c r="L81" s="11"/>
      <c r="M81" s="46"/>
      <c r="N81" s="34"/>
      <c r="O81" s="47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s="43" customFormat="1" ht="15.75" thickBot="1" x14ac:dyDescent="0.3">
      <c r="A82" s="200" t="s">
        <v>222</v>
      </c>
      <c r="B82" s="201" t="s">
        <v>37</v>
      </c>
      <c r="C82" s="202"/>
      <c r="D82" s="202"/>
      <c r="E82" s="202"/>
      <c r="F82" s="203">
        <f>SUM(F83:F87)</f>
        <v>26445.09</v>
      </c>
      <c r="G82" s="204"/>
      <c r="H82" s="205"/>
      <c r="I82" s="39"/>
      <c r="J82" s="41"/>
      <c r="K82" s="44"/>
      <c r="L82" s="41"/>
      <c r="M82" s="38"/>
      <c r="N82" s="42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spans="1:25" s="43" customFormat="1" ht="24" x14ac:dyDescent="0.25">
      <c r="A83" s="165" t="s">
        <v>443</v>
      </c>
      <c r="B83" s="134" t="s">
        <v>741</v>
      </c>
      <c r="C83" s="135" t="s">
        <v>14</v>
      </c>
      <c r="D83" s="136">
        <v>33.520000000000003</v>
      </c>
      <c r="E83" s="114">
        <v>25.05</v>
      </c>
      <c r="F83" s="114">
        <f>ROUND(D83*E83,2)</f>
        <v>839.68</v>
      </c>
      <c r="G83" s="115" t="s">
        <v>15</v>
      </c>
      <c r="H83" s="179" t="s">
        <v>704</v>
      </c>
      <c r="I83" s="39"/>
      <c r="J83" s="40"/>
      <c r="K83" s="41"/>
      <c r="M83" s="41"/>
      <c r="N83" s="38"/>
      <c r="O83" s="42"/>
    </row>
    <row r="84" spans="1:25" s="43" customFormat="1" ht="24" x14ac:dyDescent="0.25">
      <c r="A84" s="167" t="s">
        <v>444</v>
      </c>
      <c r="B84" s="118" t="s">
        <v>742</v>
      </c>
      <c r="C84" s="117" t="s">
        <v>14</v>
      </c>
      <c r="D84" s="119">
        <v>200</v>
      </c>
      <c r="E84" s="114">
        <v>7.71</v>
      </c>
      <c r="F84" s="114">
        <f>ROUND(D84*E84,2)</f>
        <v>1542</v>
      </c>
      <c r="G84" s="115" t="s">
        <v>15</v>
      </c>
      <c r="H84" s="168" t="s">
        <v>38</v>
      </c>
      <c r="I84" s="39"/>
      <c r="J84" s="40"/>
      <c r="K84" s="41"/>
      <c r="M84" s="41"/>
      <c r="N84" s="38"/>
      <c r="O84" s="42"/>
    </row>
    <row r="85" spans="1:25" s="43" customFormat="1" ht="24" x14ac:dyDescent="0.25">
      <c r="A85" s="167" t="s">
        <v>445</v>
      </c>
      <c r="B85" s="118" t="s">
        <v>312</v>
      </c>
      <c r="C85" s="117" t="s">
        <v>14</v>
      </c>
      <c r="D85" s="119">
        <v>131.52000000000001</v>
      </c>
      <c r="E85" s="114">
        <v>41.49</v>
      </c>
      <c r="F85" s="114">
        <f>ROUND(D85*E85,2)</f>
        <v>5456.76</v>
      </c>
      <c r="G85" s="115" t="s">
        <v>15</v>
      </c>
      <c r="H85" s="182" t="s">
        <v>311</v>
      </c>
      <c r="I85" s="39"/>
      <c r="J85" s="40"/>
      <c r="K85" s="41"/>
      <c r="M85" s="41"/>
      <c r="N85" s="38"/>
      <c r="O85" s="42"/>
    </row>
    <row r="86" spans="1:25" s="43" customFormat="1" ht="24" x14ac:dyDescent="0.25">
      <c r="A86" s="167" t="s">
        <v>446</v>
      </c>
      <c r="B86" s="118" t="s">
        <v>291</v>
      </c>
      <c r="C86" s="117" t="s">
        <v>14</v>
      </c>
      <c r="D86" s="119">
        <v>176.12</v>
      </c>
      <c r="E86" s="114">
        <v>47.54</v>
      </c>
      <c r="F86" s="114">
        <f>ROUND(D86*E86,2)</f>
        <v>8372.74</v>
      </c>
      <c r="G86" s="115" t="s">
        <v>15</v>
      </c>
      <c r="H86" s="168" t="s">
        <v>292</v>
      </c>
      <c r="I86" s="39"/>
      <c r="J86" s="40"/>
      <c r="K86" s="41"/>
      <c r="M86" s="41"/>
      <c r="N86" s="38"/>
      <c r="O86" s="42"/>
    </row>
    <row r="87" spans="1:25" s="43" customFormat="1" ht="24.75" thickBot="1" x14ac:dyDescent="0.3">
      <c r="A87" s="169" t="s">
        <v>447</v>
      </c>
      <c r="B87" s="137" t="s">
        <v>313</v>
      </c>
      <c r="C87" s="130" t="s">
        <v>14</v>
      </c>
      <c r="D87" s="138">
        <v>466.45</v>
      </c>
      <c r="E87" s="114">
        <v>21.94</v>
      </c>
      <c r="F87" s="114">
        <f>ROUND(D87*E87,2)</f>
        <v>10233.91</v>
      </c>
      <c r="G87" s="133" t="s">
        <v>15</v>
      </c>
      <c r="H87" s="178">
        <v>83748</v>
      </c>
      <c r="I87" s="39"/>
      <c r="J87" s="40"/>
      <c r="K87" s="41"/>
      <c r="M87" s="41"/>
      <c r="N87" s="38"/>
      <c r="O87" s="42"/>
    </row>
    <row r="88" spans="1:25" s="43" customFormat="1" ht="15.75" thickBot="1" x14ac:dyDescent="0.3">
      <c r="A88" s="200" t="s">
        <v>223</v>
      </c>
      <c r="B88" s="201" t="s">
        <v>39</v>
      </c>
      <c r="C88" s="202"/>
      <c r="D88" s="202"/>
      <c r="E88" s="202"/>
      <c r="F88" s="203">
        <f>SUM(F89:F95)</f>
        <v>25517.25</v>
      </c>
      <c r="G88" s="204"/>
      <c r="H88" s="230"/>
      <c r="I88" s="39"/>
      <c r="J88" s="41"/>
      <c r="K88" s="44"/>
      <c r="L88" s="41"/>
      <c r="M88" s="38"/>
      <c r="N88" s="42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  <row r="89" spans="1:25" s="44" customFormat="1" ht="24" x14ac:dyDescent="0.25">
      <c r="A89" s="165" t="s">
        <v>448</v>
      </c>
      <c r="B89" s="134" t="s">
        <v>315</v>
      </c>
      <c r="C89" s="135" t="s">
        <v>20</v>
      </c>
      <c r="D89" s="136">
        <v>5</v>
      </c>
      <c r="E89" s="114">
        <v>321.74</v>
      </c>
      <c r="F89" s="114">
        <f t="shared" ref="F89:F95" si="6">ROUND(D89*E89,2)</f>
        <v>1608.7</v>
      </c>
      <c r="G89" s="128" t="s">
        <v>15</v>
      </c>
      <c r="H89" s="179" t="s">
        <v>314</v>
      </c>
      <c r="I89" s="39"/>
      <c r="J89" s="40"/>
      <c r="K89" s="46"/>
      <c r="L89" s="11"/>
      <c r="M89" s="46"/>
      <c r="N89" s="34"/>
      <c r="O89" s="47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s="44" customFormat="1" ht="24" x14ac:dyDescent="0.25">
      <c r="A90" s="167" t="s">
        <v>449</v>
      </c>
      <c r="B90" s="118" t="s">
        <v>316</v>
      </c>
      <c r="C90" s="117" t="s">
        <v>20</v>
      </c>
      <c r="D90" s="119">
        <v>40</v>
      </c>
      <c r="E90" s="114">
        <v>329.06</v>
      </c>
      <c r="F90" s="114">
        <f t="shared" si="6"/>
        <v>13162.4</v>
      </c>
      <c r="G90" s="115" t="s">
        <v>15</v>
      </c>
      <c r="H90" s="180" t="s">
        <v>317</v>
      </c>
      <c r="I90" s="39"/>
      <c r="J90" s="40"/>
      <c r="K90" s="41"/>
      <c r="L90" s="43"/>
      <c r="M90" s="41"/>
      <c r="N90" s="38"/>
      <c r="O90" s="42"/>
      <c r="P90" s="43"/>
      <c r="Q90" s="43"/>
      <c r="R90" s="43"/>
      <c r="S90" s="43"/>
      <c r="T90" s="43"/>
      <c r="U90" s="43"/>
      <c r="V90" s="43"/>
      <c r="W90" s="43"/>
      <c r="X90" s="43"/>
      <c r="Y90" s="43"/>
    </row>
    <row r="91" spans="1:25" s="44" customFormat="1" ht="24" x14ac:dyDescent="0.25">
      <c r="A91" s="167" t="s">
        <v>450</v>
      </c>
      <c r="B91" s="118" t="s">
        <v>318</v>
      </c>
      <c r="C91" s="117" t="s">
        <v>20</v>
      </c>
      <c r="D91" s="119">
        <v>3</v>
      </c>
      <c r="E91" s="114">
        <v>480.25</v>
      </c>
      <c r="F91" s="114">
        <f t="shared" si="6"/>
        <v>1440.75</v>
      </c>
      <c r="G91" s="115" t="s">
        <v>15</v>
      </c>
      <c r="H91" s="184" t="s">
        <v>319</v>
      </c>
      <c r="I91" s="39"/>
      <c r="J91" s="40"/>
      <c r="K91" s="41"/>
      <c r="L91" s="43"/>
      <c r="M91" s="41"/>
      <c r="N91" s="38"/>
      <c r="O91" s="42"/>
      <c r="P91" s="43"/>
      <c r="Q91" s="43"/>
      <c r="R91" s="43"/>
      <c r="S91" s="43"/>
      <c r="T91" s="43"/>
      <c r="U91" s="43"/>
      <c r="V91" s="43"/>
      <c r="W91" s="43"/>
      <c r="X91" s="43"/>
      <c r="Y91" s="43"/>
    </row>
    <row r="92" spans="1:25" s="44" customFormat="1" ht="36" x14ac:dyDescent="0.25">
      <c r="A92" s="167" t="s">
        <v>451</v>
      </c>
      <c r="B92" s="118" t="s">
        <v>320</v>
      </c>
      <c r="C92" s="117" t="s">
        <v>20</v>
      </c>
      <c r="D92" s="119">
        <v>6</v>
      </c>
      <c r="E92" s="114">
        <v>239.94</v>
      </c>
      <c r="F92" s="114">
        <f t="shared" si="6"/>
        <v>1439.64</v>
      </c>
      <c r="G92" s="115" t="s">
        <v>15</v>
      </c>
      <c r="H92" s="184" t="s">
        <v>298</v>
      </c>
      <c r="I92" s="39"/>
      <c r="J92" s="40"/>
      <c r="K92" s="46"/>
      <c r="L92" s="11"/>
      <c r="M92" s="46"/>
      <c r="N92" s="34"/>
      <c r="O92" s="47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s="44" customFormat="1" ht="24" x14ac:dyDescent="0.25">
      <c r="A93" s="165" t="s">
        <v>452</v>
      </c>
      <c r="B93" s="118" t="s">
        <v>743</v>
      </c>
      <c r="C93" s="117" t="s">
        <v>20</v>
      </c>
      <c r="D93" s="119">
        <v>1</v>
      </c>
      <c r="E93" s="114">
        <v>1320.8</v>
      </c>
      <c r="F93" s="114">
        <f t="shared" si="6"/>
        <v>1320.8</v>
      </c>
      <c r="G93" s="115" t="s">
        <v>15</v>
      </c>
      <c r="H93" s="180">
        <v>84832</v>
      </c>
      <c r="I93" s="97"/>
      <c r="J93" s="40"/>
      <c r="K93" s="99"/>
      <c r="L93" s="95"/>
      <c r="M93" s="99"/>
      <c r="N93" s="96"/>
      <c r="O93" s="100"/>
      <c r="P93" s="95"/>
      <c r="Q93" s="95"/>
      <c r="R93" s="95"/>
      <c r="S93" s="95"/>
      <c r="T93" s="95"/>
      <c r="U93" s="95"/>
      <c r="V93" s="95"/>
      <c r="W93" s="95"/>
      <c r="X93" s="95"/>
      <c r="Y93" s="95"/>
    </row>
    <row r="94" spans="1:25" s="44" customFormat="1" ht="15" x14ac:dyDescent="0.25">
      <c r="A94" s="167" t="s">
        <v>453</v>
      </c>
      <c r="B94" s="118" t="s">
        <v>83</v>
      </c>
      <c r="C94" s="117" t="s">
        <v>20</v>
      </c>
      <c r="D94" s="119">
        <v>3</v>
      </c>
      <c r="E94" s="114">
        <v>250.96</v>
      </c>
      <c r="F94" s="114">
        <f t="shared" si="6"/>
        <v>752.88</v>
      </c>
      <c r="G94" s="115" t="s">
        <v>15</v>
      </c>
      <c r="H94" s="180" t="s">
        <v>321</v>
      </c>
      <c r="I94" s="39"/>
      <c r="J94" s="40"/>
      <c r="K94" s="41"/>
      <c r="L94" s="43"/>
      <c r="M94" s="41"/>
      <c r="N94" s="38"/>
      <c r="O94" s="42"/>
      <c r="P94" s="43"/>
      <c r="Q94" s="43"/>
      <c r="R94" s="43"/>
      <c r="S94" s="43"/>
      <c r="T94" s="43"/>
      <c r="U94" s="43"/>
      <c r="V94" s="43"/>
      <c r="W94" s="43"/>
      <c r="X94" s="43"/>
      <c r="Y94" s="43"/>
    </row>
    <row r="95" spans="1:25" s="44" customFormat="1" ht="15.75" thickBot="1" x14ac:dyDescent="0.3">
      <c r="A95" s="169" t="s">
        <v>692</v>
      </c>
      <c r="B95" s="137" t="s">
        <v>82</v>
      </c>
      <c r="C95" s="130" t="s">
        <v>20</v>
      </c>
      <c r="D95" s="138">
        <v>56</v>
      </c>
      <c r="E95" s="114">
        <v>103.43</v>
      </c>
      <c r="F95" s="114">
        <f t="shared" si="6"/>
        <v>5792.08</v>
      </c>
      <c r="G95" s="133" t="s">
        <v>15</v>
      </c>
      <c r="H95" s="181" t="s">
        <v>322</v>
      </c>
      <c r="I95" s="39"/>
      <c r="J95" s="40"/>
      <c r="K95" s="41"/>
      <c r="L95" s="43"/>
      <c r="M95" s="41"/>
      <c r="N95" s="38"/>
      <c r="O95" s="42"/>
      <c r="P95" s="43"/>
      <c r="Q95" s="43"/>
      <c r="R95" s="43"/>
      <c r="S95" s="43"/>
      <c r="T95" s="43"/>
      <c r="U95" s="43"/>
      <c r="V95" s="43"/>
      <c r="W95" s="43"/>
      <c r="X95" s="43"/>
      <c r="Y95" s="43"/>
    </row>
    <row r="96" spans="1:25" s="11" customFormat="1" ht="15.75" thickBot="1" x14ac:dyDescent="0.3">
      <c r="A96" s="200" t="s">
        <v>454</v>
      </c>
      <c r="B96" s="201" t="s">
        <v>40</v>
      </c>
      <c r="C96" s="202"/>
      <c r="D96" s="202"/>
      <c r="E96" s="202"/>
      <c r="F96" s="203">
        <f>SUM(F97:F110)</f>
        <v>241308.28000000003</v>
      </c>
      <c r="G96" s="204"/>
      <c r="H96" s="230"/>
      <c r="I96" s="51"/>
      <c r="J96" s="46"/>
      <c r="K96" s="44"/>
      <c r="L96" s="46"/>
      <c r="M96" s="34"/>
      <c r="N96" s="47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</row>
    <row r="97" spans="1:31" s="43" customFormat="1" ht="24" x14ac:dyDescent="0.25">
      <c r="A97" s="165" t="s">
        <v>455</v>
      </c>
      <c r="B97" s="134" t="s">
        <v>84</v>
      </c>
      <c r="C97" s="135" t="s">
        <v>20</v>
      </c>
      <c r="D97" s="136">
        <v>2</v>
      </c>
      <c r="E97" s="114">
        <v>786.69</v>
      </c>
      <c r="F97" s="114">
        <f t="shared" ref="F97:F110" si="7">ROUND(D97*E97,2)</f>
        <v>1573.38</v>
      </c>
      <c r="G97" s="128" t="s">
        <v>81</v>
      </c>
      <c r="H97" s="185" t="s">
        <v>128</v>
      </c>
      <c r="I97" s="39"/>
      <c r="J97" s="40"/>
      <c r="K97" s="41"/>
      <c r="M97" s="41"/>
      <c r="N97" s="38"/>
      <c r="O97" s="42"/>
    </row>
    <row r="98" spans="1:31" s="11" customFormat="1" ht="24" x14ac:dyDescent="0.25">
      <c r="A98" s="167" t="s">
        <v>456</v>
      </c>
      <c r="B98" s="118" t="s">
        <v>333</v>
      </c>
      <c r="C98" s="117" t="s">
        <v>20</v>
      </c>
      <c r="D98" s="119">
        <v>26</v>
      </c>
      <c r="E98" s="114">
        <v>147.86000000000001</v>
      </c>
      <c r="F98" s="114">
        <f t="shared" si="7"/>
        <v>3844.36</v>
      </c>
      <c r="G98" s="115" t="s">
        <v>81</v>
      </c>
      <c r="H98" s="175" t="s">
        <v>127</v>
      </c>
      <c r="I98" s="51"/>
      <c r="J98" s="59"/>
      <c r="K98" s="46"/>
      <c r="M98" s="46"/>
      <c r="N98" s="34"/>
      <c r="O98" s="47"/>
    </row>
    <row r="99" spans="1:31" s="11" customFormat="1" ht="24" x14ac:dyDescent="0.25">
      <c r="A99" s="167" t="s">
        <v>457</v>
      </c>
      <c r="B99" s="118" t="s">
        <v>126</v>
      </c>
      <c r="C99" s="117" t="s">
        <v>20</v>
      </c>
      <c r="D99" s="119">
        <v>9</v>
      </c>
      <c r="E99" s="114">
        <v>122.4</v>
      </c>
      <c r="F99" s="114">
        <f t="shared" si="7"/>
        <v>1101.5999999999999</v>
      </c>
      <c r="G99" s="115" t="s">
        <v>81</v>
      </c>
      <c r="H99" s="175">
        <v>300102</v>
      </c>
      <c r="I99" s="51"/>
      <c r="J99" s="59"/>
      <c r="K99" s="46"/>
      <c r="M99" s="46"/>
      <c r="N99" s="34"/>
      <c r="O99" s="47"/>
    </row>
    <row r="100" spans="1:31" s="11" customFormat="1" x14ac:dyDescent="0.25">
      <c r="A100" s="167" t="s">
        <v>458</v>
      </c>
      <c r="B100" s="118" t="s">
        <v>334</v>
      </c>
      <c r="C100" s="117" t="s">
        <v>14</v>
      </c>
      <c r="D100" s="119">
        <v>104.73</v>
      </c>
      <c r="E100" s="114">
        <v>723.39</v>
      </c>
      <c r="F100" s="114">
        <f t="shared" si="7"/>
        <v>75760.63</v>
      </c>
      <c r="G100" s="115" t="s">
        <v>15</v>
      </c>
      <c r="H100" s="175">
        <v>68052</v>
      </c>
      <c r="I100" s="51"/>
      <c r="J100" s="59"/>
      <c r="K100" s="46"/>
      <c r="M100" s="46"/>
      <c r="N100" s="34"/>
      <c r="O100" s="47"/>
    </row>
    <row r="101" spans="1:31" s="11" customFormat="1" x14ac:dyDescent="0.25">
      <c r="A101" s="167" t="s">
        <v>459</v>
      </c>
      <c r="B101" s="118" t="s">
        <v>336</v>
      </c>
      <c r="C101" s="117" t="s">
        <v>14</v>
      </c>
      <c r="D101" s="119">
        <v>3</v>
      </c>
      <c r="E101" s="114">
        <v>775.23</v>
      </c>
      <c r="F101" s="114">
        <f t="shared" si="7"/>
        <v>2325.69</v>
      </c>
      <c r="G101" s="115" t="s">
        <v>15</v>
      </c>
      <c r="H101" s="186" t="s">
        <v>335</v>
      </c>
      <c r="I101" s="51"/>
      <c r="J101" s="59"/>
      <c r="K101" s="46"/>
      <c r="M101" s="46"/>
      <c r="N101" s="34"/>
      <c r="O101" s="47"/>
    </row>
    <row r="102" spans="1:31" s="11" customFormat="1" x14ac:dyDescent="0.25">
      <c r="A102" s="167" t="s">
        <v>460</v>
      </c>
      <c r="B102" s="118" t="s">
        <v>690</v>
      </c>
      <c r="C102" s="117" t="s">
        <v>2</v>
      </c>
      <c r="D102" s="119">
        <v>365.42</v>
      </c>
      <c r="E102" s="114">
        <v>75.33</v>
      </c>
      <c r="F102" s="114">
        <f t="shared" si="7"/>
        <v>27527.09</v>
      </c>
      <c r="G102" s="115" t="s">
        <v>15</v>
      </c>
      <c r="H102" s="175" t="s">
        <v>691</v>
      </c>
      <c r="I102" s="51"/>
      <c r="J102" s="59"/>
      <c r="K102" s="46"/>
      <c r="M102" s="46"/>
      <c r="N102" s="34"/>
      <c r="O102" s="47"/>
    </row>
    <row r="103" spans="1:31" s="11" customFormat="1" x14ac:dyDescent="0.25">
      <c r="A103" s="165" t="s">
        <v>461</v>
      </c>
      <c r="B103" s="118" t="s">
        <v>338</v>
      </c>
      <c r="C103" s="117" t="s">
        <v>14</v>
      </c>
      <c r="D103" s="119">
        <v>50</v>
      </c>
      <c r="E103" s="114">
        <v>242.01</v>
      </c>
      <c r="F103" s="114">
        <f t="shared" si="7"/>
        <v>12100.5</v>
      </c>
      <c r="G103" s="115" t="s">
        <v>15</v>
      </c>
      <c r="H103" s="186" t="s">
        <v>337</v>
      </c>
      <c r="I103" s="51"/>
      <c r="J103" s="59"/>
      <c r="K103" s="46"/>
      <c r="M103" s="46"/>
      <c r="N103" s="34"/>
      <c r="O103" s="47"/>
    </row>
    <row r="104" spans="1:31" s="11" customFormat="1" x14ac:dyDescent="0.25">
      <c r="A104" s="167" t="s">
        <v>462</v>
      </c>
      <c r="B104" s="118" t="s">
        <v>234</v>
      </c>
      <c r="C104" s="117" t="s">
        <v>14</v>
      </c>
      <c r="D104" s="119">
        <v>15.26</v>
      </c>
      <c r="E104" s="114">
        <v>586.49</v>
      </c>
      <c r="F104" s="114">
        <f t="shared" si="7"/>
        <v>8949.84</v>
      </c>
      <c r="G104" s="115" t="s">
        <v>15</v>
      </c>
      <c r="H104" s="175" t="s">
        <v>235</v>
      </c>
      <c r="I104" s="51"/>
      <c r="J104" s="59"/>
      <c r="K104" s="46"/>
      <c r="M104" s="46"/>
      <c r="N104" s="34"/>
      <c r="O104" s="47"/>
    </row>
    <row r="105" spans="1:31" s="11" customFormat="1" ht="36" x14ac:dyDescent="0.25">
      <c r="A105" s="167" t="s">
        <v>463</v>
      </c>
      <c r="B105" s="118" t="s">
        <v>339</v>
      </c>
      <c r="C105" s="117" t="s">
        <v>14</v>
      </c>
      <c r="D105" s="119">
        <v>6.3010000000000002</v>
      </c>
      <c r="E105" s="114">
        <v>775.56</v>
      </c>
      <c r="F105" s="114">
        <f t="shared" si="7"/>
        <v>4886.8</v>
      </c>
      <c r="G105" s="115" t="s">
        <v>15</v>
      </c>
      <c r="H105" s="175" t="s">
        <v>238</v>
      </c>
      <c r="I105" s="51"/>
      <c r="J105" s="59"/>
      <c r="K105" s="46"/>
      <c r="M105" s="46"/>
      <c r="N105" s="34"/>
      <c r="O105" s="47"/>
    </row>
    <row r="106" spans="1:31" s="11" customFormat="1" x14ac:dyDescent="0.25">
      <c r="A106" s="167" t="s">
        <v>464</v>
      </c>
      <c r="B106" s="118" t="s">
        <v>301</v>
      </c>
      <c r="C106" s="117" t="s">
        <v>14</v>
      </c>
      <c r="D106" s="119">
        <v>10.4</v>
      </c>
      <c r="E106" s="114">
        <v>775.56</v>
      </c>
      <c r="F106" s="114">
        <f t="shared" si="7"/>
        <v>8065.82</v>
      </c>
      <c r="G106" s="115" t="s">
        <v>15</v>
      </c>
      <c r="H106" s="175" t="s">
        <v>238</v>
      </c>
      <c r="I106" s="51"/>
      <c r="J106" s="59"/>
      <c r="K106" s="46"/>
      <c r="M106" s="46"/>
      <c r="N106" s="34"/>
      <c r="O106" s="47"/>
    </row>
    <row r="107" spans="1:31" s="95" customFormat="1" x14ac:dyDescent="0.25">
      <c r="A107" s="167" t="s">
        <v>465</v>
      </c>
      <c r="B107" s="118" t="s">
        <v>684</v>
      </c>
      <c r="C107" s="117" t="s">
        <v>2</v>
      </c>
      <c r="D107" s="119">
        <v>3</v>
      </c>
      <c r="E107" s="114">
        <v>371.2</v>
      </c>
      <c r="F107" s="114">
        <f t="shared" si="7"/>
        <v>1113.5999999999999</v>
      </c>
      <c r="G107" s="115" t="s">
        <v>81</v>
      </c>
      <c r="H107" s="175">
        <v>240306</v>
      </c>
      <c r="I107" s="93"/>
      <c r="J107" s="59"/>
      <c r="K107" s="99"/>
      <c r="M107" s="99"/>
      <c r="N107" s="96"/>
      <c r="O107" s="100"/>
    </row>
    <row r="108" spans="1:31" s="11" customFormat="1" x14ac:dyDescent="0.25">
      <c r="A108" s="167" t="s">
        <v>466</v>
      </c>
      <c r="B108" s="118" t="s">
        <v>277</v>
      </c>
      <c r="C108" s="117" t="s">
        <v>14</v>
      </c>
      <c r="D108" s="119">
        <v>108.61</v>
      </c>
      <c r="E108" s="114">
        <v>756.1</v>
      </c>
      <c r="F108" s="114">
        <f t="shared" si="7"/>
        <v>82120.02</v>
      </c>
      <c r="G108" s="115" t="s">
        <v>81</v>
      </c>
      <c r="H108" s="175" t="s">
        <v>125</v>
      </c>
      <c r="I108" s="51"/>
      <c r="J108" s="59"/>
      <c r="K108" s="46"/>
      <c r="M108" s="46"/>
      <c r="N108" s="34"/>
      <c r="O108" s="47"/>
    </row>
    <row r="109" spans="1:31" s="11" customFormat="1" x14ac:dyDescent="0.25">
      <c r="A109" s="165" t="s">
        <v>467</v>
      </c>
      <c r="B109" s="118" t="s">
        <v>237</v>
      </c>
      <c r="C109" s="117" t="s">
        <v>14</v>
      </c>
      <c r="D109" s="119">
        <v>15</v>
      </c>
      <c r="E109" s="114">
        <v>270.88</v>
      </c>
      <c r="F109" s="114">
        <f t="shared" si="7"/>
        <v>4063.2</v>
      </c>
      <c r="G109" s="115" t="s">
        <v>15</v>
      </c>
      <c r="H109" s="175">
        <v>72120</v>
      </c>
      <c r="I109" s="51"/>
      <c r="J109" s="59"/>
      <c r="K109" s="46"/>
      <c r="M109" s="46"/>
      <c r="N109" s="34"/>
      <c r="O109" s="47"/>
    </row>
    <row r="110" spans="1:31" s="11" customFormat="1" ht="12.75" thickBot="1" x14ac:dyDescent="0.3">
      <c r="A110" s="169" t="s">
        <v>685</v>
      </c>
      <c r="B110" s="137" t="s">
        <v>236</v>
      </c>
      <c r="C110" s="130" t="s">
        <v>14</v>
      </c>
      <c r="D110" s="138">
        <v>75</v>
      </c>
      <c r="E110" s="114">
        <v>105.01</v>
      </c>
      <c r="F110" s="114">
        <f t="shared" si="7"/>
        <v>7875.75</v>
      </c>
      <c r="G110" s="133" t="s">
        <v>15</v>
      </c>
      <c r="H110" s="176">
        <v>72117</v>
      </c>
      <c r="I110" s="51"/>
      <c r="J110" s="59"/>
      <c r="K110" s="46"/>
      <c r="M110" s="46"/>
      <c r="N110" s="34"/>
      <c r="O110" s="47"/>
    </row>
    <row r="111" spans="1:31" s="43" customFormat="1" ht="15.75" thickBot="1" x14ac:dyDescent="0.3">
      <c r="A111" s="200" t="s">
        <v>468</v>
      </c>
      <c r="B111" s="201" t="s">
        <v>87</v>
      </c>
      <c r="C111" s="202"/>
      <c r="D111" s="202"/>
      <c r="E111" s="202"/>
      <c r="F111" s="203">
        <f>SUM(F112:F112)</f>
        <v>11943.36</v>
      </c>
      <c r="G111" s="204"/>
      <c r="H111" s="230"/>
      <c r="I111" s="39"/>
      <c r="J111" s="41"/>
      <c r="K111" s="44"/>
      <c r="L111" s="41"/>
      <c r="M111" s="38"/>
      <c r="N111" s="42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</row>
    <row r="112" spans="1:31" s="43" customFormat="1" ht="24" customHeight="1" thickBot="1" x14ac:dyDescent="0.3">
      <c r="A112" s="187" t="s">
        <v>469</v>
      </c>
      <c r="B112" s="145" t="s">
        <v>239</v>
      </c>
      <c r="C112" s="146" t="s">
        <v>21</v>
      </c>
      <c r="D112" s="147">
        <v>416</v>
      </c>
      <c r="E112" s="114">
        <v>28.71</v>
      </c>
      <c r="F112" s="114">
        <f>ROUND(D112*E112,2)</f>
        <v>11943.36</v>
      </c>
      <c r="G112" s="103" t="s">
        <v>15</v>
      </c>
      <c r="H112" s="188" t="s">
        <v>240</v>
      </c>
      <c r="I112" s="39"/>
      <c r="J112" s="41"/>
      <c r="K112" s="11"/>
      <c r="L112" s="46"/>
      <c r="M112" s="34"/>
      <c r="N112" s="47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</row>
    <row r="113" spans="1:25" s="43" customFormat="1" ht="15.75" thickBot="1" x14ac:dyDescent="0.3">
      <c r="A113" s="200" t="s">
        <v>470</v>
      </c>
      <c r="B113" s="201" t="s">
        <v>92</v>
      </c>
      <c r="C113" s="202"/>
      <c r="D113" s="202"/>
      <c r="E113" s="202"/>
      <c r="F113" s="203">
        <f>SUM(F114:F121)</f>
        <v>124058.79999999999</v>
      </c>
      <c r="G113" s="204"/>
      <c r="H113" s="230"/>
      <c r="I113" s="39"/>
      <c r="J113" s="41"/>
      <c r="K113" s="44"/>
      <c r="L113" s="41"/>
      <c r="M113" s="38"/>
      <c r="N113" s="42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</row>
    <row r="114" spans="1:25" s="44" customFormat="1" ht="38.25" x14ac:dyDescent="0.25">
      <c r="A114" s="165" t="s">
        <v>471</v>
      </c>
      <c r="B114" s="148" t="s">
        <v>326</v>
      </c>
      <c r="C114" s="135" t="s">
        <v>14</v>
      </c>
      <c r="D114" s="136">
        <v>586.5</v>
      </c>
      <c r="E114" s="114">
        <v>39.31</v>
      </c>
      <c r="F114" s="114">
        <f t="shared" ref="F114:F121" si="8">ROUND(D114*E114,2)</f>
        <v>23055.32</v>
      </c>
      <c r="G114" s="128" t="s">
        <v>15</v>
      </c>
      <c r="H114" s="179" t="s">
        <v>327</v>
      </c>
      <c r="I114" s="39"/>
      <c r="J114" s="40"/>
      <c r="K114" s="41"/>
      <c r="L114" s="43"/>
      <c r="M114" s="41"/>
      <c r="N114" s="38"/>
      <c r="O114" s="42"/>
      <c r="P114" s="43"/>
      <c r="Q114" s="43"/>
      <c r="R114" s="43"/>
      <c r="S114" s="43"/>
      <c r="T114" s="43"/>
      <c r="U114" s="43"/>
      <c r="V114" s="43"/>
      <c r="W114" s="43"/>
      <c r="X114" s="43"/>
      <c r="Y114" s="43"/>
    </row>
    <row r="115" spans="1:25" s="44" customFormat="1" ht="24" customHeight="1" x14ac:dyDescent="0.25">
      <c r="A115" s="167" t="s">
        <v>472</v>
      </c>
      <c r="B115" s="118" t="s">
        <v>243</v>
      </c>
      <c r="C115" s="117" t="s">
        <v>14</v>
      </c>
      <c r="D115" s="119">
        <v>1302.23</v>
      </c>
      <c r="E115" s="114">
        <v>4.6900000000000004</v>
      </c>
      <c r="F115" s="114">
        <f t="shared" si="8"/>
        <v>6107.46</v>
      </c>
      <c r="G115" s="115" t="s">
        <v>15</v>
      </c>
      <c r="H115" s="180" t="s">
        <v>41</v>
      </c>
      <c r="I115" s="39"/>
      <c r="J115" s="73"/>
      <c r="K115" s="74"/>
      <c r="L115" s="75"/>
      <c r="M115" s="74"/>
      <c r="N115" s="76"/>
      <c r="O115" s="77"/>
      <c r="P115" s="43"/>
      <c r="Q115" s="43"/>
      <c r="R115" s="43"/>
      <c r="S115" s="43"/>
      <c r="T115" s="43"/>
      <c r="U115" s="43"/>
      <c r="V115" s="43"/>
      <c r="W115" s="43"/>
      <c r="X115" s="43"/>
      <c r="Y115" s="43"/>
    </row>
    <row r="116" spans="1:25" s="44" customFormat="1" ht="15" x14ac:dyDescent="0.25">
      <c r="A116" s="167" t="s">
        <v>473</v>
      </c>
      <c r="B116" s="118" t="s">
        <v>688</v>
      </c>
      <c r="C116" s="117" t="s">
        <v>14</v>
      </c>
      <c r="D116" s="119">
        <f>D115</f>
        <v>1302.23</v>
      </c>
      <c r="E116" s="114">
        <v>17.899999999999999</v>
      </c>
      <c r="F116" s="114">
        <f t="shared" si="8"/>
        <v>23309.919999999998</v>
      </c>
      <c r="G116" s="115" t="s">
        <v>15</v>
      </c>
      <c r="H116" s="180">
        <v>5982</v>
      </c>
      <c r="I116" s="39"/>
      <c r="J116" s="78"/>
      <c r="K116" s="79"/>
      <c r="L116" s="78"/>
      <c r="M116" s="80"/>
      <c r="N116" s="81"/>
      <c r="O116" s="81"/>
      <c r="P116" s="43"/>
      <c r="Q116" s="43"/>
      <c r="R116" s="43"/>
      <c r="S116" s="43"/>
      <c r="T116" s="43"/>
      <c r="U116" s="43"/>
      <c r="V116" s="43"/>
      <c r="W116" s="43"/>
      <c r="X116" s="43"/>
      <c r="Y116" s="43"/>
    </row>
    <row r="117" spans="1:25" s="44" customFormat="1" ht="15" x14ac:dyDescent="0.25">
      <c r="A117" s="167" t="s">
        <v>474</v>
      </c>
      <c r="B117" s="118" t="s">
        <v>242</v>
      </c>
      <c r="C117" s="117" t="s">
        <v>14</v>
      </c>
      <c r="D117" s="119">
        <f>+D115-D114-D119</f>
        <v>542.48</v>
      </c>
      <c r="E117" s="114">
        <v>16.79</v>
      </c>
      <c r="F117" s="114">
        <f t="shared" si="8"/>
        <v>9108.24</v>
      </c>
      <c r="G117" s="115" t="s">
        <v>15</v>
      </c>
      <c r="H117" s="180" t="s">
        <v>241</v>
      </c>
      <c r="I117" s="39"/>
      <c r="J117" s="73"/>
      <c r="K117" s="74"/>
      <c r="L117" s="75"/>
      <c r="M117" s="74"/>
      <c r="N117" s="76"/>
      <c r="O117" s="77"/>
      <c r="P117" s="43"/>
      <c r="Q117" s="43"/>
      <c r="R117" s="43"/>
      <c r="S117" s="43"/>
      <c r="T117" s="43"/>
      <c r="U117" s="43"/>
      <c r="V117" s="43"/>
      <c r="W117" s="43"/>
      <c r="X117" s="43"/>
      <c r="Y117" s="43"/>
    </row>
    <row r="118" spans="1:25" s="44" customFormat="1" ht="15" x14ac:dyDescent="0.25">
      <c r="A118" s="167" t="s">
        <v>475</v>
      </c>
      <c r="B118" s="118" t="s">
        <v>397</v>
      </c>
      <c r="C118" s="117" t="s">
        <v>14</v>
      </c>
      <c r="D118" s="119">
        <v>11.3</v>
      </c>
      <c r="E118" s="114">
        <v>60.48</v>
      </c>
      <c r="F118" s="114">
        <f t="shared" si="8"/>
        <v>683.42</v>
      </c>
      <c r="G118" s="115" t="s">
        <v>15</v>
      </c>
      <c r="H118" s="180">
        <v>84075</v>
      </c>
      <c r="I118" s="97"/>
      <c r="J118" s="73"/>
      <c r="K118" s="74"/>
      <c r="L118" s="75"/>
      <c r="M118" s="74"/>
      <c r="N118" s="76"/>
      <c r="O118" s="77"/>
      <c r="P118" s="43"/>
      <c r="Q118" s="43"/>
      <c r="R118" s="43"/>
      <c r="S118" s="43"/>
      <c r="T118" s="43"/>
      <c r="U118" s="43"/>
      <c r="V118" s="43"/>
      <c r="W118" s="43"/>
      <c r="X118" s="43"/>
      <c r="Y118" s="43"/>
    </row>
    <row r="119" spans="1:25" s="44" customFormat="1" ht="24" x14ac:dyDescent="0.25">
      <c r="A119" s="167" t="s">
        <v>476</v>
      </c>
      <c r="B119" s="118" t="s">
        <v>331</v>
      </c>
      <c r="C119" s="117" t="s">
        <v>14</v>
      </c>
      <c r="D119" s="119">
        <v>173.25</v>
      </c>
      <c r="E119" s="114">
        <v>61.96</v>
      </c>
      <c r="F119" s="114">
        <f t="shared" si="8"/>
        <v>10734.57</v>
      </c>
      <c r="G119" s="115" t="s">
        <v>81</v>
      </c>
      <c r="H119" s="180" t="s">
        <v>332</v>
      </c>
      <c r="I119" s="39"/>
      <c r="J119" s="73"/>
      <c r="K119" s="74"/>
      <c r="L119" s="75"/>
      <c r="M119" s="74"/>
      <c r="N119" s="76"/>
      <c r="O119" s="77"/>
      <c r="P119" s="43"/>
      <c r="Q119" s="43"/>
      <c r="R119" s="43"/>
      <c r="S119" s="43"/>
      <c r="T119" s="43"/>
      <c r="U119" s="43"/>
      <c r="V119" s="43"/>
      <c r="W119" s="43"/>
      <c r="X119" s="43"/>
      <c r="Y119" s="43"/>
    </row>
    <row r="120" spans="1:25" s="44" customFormat="1" ht="24" x14ac:dyDescent="0.25">
      <c r="A120" s="167" t="s">
        <v>477</v>
      </c>
      <c r="B120" s="124" t="s">
        <v>330</v>
      </c>
      <c r="C120" s="117" t="s">
        <v>14</v>
      </c>
      <c r="D120" s="119">
        <v>3404.96</v>
      </c>
      <c r="E120" s="114">
        <v>14.54</v>
      </c>
      <c r="F120" s="114">
        <f t="shared" si="8"/>
        <v>49508.12</v>
      </c>
      <c r="G120" s="115" t="s">
        <v>15</v>
      </c>
      <c r="H120" s="180" t="s">
        <v>329</v>
      </c>
      <c r="I120" s="39"/>
      <c r="J120" s="40"/>
      <c r="K120" s="41"/>
      <c r="L120" s="43"/>
      <c r="M120" s="41"/>
      <c r="N120" s="38"/>
      <c r="O120" s="42"/>
      <c r="P120" s="43"/>
      <c r="Q120" s="43"/>
      <c r="R120" s="43"/>
      <c r="S120" s="43"/>
      <c r="T120" s="43"/>
      <c r="U120" s="43"/>
      <c r="V120" s="43"/>
      <c r="W120" s="43"/>
      <c r="X120" s="43"/>
      <c r="Y120" s="43"/>
    </row>
    <row r="121" spans="1:25" s="44" customFormat="1" ht="24.75" thickBot="1" x14ac:dyDescent="0.3">
      <c r="A121" s="169" t="s">
        <v>478</v>
      </c>
      <c r="B121" s="137" t="s">
        <v>251</v>
      </c>
      <c r="C121" s="130" t="s">
        <v>2</v>
      </c>
      <c r="D121" s="138">
        <v>75</v>
      </c>
      <c r="E121" s="114">
        <v>20.69</v>
      </c>
      <c r="F121" s="114">
        <f t="shared" si="8"/>
        <v>1551.75</v>
      </c>
      <c r="G121" s="133" t="s">
        <v>15</v>
      </c>
      <c r="H121" s="181" t="s">
        <v>252</v>
      </c>
      <c r="I121" s="39"/>
      <c r="J121" s="40"/>
      <c r="K121" s="41"/>
      <c r="L121" s="43"/>
      <c r="M121" s="41"/>
      <c r="N121" s="38"/>
      <c r="O121" s="42"/>
      <c r="P121" s="43"/>
      <c r="Q121" s="43"/>
      <c r="R121" s="43"/>
      <c r="S121" s="43"/>
      <c r="T121" s="43"/>
      <c r="U121" s="43"/>
      <c r="V121" s="43"/>
      <c r="W121" s="43"/>
      <c r="X121" s="43"/>
      <c r="Y121" s="43"/>
    </row>
    <row r="122" spans="1:25" s="43" customFormat="1" ht="15.75" thickBot="1" x14ac:dyDescent="0.3">
      <c r="A122" s="200" t="s">
        <v>479</v>
      </c>
      <c r="B122" s="201" t="s">
        <v>689</v>
      </c>
      <c r="C122" s="202"/>
      <c r="D122" s="202"/>
      <c r="E122" s="202"/>
      <c r="F122" s="203">
        <f>SUM(F123:F129)</f>
        <v>70622.16</v>
      </c>
      <c r="G122" s="204"/>
      <c r="H122" s="230"/>
      <c r="I122" s="39"/>
      <c r="J122" s="41"/>
      <c r="K122" s="44"/>
      <c r="L122" s="41"/>
      <c r="M122" s="38"/>
      <c r="N122" s="42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</row>
    <row r="123" spans="1:25" s="43" customFormat="1" ht="24" x14ac:dyDescent="0.25">
      <c r="A123" s="165" t="s">
        <v>480</v>
      </c>
      <c r="B123" s="134" t="s">
        <v>669</v>
      </c>
      <c r="C123" s="135" t="s">
        <v>14</v>
      </c>
      <c r="D123" s="136">
        <v>137.22</v>
      </c>
      <c r="E123" s="114">
        <v>25.76</v>
      </c>
      <c r="F123" s="114">
        <f t="shared" ref="F123:F129" si="9">ROUND(D123*E123,2)</f>
        <v>3534.79</v>
      </c>
      <c r="G123" s="128" t="s">
        <v>15</v>
      </c>
      <c r="H123" s="179">
        <v>73465</v>
      </c>
      <c r="I123" s="72"/>
      <c r="J123" s="40"/>
      <c r="K123" s="41"/>
      <c r="M123" s="41"/>
      <c r="N123" s="38"/>
      <c r="O123" s="42"/>
    </row>
    <row r="124" spans="1:25" s="43" customFormat="1" x14ac:dyDescent="0.25">
      <c r="A124" s="167" t="s">
        <v>481</v>
      </c>
      <c r="B124" s="118" t="s">
        <v>323</v>
      </c>
      <c r="C124" s="117" t="s">
        <v>2</v>
      </c>
      <c r="D124" s="119">
        <v>22.5</v>
      </c>
      <c r="E124" s="114">
        <v>49.75</v>
      </c>
      <c r="F124" s="114">
        <f t="shared" si="9"/>
        <v>1119.3800000000001</v>
      </c>
      <c r="G124" s="115" t="s">
        <v>81</v>
      </c>
      <c r="H124" s="180">
        <v>171212</v>
      </c>
      <c r="I124" s="39"/>
      <c r="J124" s="40"/>
      <c r="K124" s="41"/>
      <c r="M124" s="41"/>
      <c r="N124" s="38"/>
      <c r="O124" s="42"/>
    </row>
    <row r="125" spans="1:25" s="43" customFormat="1" ht="24" customHeight="1" x14ac:dyDescent="0.25">
      <c r="A125" s="167" t="s">
        <v>482</v>
      </c>
      <c r="B125" s="118" t="s">
        <v>668</v>
      </c>
      <c r="C125" s="117" t="s">
        <v>14</v>
      </c>
      <c r="D125" s="119">
        <v>155.875</v>
      </c>
      <c r="E125" s="114">
        <v>51.78</v>
      </c>
      <c r="F125" s="114">
        <f t="shared" si="9"/>
        <v>8071.21</v>
      </c>
      <c r="G125" s="115" t="s">
        <v>15</v>
      </c>
      <c r="H125" s="180" t="s">
        <v>185</v>
      </c>
      <c r="I125" s="39"/>
      <c r="J125" s="40"/>
      <c r="K125" s="41"/>
      <c r="M125" s="41"/>
      <c r="N125" s="38"/>
      <c r="O125" s="42"/>
    </row>
    <row r="126" spans="1:25" s="43" customFormat="1" ht="24" x14ac:dyDescent="0.25">
      <c r="A126" s="167" t="s">
        <v>483</v>
      </c>
      <c r="B126" s="118" t="s">
        <v>42</v>
      </c>
      <c r="C126" s="117" t="s">
        <v>14</v>
      </c>
      <c r="D126" s="119">
        <v>778.2</v>
      </c>
      <c r="E126" s="114">
        <v>63.29</v>
      </c>
      <c r="F126" s="114">
        <f t="shared" si="9"/>
        <v>49252.28</v>
      </c>
      <c r="G126" s="115" t="s">
        <v>15</v>
      </c>
      <c r="H126" s="180" t="s">
        <v>63</v>
      </c>
      <c r="I126" s="39"/>
      <c r="J126" s="40"/>
      <c r="K126" s="41"/>
      <c r="M126" s="41"/>
      <c r="N126" s="38"/>
      <c r="O126" s="42"/>
    </row>
    <row r="127" spans="1:25" s="43" customFormat="1" ht="24" customHeight="1" x14ac:dyDescent="0.25">
      <c r="A127" s="167" t="s">
        <v>484</v>
      </c>
      <c r="B127" s="118" t="s">
        <v>325</v>
      </c>
      <c r="C127" s="117" t="s">
        <v>14</v>
      </c>
      <c r="D127" s="119">
        <v>2.25</v>
      </c>
      <c r="E127" s="114">
        <v>115.33</v>
      </c>
      <c r="F127" s="114">
        <f t="shared" si="9"/>
        <v>259.49</v>
      </c>
      <c r="G127" s="115" t="s">
        <v>81</v>
      </c>
      <c r="H127" s="180">
        <v>300403</v>
      </c>
      <c r="I127" s="39"/>
      <c r="J127" s="40"/>
      <c r="K127" s="41"/>
      <c r="M127" s="41"/>
      <c r="N127" s="38"/>
      <c r="O127" s="42"/>
    </row>
    <row r="128" spans="1:25" s="43" customFormat="1" ht="24" x14ac:dyDescent="0.25">
      <c r="A128" s="167" t="s">
        <v>485</v>
      </c>
      <c r="B128" s="118" t="s">
        <v>324</v>
      </c>
      <c r="C128" s="117" t="s">
        <v>2</v>
      </c>
      <c r="D128" s="119">
        <v>555.79999999999995</v>
      </c>
      <c r="E128" s="114">
        <v>10.89</v>
      </c>
      <c r="F128" s="114">
        <f t="shared" si="9"/>
        <v>6052.66</v>
      </c>
      <c r="G128" s="115" t="s">
        <v>15</v>
      </c>
      <c r="H128" s="180">
        <v>84163</v>
      </c>
      <c r="I128" s="39"/>
      <c r="J128" s="40"/>
      <c r="K128" s="41"/>
      <c r="M128" s="41"/>
      <c r="N128" s="38"/>
      <c r="O128" s="42"/>
    </row>
    <row r="129" spans="1:25" s="43" customFormat="1" ht="35.25" customHeight="1" thickBot="1" x14ac:dyDescent="0.3">
      <c r="A129" s="169" t="s">
        <v>486</v>
      </c>
      <c r="B129" s="137" t="s">
        <v>671</v>
      </c>
      <c r="C129" s="130" t="s">
        <v>2</v>
      </c>
      <c r="D129" s="138">
        <v>45</v>
      </c>
      <c r="E129" s="114">
        <v>51.83</v>
      </c>
      <c r="F129" s="114">
        <f t="shared" si="9"/>
        <v>2332.35</v>
      </c>
      <c r="G129" s="115" t="s">
        <v>15</v>
      </c>
      <c r="H129" s="181">
        <v>84161</v>
      </c>
      <c r="I129" s="39"/>
      <c r="J129" s="40"/>
      <c r="K129" s="41"/>
      <c r="M129" s="41"/>
      <c r="N129" s="38"/>
      <c r="O129" s="42"/>
    </row>
    <row r="130" spans="1:25" s="43" customFormat="1" ht="18.75" customHeight="1" thickBot="1" x14ac:dyDescent="0.3">
      <c r="A130" s="200" t="s">
        <v>487</v>
      </c>
      <c r="B130" s="201" t="s">
        <v>43</v>
      </c>
      <c r="C130" s="202"/>
      <c r="D130" s="202"/>
      <c r="E130" s="202"/>
      <c r="F130" s="203">
        <f>SUM(F131:F214)</f>
        <v>142885.26</v>
      </c>
      <c r="G130" s="204"/>
      <c r="H130" s="230"/>
      <c r="I130" s="39"/>
      <c r="J130" s="41"/>
      <c r="K130" s="44"/>
      <c r="L130" s="41"/>
      <c r="M130" s="38"/>
      <c r="N130" s="42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</row>
    <row r="131" spans="1:25" s="92" customFormat="1" ht="19.5" customHeight="1" thickBot="1" x14ac:dyDescent="0.3">
      <c r="A131" s="231" t="s">
        <v>488</v>
      </c>
      <c r="B131" s="232" t="s">
        <v>191</v>
      </c>
      <c r="C131" s="146"/>
      <c r="D131" s="147"/>
      <c r="E131" s="114">
        <v>0</v>
      </c>
      <c r="F131" s="147"/>
      <c r="G131" s="103"/>
      <c r="H131" s="233"/>
      <c r="I131" s="93"/>
      <c r="J131" s="90"/>
      <c r="K131" s="88"/>
      <c r="L131" s="90"/>
      <c r="M131" s="89"/>
      <c r="N131" s="91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</row>
    <row r="132" spans="1:25" s="92" customFormat="1" ht="14.25" thickBot="1" x14ac:dyDescent="0.3">
      <c r="A132" s="234" t="s">
        <v>489</v>
      </c>
      <c r="B132" s="235" t="s">
        <v>192</v>
      </c>
      <c r="C132" s="236"/>
      <c r="D132" s="237"/>
      <c r="E132" s="237"/>
      <c r="F132" s="239"/>
      <c r="G132" s="239"/>
      <c r="H132" s="240"/>
      <c r="I132" s="93"/>
      <c r="J132" s="90"/>
      <c r="K132" s="88"/>
      <c r="L132" s="90"/>
      <c r="M132" s="89"/>
      <c r="N132" s="91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</row>
    <row r="133" spans="1:25" s="92" customFormat="1" ht="36.75" thickBot="1" x14ac:dyDescent="0.3">
      <c r="A133" s="187" t="s">
        <v>490</v>
      </c>
      <c r="B133" s="145" t="s">
        <v>110</v>
      </c>
      <c r="C133" s="146" t="s">
        <v>20</v>
      </c>
      <c r="D133" s="147">
        <v>52</v>
      </c>
      <c r="E133" s="114">
        <v>87.94</v>
      </c>
      <c r="F133" s="114">
        <f>ROUND(D133*E133,2)</f>
        <v>4572.88</v>
      </c>
      <c r="G133" s="128" t="s">
        <v>15</v>
      </c>
      <c r="H133" s="241" t="s">
        <v>111</v>
      </c>
      <c r="I133" s="93"/>
      <c r="J133" s="90"/>
      <c r="K133" s="88"/>
      <c r="L133" s="90"/>
      <c r="M133" s="89"/>
      <c r="N133" s="91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</row>
    <row r="134" spans="1:25" s="92" customFormat="1" ht="14.25" thickBot="1" x14ac:dyDescent="0.3">
      <c r="A134" s="234" t="s">
        <v>491</v>
      </c>
      <c r="B134" s="235" t="s">
        <v>194</v>
      </c>
      <c r="C134" s="236"/>
      <c r="D134" s="237"/>
      <c r="E134" s="237"/>
      <c r="F134" s="237"/>
      <c r="G134" s="239"/>
      <c r="H134" s="240"/>
      <c r="I134" s="93"/>
      <c r="J134" s="90"/>
      <c r="K134" s="88"/>
      <c r="L134" s="90"/>
      <c r="M134" s="89"/>
      <c r="N134" s="91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</row>
    <row r="135" spans="1:25" s="92" customFormat="1" ht="24" x14ac:dyDescent="0.25">
      <c r="A135" s="165" t="s">
        <v>492</v>
      </c>
      <c r="B135" s="134" t="s">
        <v>283</v>
      </c>
      <c r="C135" s="135" t="s">
        <v>2</v>
      </c>
      <c r="D135" s="136">
        <v>45</v>
      </c>
      <c r="E135" s="114">
        <v>13.56</v>
      </c>
      <c r="F135" s="114">
        <f t="shared" ref="F135:F141" si="10">ROUND(D135*E135,2)</f>
        <v>610.20000000000005</v>
      </c>
      <c r="G135" s="128" t="s">
        <v>15</v>
      </c>
      <c r="H135" s="185" t="s">
        <v>346</v>
      </c>
      <c r="I135" s="93"/>
      <c r="J135" s="90"/>
      <c r="K135" s="88"/>
      <c r="L135" s="90"/>
      <c r="M135" s="89"/>
      <c r="N135" s="91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5" s="92" customFormat="1" ht="24" x14ac:dyDescent="0.25">
      <c r="A136" s="167" t="s">
        <v>493</v>
      </c>
      <c r="B136" s="118" t="s">
        <v>64</v>
      </c>
      <c r="C136" s="117" t="s">
        <v>2</v>
      </c>
      <c r="D136" s="119">
        <v>183</v>
      </c>
      <c r="E136" s="114">
        <v>16.34</v>
      </c>
      <c r="F136" s="114">
        <f t="shared" si="10"/>
        <v>2990.22</v>
      </c>
      <c r="G136" s="115" t="s">
        <v>15</v>
      </c>
      <c r="H136" s="175" t="s">
        <v>65</v>
      </c>
      <c r="I136" s="93"/>
      <c r="J136" s="90"/>
      <c r="K136" s="88"/>
      <c r="L136" s="90"/>
      <c r="M136" s="89"/>
      <c r="N136" s="91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</row>
    <row r="137" spans="1:25" s="92" customFormat="1" ht="24" x14ac:dyDescent="0.25">
      <c r="A137" s="167" t="s">
        <v>494</v>
      </c>
      <c r="B137" s="118" t="s">
        <v>66</v>
      </c>
      <c r="C137" s="117" t="s">
        <v>2</v>
      </c>
      <c r="D137" s="119">
        <v>43</v>
      </c>
      <c r="E137" s="114">
        <v>23.68</v>
      </c>
      <c r="F137" s="114">
        <f t="shared" si="10"/>
        <v>1018.24</v>
      </c>
      <c r="G137" s="115" t="s">
        <v>15</v>
      </c>
      <c r="H137" s="175" t="s">
        <v>69</v>
      </c>
      <c r="I137" s="93"/>
      <c r="J137" s="90"/>
      <c r="K137" s="88"/>
      <c r="L137" s="90"/>
      <c r="M137" s="89"/>
      <c r="N137" s="91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</row>
    <row r="138" spans="1:25" s="92" customFormat="1" ht="24" x14ac:dyDescent="0.25">
      <c r="A138" s="167" t="s">
        <v>495</v>
      </c>
      <c r="B138" s="118" t="s">
        <v>89</v>
      </c>
      <c r="C138" s="117" t="s">
        <v>2</v>
      </c>
      <c r="D138" s="119">
        <v>27</v>
      </c>
      <c r="E138" s="114">
        <v>29.11</v>
      </c>
      <c r="F138" s="114">
        <f t="shared" si="10"/>
        <v>785.97</v>
      </c>
      <c r="G138" s="115" t="s">
        <v>15</v>
      </c>
      <c r="H138" s="175" t="s">
        <v>90</v>
      </c>
      <c r="I138" s="93"/>
      <c r="J138" s="90"/>
      <c r="K138" s="88"/>
      <c r="L138" s="90"/>
      <c r="M138" s="89"/>
      <c r="N138" s="91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</row>
    <row r="139" spans="1:25" s="92" customFormat="1" ht="24" x14ac:dyDescent="0.25">
      <c r="A139" s="167" t="s">
        <v>496</v>
      </c>
      <c r="B139" s="118" t="s">
        <v>67</v>
      </c>
      <c r="C139" s="117" t="s">
        <v>2</v>
      </c>
      <c r="D139" s="119">
        <v>48</v>
      </c>
      <c r="E139" s="114">
        <v>33.36</v>
      </c>
      <c r="F139" s="114">
        <f t="shared" si="10"/>
        <v>1601.28</v>
      </c>
      <c r="G139" s="115" t="s">
        <v>15</v>
      </c>
      <c r="H139" s="175" t="s">
        <v>70</v>
      </c>
      <c r="I139" s="93"/>
      <c r="J139" s="90"/>
      <c r="K139" s="88"/>
      <c r="L139" s="90"/>
      <c r="M139" s="89"/>
      <c r="N139" s="91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</row>
    <row r="140" spans="1:25" s="92" customFormat="1" ht="24" x14ac:dyDescent="0.25">
      <c r="A140" s="167" t="s">
        <v>497</v>
      </c>
      <c r="B140" s="118" t="s">
        <v>68</v>
      </c>
      <c r="C140" s="117" t="s">
        <v>2</v>
      </c>
      <c r="D140" s="119">
        <v>21</v>
      </c>
      <c r="E140" s="114">
        <v>46.93</v>
      </c>
      <c r="F140" s="114">
        <f t="shared" si="10"/>
        <v>985.53</v>
      </c>
      <c r="G140" s="115" t="s">
        <v>15</v>
      </c>
      <c r="H140" s="175" t="s">
        <v>71</v>
      </c>
      <c r="I140" s="93"/>
      <c r="J140" s="90"/>
      <c r="K140" s="88"/>
      <c r="L140" s="90"/>
      <c r="M140" s="89"/>
      <c r="N140" s="91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</row>
    <row r="141" spans="1:25" s="92" customFormat="1" ht="24.75" thickBot="1" x14ac:dyDescent="0.3">
      <c r="A141" s="169" t="s">
        <v>498</v>
      </c>
      <c r="B141" s="137" t="s">
        <v>284</v>
      </c>
      <c r="C141" s="130" t="s">
        <v>2</v>
      </c>
      <c r="D141" s="138">
        <v>29</v>
      </c>
      <c r="E141" s="114">
        <v>73.81</v>
      </c>
      <c r="F141" s="114">
        <f t="shared" si="10"/>
        <v>2140.4899999999998</v>
      </c>
      <c r="G141" s="133" t="s">
        <v>15</v>
      </c>
      <c r="H141" s="176" t="s">
        <v>285</v>
      </c>
      <c r="I141" s="93"/>
      <c r="J141" s="90"/>
      <c r="K141" s="88"/>
      <c r="L141" s="90"/>
      <c r="M141" s="89"/>
      <c r="N141" s="91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</row>
    <row r="142" spans="1:25" s="92" customFormat="1" ht="14.25" thickBot="1" x14ac:dyDescent="0.3">
      <c r="A142" s="234" t="s">
        <v>499</v>
      </c>
      <c r="B142" s="235" t="s">
        <v>201</v>
      </c>
      <c r="C142" s="236"/>
      <c r="D142" s="237"/>
      <c r="E142" s="238"/>
      <c r="F142" s="237"/>
      <c r="G142" s="239"/>
      <c r="H142" s="240"/>
      <c r="I142" s="93"/>
      <c r="J142" s="90"/>
      <c r="K142" s="88"/>
      <c r="L142" s="90"/>
      <c r="M142" s="89"/>
      <c r="N142" s="91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5" s="92" customFormat="1" ht="13.5" x14ac:dyDescent="0.25">
      <c r="A143" s="165" t="s">
        <v>500</v>
      </c>
      <c r="B143" s="134" t="s">
        <v>286</v>
      </c>
      <c r="C143" s="135" t="s">
        <v>20</v>
      </c>
      <c r="D143" s="136">
        <v>34</v>
      </c>
      <c r="E143" s="114">
        <v>51.95</v>
      </c>
      <c r="F143" s="114">
        <f t="shared" ref="F143:F148" si="11">ROUND(D143*E143,2)</f>
        <v>1766.3</v>
      </c>
      <c r="G143" s="128" t="s">
        <v>15</v>
      </c>
      <c r="H143" s="185" t="s">
        <v>347</v>
      </c>
      <c r="I143" s="93"/>
      <c r="J143" s="90"/>
      <c r="K143" s="88"/>
      <c r="L143" s="90"/>
      <c r="M143" s="89"/>
      <c r="N143" s="91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</row>
    <row r="144" spans="1:25" s="92" customFormat="1" ht="13.5" x14ac:dyDescent="0.25">
      <c r="A144" s="167" t="s">
        <v>501</v>
      </c>
      <c r="B144" s="118" t="s">
        <v>287</v>
      </c>
      <c r="C144" s="117" t="s">
        <v>20</v>
      </c>
      <c r="D144" s="119">
        <v>1</v>
      </c>
      <c r="E144" s="114">
        <v>73.88</v>
      </c>
      <c r="F144" s="114">
        <f t="shared" si="11"/>
        <v>73.88</v>
      </c>
      <c r="G144" s="115" t="s">
        <v>15</v>
      </c>
      <c r="H144" s="175" t="s">
        <v>348</v>
      </c>
      <c r="I144" s="93"/>
      <c r="J144" s="90"/>
      <c r="K144" s="88"/>
      <c r="L144" s="90"/>
      <c r="M144" s="89"/>
      <c r="N144" s="91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</row>
    <row r="145" spans="1:25" s="92" customFormat="1" ht="13.5" x14ac:dyDescent="0.25">
      <c r="A145" s="167" t="s">
        <v>502</v>
      </c>
      <c r="B145" s="118" t="s">
        <v>97</v>
      </c>
      <c r="C145" s="117" t="s">
        <v>20</v>
      </c>
      <c r="D145" s="119">
        <v>7</v>
      </c>
      <c r="E145" s="114">
        <v>86.9</v>
      </c>
      <c r="F145" s="114">
        <f t="shared" si="11"/>
        <v>608.29999999999995</v>
      </c>
      <c r="G145" s="115" t="s">
        <v>15</v>
      </c>
      <c r="H145" s="175" t="s">
        <v>349</v>
      </c>
      <c r="I145" s="93"/>
      <c r="J145" s="90"/>
      <c r="K145" s="88"/>
      <c r="L145" s="90"/>
      <c r="M145" s="89"/>
      <c r="N145" s="91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</row>
    <row r="146" spans="1:25" s="92" customFormat="1" ht="13.5" x14ac:dyDescent="0.25">
      <c r="A146" s="167" t="s">
        <v>503</v>
      </c>
      <c r="B146" s="118" t="s">
        <v>109</v>
      </c>
      <c r="C146" s="117" t="s">
        <v>20</v>
      </c>
      <c r="D146" s="119">
        <v>2</v>
      </c>
      <c r="E146" s="114">
        <v>118.41</v>
      </c>
      <c r="F146" s="114">
        <f t="shared" si="11"/>
        <v>236.82</v>
      </c>
      <c r="G146" s="115" t="s">
        <v>15</v>
      </c>
      <c r="H146" s="175" t="s">
        <v>350</v>
      </c>
      <c r="I146" s="93"/>
      <c r="J146" s="90"/>
      <c r="K146" s="88"/>
      <c r="L146" s="90"/>
      <c r="M146" s="89"/>
      <c r="N146" s="91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</row>
    <row r="147" spans="1:25" s="92" customFormat="1" ht="13.5" x14ac:dyDescent="0.25">
      <c r="A147" s="167" t="s">
        <v>504</v>
      </c>
      <c r="B147" s="118" t="s">
        <v>245</v>
      </c>
      <c r="C147" s="117" t="s">
        <v>20</v>
      </c>
      <c r="D147" s="119">
        <v>2</v>
      </c>
      <c r="E147" s="114">
        <v>269.79000000000002</v>
      </c>
      <c r="F147" s="114">
        <f t="shared" si="11"/>
        <v>539.58000000000004</v>
      </c>
      <c r="G147" s="115" t="s">
        <v>15</v>
      </c>
      <c r="H147" s="175" t="s">
        <v>351</v>
      </c>
      <c r="I147" s="93"/>
      <c r="J147" s="90"/>
      <c r="K147" s="88"/>
      <c r="L147" s="90"/>
      <c r="M147" s="89"/>
      <c r="N147" s="91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5" s="92" customFormat="1" ht="24.75" thickBot="1" x14ac:dyDescent="0.3">
      <c r="A148" s="169" t="s">
        <v>505</v>
      </c>
      <c r="B148" s="137" t="s">
        <v>193</v>
      </c>
      <c r="C148" s="130" t="s">
        <v>20</v>
      </c>
      <c r="D148" s="138">
        <v>40</v>
      </c>
      <c r="E148" s="114">
        <v>77.7</v>
      </c>
      <c r="F148" s="114">
        <f t="shared" si="11"/>
        <v>3108</v>
      </c>
      <c r="G148" s="133" t="s">
        <v>15</v>
      </c>
      <c r="H148" s="176" t="s">
        <v>44</v>
      </c>
      <c r="I148" s="93"/>
      <c r="J148" s="90"/>
      <c r="K148" s="88"/>
      <c r="L148" s="90"/>
      <c r="M148" s="89"/>
      <c r="N148" s="91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5" s="92" customFormat="1" ht="14.25" thickBot="1" x14ac:dyDescent="0.3">
      <c r="A149" s="234" t="s">
        <v>506</v>
      </c>
      <c r="B149" s="235" t="s">
        <v>195</v>
      </c>
      <c r="C149" s="236"/>
      <c r="D149" s="237"/>
      <c r="E149" s="238"/>
      <c r="F149" s="237"/>
      <c r="G149" s="239"/>
      <c r="H149" s="242"/>
      <c r="I149" s="93"/>
      <c r="J149" s="90"/>
      <c r="K149" s="88"/>
      <c r="L149" s="90"/>
      <c r="M149" s="89"/>
      <c r="N149" s="91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</row>
    <row r="150" spans="1:25" s="92" customFormat="1" ht="13.5" x14ac:dyDescent="0.25">
      <c r="A150" s="165" t="s">
        <v>507</v>
      </c>
      <c r="B150" s="134" t="s">
        <v>352</v>
      </c>
      <c r="C150" s="135" t="s">
        <v>20</v>
      </c>
      <c r="D150" s="136">
        <v>6</v>
      </c>
      <c r="E150" s="114">
        <v>845.54</v>
      </c>
      <c r="F150" s="114">
        <f>ROUND(D150*E150,2)</f>
        <v>5073.24</v>
      </c>
      <c r="G150" s="115" t="s">
        <v>27</v>
      </c>
      <c r="H150" s="184">
        <v>100209</v>
      </c>
      <c r="I150" s="94"/>
      <c r="J150" s="66"/>
      <c r="K150" s="66"/>
      <c r="L150" s="66"/>
      <c r="M150" s="66"/>
      <c r="N150" s="66"/>
      <c r="O150" s="66"/>
      <c r="P150" s="66"/>
      <c r="Q150" s="66"/>
      <c r="R150" s="66"/>
      <c r="S150" s="48"/>
      <c r="T150" s="66"/>
      <c r="U150" s="88"/>
      <c r="V150" s="88"/>
      <c r="W150" s="88"/>
      <c r="X150" s="88"/>
      <c r="Y150" s="88"/>
    </row>
    <row r="151" spans="1:25" s="92" customFormat="1" ht="13.5" x14ac:dyDescent="0.25">
      <c r="A151" s="167" t="s">
        <v>508</v>
      </c>
      <c r="B151" s="118" t="s">
        <v>202</v>
      </c>
      <c r="C151" s="117" t="s">
        <v>20</v>
      </c>
      <c r="D151" s="119">
        <v>1</v>
      </c>
      <c r="E151" s="114">
        <v>133.69</v>
      </c>
      <c r="F151" s="114">
        <f>ROUND(D151*E151,2)</f>
        <v>133.69</v>
      </c>
      <c r="G151" s="115" t="s">
        <v>15</v>
      </c>
      <c r="H151" s="175" t="s">
        <v>183</v>
      </c>
      <c r="I151" s="93"/>
      <c r="J151" s="90"/>
      <c r="K151" s="88"/>
      <c r="L151" s="90"/>
      <c r="M151" s="89"/>
      <c r="N151" s="91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</row>
    <row r="152" spans="1:25" s="92" customFormat="1" ht="14.25" thickBot="1" x14ac:dyDescent="0.3">
      <c r="A152" s="169" t="s">
        <v>509</v>
      </c>
      <c r="B152" s="137" t="s">
        <v>196</v>
      </c>
      <c r="C152" s="130" t="s">
        <v>20</v>
      </c>
      <c r="D152" s="138">
        <v>6</v>
      </c>
      <c r="E152" s="114">
        <v>50.45</v>
      </c>
      <c r="F152" s="114">
        <f>ROUND(D152*E152,2)</f>
        <v>302.7</v>
      </c>
      <c r="G152" s="115" t="s">
        <v>15</v>
      </c>
      <c r="H152" s="176">
        <v>85195</v>
      </c>
      <c r="I152" s="93"/>
      <c r="J152" s="90"/>
      <c r="K152" s="88"/>
      <c r="L152" s="90"/>
      <c r="M152" s="89"/>
      <c r="N152" s="91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5" s="50" customFormat="1" ht="14.25" thickBot="1" x14ac:dyDescent="0.3">
      <c r="A153" s="234" t="s">
        <v>510</v>
      </c>
      <c r="B153" s="235" t="s">
        <v>204</v>
      </c>
      <c r="C153" s="236"/>
      <c r="D153" s="237"/>
      <c r="E153" s="238"/>
      <c r="F153" s="237"/>
      <c r="G153" s="239"/>
      <c r="H153" s="242"/>
      <c r="I153" s="39"/>
      <c r="J153" s="41"/>
      <c r="K153" s="11"/>
      <c r="L153" s="46"/>
      <c r="M153" s="34"/>
      <c r="N153" s="47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s="50" customFormat="1" ht="14.25" thickBot="1" x14ac:dyDescent="0.3">
      <c r="A154" s="243" t="s">
        <v>511</v>
      </c>
      <c r="B154" s="244" t="s">
        <v>194</v>
      </c>
      <c r="C154" s="245"/>
      <c r="D154" s="246"/>
      <c r="E154" s="247"/>
      <c r="F154" s="246"/>
      <c r="G154" s="248"/>
      <c r="H154" s="249"/>
      <c r="I154" s="39"/>
      <c r="J154" s="41"/>
      <c r="K154" s="11"/>
      <c r="L154" s="46"/>
      <c r="M154" s="34"/>
      <c r="N154" s="47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s="92" customFormat="1" ht="24" x14ac:dyDescent="0.25">
      <c r="A155" s="165" t="s">
        <v>512</v>
      </c>
      <c r="B155" s="134" t="s">
        <v>156</v>
      </c>
      <c r="C155" s="135" t="s">
        <v>2</v>
      </c>
      <c r="D155" s="136">
        <v>10</v>
      </c>
      <c r="E155" s="114">
        <v>42.65</v>
      </c>
      <c r="F155" s="114">
        <f t="shared" ref="F155:F162" si="12">ROUND(D155*E155,2)</f>
        <v>426.5</v>
      </c>
      <c r="G155" s="128" t="s">
        <v>81</v>
      </c>
      <c r="H155" s="185" t="s">
        <v>155</v>
      </c>
      <c r="I155" s="93"/>
      <c r="J155" s="90"/>
      <c r="K155" s="88"/>
      <c r="L155" s="90"/>
      <c r="M155" s="89"/>
      <c r="N155" s="91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</row>
    <row r="156" spans="1:25" s="92" customFormat="1" ht="24" x14ac:dyDescent="0.25">
      <c r="A156" s="167" t="s">
        <v>513</v>
      </c>
      <c r="B156" s="118" t="s">
        <v>158</v>
      </c>
      <c r="C156" s="117" t="s">
        <v>2</v>
      </c>
      <c r="D156" s="119">
        <v>152</v>
      </c>
      <c r="E156" s="114">
        <v>53.13</v>
      </c>
      <c r="F156" s="114">
        <f t="shared" si="12"/>
        <v>8075.76</v>
      </c>
      <c r="G156" s="115" t="s">
        <v>81</v>
      </c>
      <c r="H156" s="175" t="s">
        <v>157</v>
      </c>
      <c r="I156" s="93"/>
      <c r="J156" s="90"/>
      <c r="K156" s="88"/>
      <c r="L156" s="90"/>
      <c r="M156" s="89"/>
      <c r="N156" s="91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</row>
    <row r="157" spans="1:25" s="92" customFormat="1" ht="24" x14ac:dyDescent="0.25">
      <c r="A157" s="167" t="s">
        <v>514</v>
      </c>
      <c r="B157" s="118" t="s">
        <v>160</v>
      </c>
      <c r="C157" s="117" t="s">
        <v>2</v>
      </c>
      <c r="D157" s="119">
        <v>73</v>
      </c>
      <c r="E157" s="114">
        <v>86.35</v>
      </c>
      <c r="F157" s="114">
        <f t="shared" si="12"/>
        <v>6303.55</v>
      </c>
      <c r="G157" s="115" t="s">
        <v>81</v>
      </c>
      <c r="H157" s="175" t="s">
        <v>159</v>
      </c>
      <c r="I157" s="93"/>
      <c r="J157" s="90"/>
      <c r="K157" s="88"/>
      <c r="L157" s="90"/>
      <c r="M157" s="89"/>
      <c r="N157" s="91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</row>
    <row r="158" spans="1:25" s="92" customFormat="1" ht="24" x14ac:dyDescent="0.25">
      <c r="A158" s="167" t="s">
        <v>515</v>
      </c>
      <c r="B158" s="118" t="s">
        <v>205</v>
      </c>
      <c r="C158" s="117" t="s">
        <v>2</v>
      </c>
      <c r="D158" s="119">
        <v>71</v>
      </c>
      <c r="E158" s="114">
        <v>23.08</v>
      </c>
      <c r="F158" s="114">
        <f t="shared" si="12"/>
        <v>1638.68</v>
      </c>
      <c r="G158" s="115" t="s">
        <v>15</v>
      </c>
      <c r="H158" s="175" t="s">
        <v>47</v>
      </c>
      <c r="I158" s="93"/>
      <c r="J158" s="90"/>
      <c r="K158" s="88"/>
      <c r="L158" s="90"/>
      <c r="M158" s="89"/>
      <c r="N158" s="91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</row>
    <row r="159" spans="1:25" s="92" customFormat="1" ht="24" x14ac:dyDescent="0.25">
      <c r="A159" s="167" t="s">
        <v>516</v>
      </c>
      <c r="B159" s="118" t="s">
        <v>206</v>
      </c>
      <c r="C159" s="117" t="s">
        <v>2</v>
      </c>
      <c r="D159" s="119">
        <v>106</v>
      </c>
      <c r="E159" s="114">
        <v>45.95</v>
      </c>
      <c r="F159" s="114">
        <f t="shared" si="12"/>
        <v>4870.7</v>
      </c>
      <c r="G159" s="115" t="s">
        <v>15</v>
      </c>
      <c r="H159" s="175" t="s">
        <v>50</v>
      </c>
      <c r="I159" s="93"/>
      <c r="J159" s="90"/>
      <c r="K159" s="88"/>
      <c r="L159" s="90"/>
      <c r="M159" s="89"/>
      <c r="N159" s="91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</row>
    <row r="160" spans="1:25" s="92" customFormat="1" ht="24" x14ac:dyDescent="0.25">
      <c r="A160" s="167" t="s">
        <v>517</v>
      </c>
      <c r="B160" s="118" t="s">
        <v>207</v>
      </c>
      <c r="C160" s="117" t="s">
        <v>2</v>
      </c>
      <c r="D160" s="119">
        <v>74</v>
      </c>
      <c r="E160" s="114">
        <v>31.46</v>
      </c>
      <c r="F160" s="114">
        <f t="shared" si="12"/>
        <v>2328.04</v>
      </c>
      <c r="G160" s="115" t="s">
        <v>15</v>
      </c>
      <c r="H160" s="175" t="s">
        <v>48</v>
      </c>
      <c r="I160" s="93"/>
      <c r="J160" s="90"/>
      <c r="K160" s="88"/>
      <c r="L160" s="90"/>
      <c r="M160" s="89"/>
      <c r="N160" s="91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</row>
    <row r="161" spans="1:25" s="92" customFormat="1" ht="24" x14ac:dyDescent="0.25">
      <c r="A161" s="167" t="s">
        <v>518</v>
      </c>
      <c r="B161" s="118" t="s">
        <v>208</v>
      </c>
      <c r="C161" s="117" t="s">
        <v>2</v>
      </c>
      <c r="D161" s="119">
        <v>16</v>
      </c>
      <c r="E161" s="114">
        <v>42.89</v>
      </c>
      <c r="F161" s="114">
        <f t="shared" si="12"/>
        <v>686.24</v>
      </c>
      <c r="G161" s="115" t="s">
        <v>15</v>
      </c>
      <c r="H161" s="175" t="s">
        <v>49</v>
      </c>
      <c r="I161" s="93"/>
      <c r="J161" s="90"/>
      <c r="K161" s="88"/>
      <c r="L161" s="90"/>
      <c r="M161" s="89"/>
      <c r="N161" s="91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</row>
    <row r="162" spans="1:25" s="92" customFormat="1" ht="24.75" thickBot="1" x14ac:dyDescent="0.3">
      <c r="A162" s="169" t="s">
        <v>519</v>
      </c>
      <c r="B162" s="137" t="s">
        <v>706</v>
      </c>
      <c r="C162" s="130" t="s">
        <v>2</v>
      </c>
      <c r="D162" s="132">
        <v>150</v>
      </c>
      <c r="E162" s="114">
        <v>13.9</v>
      </c>
      <c r="F162" s="114">
        <f t="shared" si="12"/>
        <v>2085</v>
      </c>
      <c r="G162" s="133" t="s">
        <v>81</v>
      </c>
      <c r="H162" s="176">
        <v>461301</v>
      </c>
      <c r="I162" s="93"/>
      <c r="J162" s="90"/>
      <c r="K162" s="88"/>
      <c r="L162" s="90"/>
      <c r="M162" s="89"/>
      <c r="N162" s="91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</row>
    <row r="163" spans="1:25" s="92" customFormat="1" ht="14.25" thickBot="1" x14ac:dyDescent="0.3">
      <c r="A163" s="250" t="s">
        <v>520</v>
      </c>
      <c r="B163" s="251" t="s">
        <v>209</v>
      </c>
      <c r="C163" s="252"/>
      <c r="D163" s="253"/>
      <c r="E163" s="254"/>
      <c r="F163" s="253"/>
      <c r="G163" s="255"/>
      <c r="H163" s="256"/>
      <c r="I163" s="93"/>
      <c r="J163" s="90"/>
      <c r="K163" s="88"/>
      <c r="L163" s="90"/>
      <c r="M163" s="89"/>
      <c r="N163" s="91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</row>
    <row r="164" spans="1:25" s="92" customFormat="1" ht="13.5" x14ac:dyDescent="0.25">
      <c r="A164" s="165" t="s">
        <v>521</v>
      </c>
      <c r="B164" s="134" t="s">
        <v>198</v>
      </c>
      <c r="C164" s="135" t="s">
        <v>20</v>
      </c>
      <c r="D164" s="136">
        <v>4</v>
      </c>
      <c r="E164" s="114">
        <v>133.58000000000001</v>
      </c>
      <c r="F164" s="114">
        <f t="shared" ref="F164:F173" si="13">ROUND(D164*E164,2)</f>
        <v>534.32000000000005</v>
      </c>
      <c r="G164" s="128" t="s">
        <v>15</v>
      </c>
      <c r="H164" s="185" t="s">
        <v>91</v>
      </c>
      <c r="I164" s="93"/>
      <c r="J164" s="90"/>
      <c r="K164" s="88"/>
      <c r="L164" s="90"/>
      <c r="M164" s="89"/>
      <c r="N164" s="91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</row>
    <row r="165" spans="1:25" s="92" customFormat="1" ht="24" x14ac:dyDescent="0.25">
      <c r="A165" s="167" t="s">
        <v>522</v>
      </c>
      <c r="B165" s="118" t="s">
        <v>199</v>
      </c>
      <c r="C165" s="117" t="s">
        <v>20</v>
      </c>
      <c r="D165" s="119">
        <v>2</v>
      </c>
      <c r="E165" s="114">
        <v>157.33000000000001</v>
      </c>
      <c r="F165" s="114">
        <f t="shared" si="13"/>
        <v>314.66000000000003</v>
      </c>
      <c r="G165" s="115" t="s">
        <v>15</v>
      </c>
      <c r="H165" s="175" t="s">
        <v>51</v>
      </c>
      <c r="I165" s="93"/>
      <c r="J165" s="90"/>
      <c r="K165" s="88"/>
      <c r="L165" s="90"/>
      <c r="M165" s="89"/>
      <c r="N165" s="91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</row>
    <row r="166" spans="1:25" s="92" customFormat="1" ht="13.5" x14ac:dyDescent="0.25">
      <c r="A166" s="167" t="s">
        <v>523</v>
      </c>
      <c r="B166" s="118" t="s">
        <v>353</v>
      </c>
      <c r="C166" s="117" t="s">
        <v>20</v>
      </c>
      <c r="D166" s="119">
        <v>28</v>
      </c>
      <c r="E166" s="114">
        <v>34.74</v>
      </c>
      <c r="F166" s="114">
        <f t="shared" si="13"/>
        <v>972.72</v>
      </c>
      <c r="G166" s="115" t="s">
        <v>15</v>
      </c>
      <c r="H166" s="175">
        <v>40777</v>
      </c>
      <c r="I166" s="93"/>
      <c r="J166" s="90"/>
      <c r="K166" s="88"/>
      <c r="L166" s="90"/>
      <c r="M166" s="89"/>
      <c r="N166" s="91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</row>
    <row r="167" spans="1:25" s="92" customFormat="1" ht="13.5" x14ac:dyDescent="0.25">
      <c r="A167" s="167" t="s">
        <v>524</v>
      </c>
      <c r="B167" s="118" t="s">
        <v>354</v>
      </c>
      <c r="C167" s="117" t="s">
        <v>20</v>
      </c>
      <c r="D167" s="119">
        <v>1</v>
      </c>
      <c r="E167" s="114">
        <v>46.59</v>
      </c>
      <c r="F167" s="114">
        <f t="shared" si="13"/>
        <v>46.59</v>
      </c>
      <c r="G167" s="115" t="s">
        <v>15</v>
      </c>
      <c r="H167" s="175">
        <v>72291</v>
      </c>
      <c r="I167" s="93"/>
      <c r="J167" s="90"/>
      <c r="K167" s="88"/>
      <c r="L167" s="90"/>
      <c r="M167" s="89"/>
      <c r="N167" s="91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</row>
    <row r="168" spans="1:25" s="92" customFormat="1" ht="13.5" x14ac:dyDescent="0.25">
      <c r="A168" s="167" t="s">
        <v>525</v>
      </c>
      <c r="B168" s="118" t="s">
        <v>288</v>
      </c>
      <c r="C168" s="117" t="s">
        <v>20</v>
      </c>
      <c r="D168" s="119">
        <v>1</v>
      </c>
      <c r="E168" s="114">
        <v>18.43</v>
      </c>
      <c r="F168" s="114">
        <f t="shared" si="13"/>
        <v>18.43</v>
      </c>
      <c r="G168" s="115" t="s">
        <v>15</v>
      </c>
      <c r="H168" s="175">
        <v>72684</v>
      </c>
      <c r="I168" s="93"/>
      <c r="J168" s="90"/>
      <c r="K168" s="88"/>
      <c r="L168" s="90"/>
      <c r="M168" s="89"/>
      <c r="N168" s="91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</row>
    <row r="169" spans="1:25" s="92" customFormat="1" ht="13.5" x14ac:dyDescent="0.25">
      <c r="A169" s="167" t="s">
        <v>526</v>
      </c>
      <c r="B169" s="118" t="s">
        <v>356</v>
      </c>
      <c r="C169" s="117" t="s">
        <v>20</v>
      </c>
      <c r="D169" s="119">
        <v>8</v>
      </c>
      <c r="E169" s="114">
        <v>7.99</v>
      </c>
      <c r="F169" s="114">
        <f t="shared" si="13"/>
        <v>63.92</v>
      </c>
      <c r="G169" s="115" t="s">
        <v>81</v>
      </c>
      <c r="H169" s="175">
        <v>490601</v>
      </c>
      <c r="I169" s="93"/>
      <c r="J169" s="90"/>
      <c r="K169" s="88"/>
      <c r="L169" s="90"/>
      <c r="M169" s="89"/>
      <c r="N169" s="91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</row>
    <row r="170" spans="1:25" s="92" customFormat="1" ht="13.5" x14ac:dyDescent="0.25">
      <c r="A170" s="167" t="s">
        <v>527</v>
      </c>
      <c r="B170" s="118" t="s">
        <v>357</v>
      </c>
      <c r="C170" s="117" t="s">
        <v>20</v>
      </c>
      <c r="D170" s="119">
        <v>4</v>
      </c>
      <c r="E170" s="114">
        <v>6.49</v>
      </c>
      <c r="F170" s="114">
        <f t="shared" si="13"/>
        <v>25.96</v>
      </c>
      <c r="G170" s="115" t="s">
        <v>81</v>
      </c>
      <c r="H170" s="175">
        <v>490603</v>
      </c>
      <c r="I170" s="93"/>
      <c r="J170" s="90"/>
      <c r="K170" s="88"/>
      <c r="L170" s="90"/>
      <c r="M170" s="89"/>
      <c r="N170" s="91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</row>
    <row r="171" spans="1:25" s="92" customFormat="1" ht="13.5" x14ac:dyDescent="0.25">
      <c r="A171" s="167" t="s">
        <v>528</v>
      </c>
      <c r="B171" s="118" t="s">
        <v>355</v>
      </c>
      <c r="C171" s="117" t="s">
        <v>2</v>
      </c>
      <c r="D171" s="119">
        <v>21</v>
      </c>
      <c r="E171" s="114">
        <v>76.83</v>
      </c>
      <c r="F171" s="114">
        <f t="shared" si="13"/>
        <v>1613.43</v>
      </c>
      <c r="G171" s="115" t="s">
        <v>15</v>
      </c>
      <c r="H171" s="175">
        <v>83624</v>
      </c>
      <c r="I171" s="93"/>
      <c r="J171" s="90"/>
      <c r="K171" s="88"/>
      <c r="L171" s="90"/>
      <c r="M171" s="89"/>
      <c r="N171" s="91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</row>
    <row r="172" spans="1:25" s="92" customFormat="1" ht="13.5" x14ac:dyDescent="0.25">
      <c r="A172" s="167" t="s">
        <v>529</v>
      </c>
      <c r="B172" s="118" t="s">
        <v>358</v>
      </c>
      <c r="C172" s="117" t="s">
        <v>14</v>
      </c>
      <c r="D172" s="119">
        <v>112.5</v>
      </c>
      <c r="E172" s="114">
        <v>7.56</v>
      </c>
      <c r="F172" s="114">
        <f t="shared" si="13"/>
        <v>850.5</v>
      </c>
      <c r="G172" s="115" t="s">
        <v>15</v>
      </c>
      <c r="H172" s="186" t="s">
        <v>359</v>
      </c>
      <c r="I172" s="93"/>
      <c r="J172" s="90"/>
      <c r="K172" s="88"/>
      <c r="L172" s="90"/>
      <c r="M172" s="89"/>
      <c r="N172" s="91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</row>
    <row r="173" spans="1:25" s="92" customFormat="1" ht="14.25" thickBot="1" x14ac:dyDescent="0.3">
      <c r="A173" s="169" t="s">
        <v>530</v>
      </c>
      <c r="B173" s="137" t="s">
        <v>360</v>
      </c>
      <c r="C173" s="130" t="s">
        <v>25</v>
      </c>
      <c r="D173" s="138">
        <v>33.75</v>
      </c>
      <c r="E173" s="114">
        <v>100.93</v>
      </c>
      <c r="F173" s="114">
        <f t="shared" si="13"/>
        <v>3406.39</v>
      </c>
      <c r="G173" s="133" t="s">
        <v>15</v>
      </c>
      <c r="H173" s="176">
        <v>83667</v>
      </c>
      <c r="I173" s="93"/>
      <c r="J173" s="90"/>
      <c r="K173" s="88"/>
      <c r="L173" s="90"/>
      <c r="M173" s="89"/>
      <c r="N173" s="91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</row>
    <row r="174" spans="1:25" s="50" customFormat="1" ht="14.25" thickBot="1" x14ac:dyDescent="0.3">
      <c r="A174" s="250" t="s">
        <v>531</v>
      </c>
      <c r="B174" s="251" t="s">
        <v>271</v>
      </c>
      <c r="C174" s="252"/>
      <c r="D174" s="253"/>
      <c r="E174" s="254"/>
      <c r="F174" s="253"/>
      <c r="G174" s="255"/>
      <c r="H174" s="257"/>
      <c r="I174" s="39"/>
      <c r="J174" s="41"/>
      <c r="K174" s="11"/>
      <c r="L174" s="46"/>
      <c r="M174" s="34"/>
      <c r="N174" s="47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s="92" customFormat="1" ht="13.5" x14ac:dyDescent="0.25">
      <c r="A175" s="165" t="s">
        <v>532</v>
      </c>
      <c r="B175" s="134" t="s">
        <v>272</v>
      </c>
      <c r="C175" s="135" t="s">
        <v>20</v>
      </c>
      <c r="D175" s="136">
        <v>1</v>
      </c>
      <c r="E175" s="114">
        <v>982.69</v>
      </c>
      <c r="F175" s="114">
        <f>ROUND(D175*E175,2)</f>
        <v>982.69</v>
      </c>
      <c r="G175" s="133" t="s">
        <v>81</v>
      </c>
      <c r="H175" s="185" t="s">
        <v>133</v>
      </c>
      <c r="I175" s="93"/>
      <c r="J175" s="90"/>
      <c r="K175" s="88"/>
      <c r="L175" s="90"/>
      <c r="M175" s="89"/>
      <c r="N175" s="91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</row>
    <row r="176" spans="1:25" s="92" customFormat="1" ht="13.5" x14ac:dyDescent="0.25">
      <c r="A176" s="167" t="s">
        <v>533</v>
      </c>
      <c r="B176" s="118" t="s">
        <v>714</v>
      </c>
      <c r="C176" s="117" t="s">
        <v>2</v>
      </c>
      <c r="D176" s="119">
        <v>90</v>
      </c>
      <c r="E176" s="114">
        <v>41.84</v>
      </c>
      <c r="F176" s="114">
        <f>ROUND(D176*E176,2)</f>
        <v>3765.6</v>
      </c>
      <c r="G176" s="133" t="s">
        <v>81</v>
      </c>
      <c r="H176" s="175">
        <v>461001</v>
      </c>
      <c r="I176" s="93"/>
      <c r="J176" s="90"/>
      <c r="K176" s="88"/>
      <c r="L176" s="90"/>
      <c r="M176" s="89"/>
      <c r="N176" s="91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</row>
    <row r="177" spans="1:25" s="92" customFormat="1" ht="13.5" x14ac:dyDescent="0.25">
      <c r="A177" s="167" t="s">
        <v>534</v>
      </c>
      <c r="B177" s="118" t="s">
        <v>276</v>
      </c>
      <c r="C177" s="117" t="s">
        <v>20</v>
      </c>
      <c r="D177" s="119">
        <v>6</v>
      </c>
      <c r="E177" s="114">
        <v>124.2</v>
      </c>
      <c r="F177" s="114">
        <f>ROUND(D177*E177,2)</f>
        <v>745.2</v>
      </c>
      <c r="G177" s="115" t="s">
        <v>15</v>
      </c>
      <c r="H177" s="175" t="s">
        <v>275</v>
      </c>
      <c r="I177" s="93"/>
      <c r="J177" s="90"/>
      <c r="K177" s="88"/>
      <c r="L177" s="90"/>
      <c r="M177" s="89"/>
      <c r="N177" s="91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</row>
    <row r="178" spans="1:25" s="92" customFormat="1" ht="13.5" x14ac:dyDescent="0.25">
      <c r="A178" s="167" t="s">
        <v>535</v>
      </c>
      <c r="B178" s="118" t="s">
        <v>273</v>
      </c>
      <c r="C178" s="117" t="s">
        <v>20</v>
      </c>
      <c r="D178" s="119">
        <v>4</v>
      </c>
      <c r="E178" s="114">
        <v>99.41</v>
      </c>
      <c r="F178" s="114">
        <f>ROUND(D178*E178,2)</f>
        <v>397.64</v>
      </c>
      <c r="G178" s="133" t="s">
        <v>81</v>
      </c>
      <c r="H178" s="175" t="s">
        <v>161</v>
      </c>
      <c r="I178" s="93"/>
      <c r="J178" s="90"/>
      <c r="K178" s="88"/>
      <c r="L178" s="90"/>
      <c r="M178" s="89"/>
      <c r="N178" s="91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</row>
    <row r="179" spans="1:25" s="92" customFormat="1" ht="14.25" thickBot="1" x14ac:dyDescent="0.3">
      <c r="A179" s="169" t="s">
        <v>536</v>
      </c>
      <c r="B179" s="137" t="s">
        <v>274</v>
      </c>
      <c r="C179" s="130" t="s">
        <v>20</v>
      </c>
      <c r="D179" s="138">
        <v>2</v>
      </c>
      <c r="E179" s="114">
        <v>454.51</v>
      </c>
      <c r="F179" s="114">
        <f>ROUND(D179*E179,2)</f>
        <v>909.02</v>
      </c>
      <c r="G179" s="133" t="s">
        <v>81</v>
      </c>
      <c r="H179" s="176" t="s">
        <v>162</v>
      </c>
      <c r="I179" s="93"/>
      <c r="J179" s="90"/>
      <c r="K179" s="88"/>
      <c r="L179" s="90"/>
      <c r="M179" s="89"/>
      <c r="N179" s="91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</row>
    <row r="180" spans="1:25" s="50" customFormat="1" ht="14.25" thickBot="1" x14ac:dyDescent="0.3">
      <c r="A180" s="250" t="s">
        <v>537</v>
      </c>
      <c r="B180" s="251" t="s">
        <v>210</v>
      </c>
      <c r="C180" s="252"/>
      <c r="D180" s="253"/>
      <c r="E180" s="254"/>
      <c r="F180" s="253"/>
      <c r="G180" s="255"/>
      <c r="H180" s="257"/>
      <c r="I180" s="39"/>
      <c r="J180" s="41"/>
      <c r="K180" s="11"/>
      <c r="L180" s="46"/>
      <c r="M180" s="34"/>
      <c r="N180" s="47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s="92" customFormat="1" ht="13.5" x14ac:dyDescent="0.25">
      <c r="A181" s="165" t="s">
        <v>538</v>
      </c>
      <c r="B181" s="134" t="s">
        <v>94</v>
      </c>
      <c r="C181" s="135" t="s">
        <v>20</v>
      </c>
      <c r="D181" s="136">
        <v>1</v>
      </c>
      <c r="E181" s="114">
        <v>4004.1</v>
      </c>
      <c r="F181" s="114">
        <f>ROUND(D181*E181,2)</f>
        <v>4004.1</v>
      </c>
      <c r="G181" s="128" t="s">
        <v>81</v>
      </c>
      <c r="H181" s="185" t="s">
        <v>154</v>
      </c>
      <c r="I181" s="93"/>
      <c r="J181" s="90"/>
      <c r="K181" s="88"/>
      <c r="L181" s="90"/>
      <c r="M181" s="89"/>
      <c r="N181" s="91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</row>
    <row r="182" spans="1:25" s="92" customFormat="1" ht="14.25" thickBot="1" x14ac:dyDescent="0.3">
      <c r="A182" s="169" t="s">
        <v>539</v>
      </c>
      <c r="B182" s="137" t="s">
        <v>289</v>
      </c>
      <c r="C182" s="130" t="s">
        <v>2</v>
      </c>
      <c r="D182" s="138">
        <v>50</v>
      </c>
      <c r="E182" s="114">
        <v>28.31</v>
      </c>
      <c r="F182" s="114">
        <f>ROUND(D182*E182,2)</f>
        <v>1415.5</v>
      </c>
      <c r="G182" s="133" t="s">
        <v>15</v>
      </c>
      <c r="H182" s="259" t="s">
        <v>345</v>
      </c>
      <c r="I182" s="93"/>
      <c r="J182" s="90"/>
      <c r="K182" s="88"/>
      <c r="L182" s="90"/>
      <c r="M182" s="89"/>
      <c r="N182" s="91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</row>
    <row r="183" spans="1:25" s="50" customFormat="1" ht="14.25" thickBot="1" x14ac:dyDescent="0.3">
      <c r="A183" s="250" t="s">
        <v>540</v>
      </c>
      <c r="B183" s="251" t="s">
        <v>281</v>
      </c>
      <c r="C183" s="252"/>
      <c r="D183" s="253"/>
      <c r="E183" s="254"/>
      <c r="F183" s="253"/>
      <c r="G183" s="255"/>
      <c r="H183" s="257"/>
      <c r="I183" s="39"/>
      <c r="J183" s="41"/>
      <c r="K183" s="11"/>
      <c r="L183" s="46"/>
      <c r="M183" s="34"/>
      <c r="N183" s="47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s="50" customFormat="1" ht="24" x14ac:dyDescent="0.25">
      <c r="A184" s="165" t="s">
        <v>541</v>
      </c>
      <c r="B184" s="134" t="s">
        <v>341</v>
      </c>
      <c r="C184" s="135" t="s">
        <v>20</v>
      </c>
      <c r="D184" s="136">
        <v>4</v>
      </c>
      <c r="E184" s="114">
        <v>116.89</v>
      </c>
      <c r="F184" s="114">
        <f t="shared" ref="F184:F189" si="14">ROUND(D184*E184,2)</f>
        <v>467.56</v>
      </c>
      <c r="G184" s="128" t="s">
        <v>15</v>
      </c>
      <c r="H184" s="179" t="s">
        <v>52</v>
      </c>
      <c r="I184" s="51"/>
      <c r="J184" s="46"/>
      <c r="K184" s="11"/>
      <c r="L184" s="46"/>
      <c r="M184" s="34"/>
      <c r="N184" s="47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s="50" customFormat="1" ht="13.5" x14ac:dyDescent="0.25">
      <c r="A185" s="167" t="s">
        <v>542</v>
      </c>
      <c r="B185" s="118" t="s">
        <v>342</v>
      </c>
      <c r="C185" s="117" t="s">
        <v>20</v>
      </c>
      <c r="D185" s="119">
        <v>3</v>
      </c>
      <c r="E185" s="114">
        <v>377.21</v>
      </c>
      <c r="F185" s="114">
        <f t="shared" si="14"/>
        <v>1131.6300000000001</v>
      </c>
      <c r="G185" s="115" t="s">
        <v>15</v>
      </c>
      <c r="H185" s="180">
        <v>72554</v>
      </c>
      <c r="I185" s="51"/>
      <c r="J185" s="46"/>
      <c r="K185" s="11"/>
      <c r="L185" s="46"/>
      <c r="M185" s="34"/>
      <c r="N185" s="47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s="50" customFormat="1" ht="13.5" x14ac:dyDescent="0.25">
      <c r="A186" s="167" t="s">
        <v>543</v>
      </c>
      <c r="B186" s="118" t="s">
        <v>211</v>
      </c>
      <c r="C186" s="117" t="s">
        <v>20</v>
      </c>
      <c r="D186" s="119">
        <v>7</v>
      </c>
      <c r="E186" s="114">
        <v>103.5</v>
      </c>
      <c r="F186" s="114">
        <f t="shared" si="14"/>
        <v>724.5</v>
      </c>
      <c r="G186" s="115" t="s">
        <v>15</v>
      </c>
      <c r="H186" s="180" t="s">
        <v>53</v>
      </c>
      <c r="I186" s="51"/>
      <c r="J186" s="46"/>
      <c r="K186" s="11"/>
      <c r="L186" s="46"/>
      <c r="M186" s="34"/>
      <c r="N186" s="47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s="86" customFormat="1" ht="13.5" x14ac:dyDescent="0.25">
      <c r="A187" s="167" t="s">
        <v>544</v>
      </c>
      <c r="B187" s="118" t="s">
        <v>343</v>
      </c>
      <c r="C187" s="117" t="s">
        <v>20</v>
      </c>
      <c r="D187" s="119">
        <v>48</v>
      </c>
      <c r="E187" s="114">
        <v>11.44</v>
      </c>
      <c r="F187" s="114">
        <f t="shared" si="14"/>
        <v>549.12</v>
      </c>
      <c r="G187" s="115" t="s">
        <v>27</v>
      </c>
      <c r="H187" s="184">
        <v>100895</v>
      </c>
      <c r="I187" s="87"/>
      <c r="J187" s="84"/>
      <c r="K187" s="82"/>
      <c r="L187" s="84"/>
      <c r="M187" s="83"/>
      <c r="N187" s="85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</row>
    <row r="188" spans="1:25" s="86" customFormat="1" ht="13.5" x14ac:dyDescent="0.25">
      <c r="A188" s="167" t="s">
        <v>545</v>
      </c>
      <c r="B188" s="118" t="s">
        <v>344</v>
      </c>
      <c r="C188" s="117" t="s">
        <v>20</v>
      </c>
      <c r="D188" s="119">
        <v>1</v>
      </c>
      <c r="E188" s="114">
        <v>1434.83</v>
      </c>
      <c r="F188" s="114">
        <f t="shared" si="14"/>
        <v>1434.83</v>
      </c>
      <c r="G188" s="115" t="s">
        <v>27</v>
      </c>
      <c r="H188" s="184">
        <v>91053</v>
      </c>
      <c r="I188" s="87"/>
      <c r="J188" s="84"/>
      <c r="K188" s="82"/>
      <c r="L188" s="84"/>
      <c r="M188" s="83"/>
      <c r="N188" s="85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</row>
    <row r="189" spans="1:25" s="86" customFormat="1" ht="14.25" thickBot="1" x14ac:dyDescent="0.3">
      <c r="A189" s="303" t="s">
        <v>546</v>
      </c>
      <c r="B189" s="304" t="s">
        <v>707</v>
      </c>
      <c r="C189" s="305" t="s">
        <v>20</v>
      </c>
      <c r="D189" s="306">
        <v>4</v>
      </c>
      <c r="E189" s="307">
        <v>53.46</v>
      </c>
      <c r="F189" s="307">
        <f t="shared" si="14"/>
        <v>213.84</v>
      </c>
      <c r="G189" s="308" t="s">
        <v>81</v>
      </c>
      <c r="H189" s="309" t="s">
        <v>165</v>
      </c>
      <c r="I189" s="87"/>
      <c r="J189" s="84"/>
      <c r="K189" s="82"/>
      <c r="L189" s="84"/>
      <c r="M189" s="83"/>
      <c r="N189" s="85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</row>
    <row r="190" spans="1:25" s="50" customFormat="1" ht="14.25" thickBot="1" x14ac:dyDescent="0.3">
      <c r="A190" s="250" t="s">
        <v>547</v>
      </c>
      <c r="B190" s="251" t="s">
        <v>203</v>
      </c>
      <c r="C190" s="252"/>
      <c r="D190" s="253"/>
      <c r="E190" s="254"/>
      <c r="F190" s="253"/>
      <c r="G190" s="255"/>
      <c r="H190" s="257"/>
      <c r="I190" s="39"/>
      <c r="J190" s="41"/>
      <c r="K190" s="11"/>
      <c r="L190" s="46"/>
      <c r="M190" s="34"/>
      <c r="N190" s="47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s="92" customFormat="1" ht="24" customHeight="1" x14ac:dyDescent="0.25">
      <c r="A191" s="165" t="s">
        <v>548</v>
      </c>
      <c r="B191" s="134" t="s">
        <v>361</v>
      </c>
      <c r="C191" s="135" t="s">
        <v>20</v>
      </c>
      <c r="D191" s="136">
        <v>9</v>
      </c>
      <c r="E191" s="114">
        <v>562.48</v>
      </c>
      <c r="F191" s="114">
        <f t="shared" ref="F191:F214" si="15">ROUND(D191*E191,2)</f>
        <v>5062.32</v>
      </c>
      <c r="G191" s="128" t="s">
        <v>81</v>
      </c>
      <c r="H191" s="185">
        <v>300801</v>
      </c>
      <c r="I191" s="93"/>
      <c r="J191" s="90"/>
      <c r="K191" s="88"/>
      <c r="L191" s="90"/>
      <c r="M191" s="89"/>
      <c r="N191" s="91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</row>
    <row r="192" spans="1:25" s="92" customFormat="1" ht="13.5" x14ac:dyDescent="0.25">
      <c r="A192" s="167" t="s">
        <v>549</v>
      </c>
      <c r="B192" s="118" t="s">
        <v>246</v>
      </c>
      <c r="C192" s="117" t="s">
        <v>20</v>
      </c>
      <c r="D192" s="119">
        <v>8</v>
      </c>
      <c r="E192" s="114">
        <v>394.15</v>
      </c>
      <c r="F192" s="114">
        <f t="shared" si="15"/>
        <v>3153.2</v>
      </c>
      <c r="G192" s="115" t="s">
        <v>15</v>
      </c>
      <c r="H192" s="175" t="s">
        <v>247</v>
      </c>
      <c r="I192" s="93"/>
      <c r="J192" s="90"/>
      <c r="K192" s="88"/>
      <c r="L192" s="90"/>
      <c r="M192" s="89"/>
      <c r="N192" s="91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</row>
    <row r="193" spans="1:25" s="92" customFormat="1" ht="13.5" x14ac:dyDescent="0.25">
      <c r="A193" s="167" t="s">
        <v>550</v>
      </c>
      <c r="B193" s="118" t="s">
        <v>74</v>
      </c>
      <c r="C193" s="117" t="s">
        <v>20</v>
      </c>
      <c r="D193" s="119">
        <v>6</v>
      </c>
      <c r="E193" s="114">
        <v>36.56</v>
      </c>
      <c r="F193" s="114">
        <f t="shared" si="15"/>
        <v>219.36</v>
      </c>
      <c r="G193" s="115" t="s">
        <v>15</v>
      </c>
      <c r="H193" s="175">
        <v>6008</v>
      </c>
      <c r="I193" s="93"/>
      <c r="J193" s="90"/>
      <c r="K193" s="88"/>
      <c r="L193" s="90"/>
      <c r="M193" s="89"/>
      <c r="N193" s="91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</row>
    <row r="194" spans="1:25" s="92" customFormat="1" ht="13.5" x14ac:dyDescent="0.25">
      <c r="A194" s="167" t="s">
        <v>551</v>
      </c>
      <c r="B194" s="118" t="s">
        <v>197</v>
      </c>
      <c r="C194" s="117" t="s">
        <v>20</v>
      </c>
      <c r="D194" s="119">
        <v>9</v>
      </c>
      <c r="E194" s="114">
        <v>201.13</v>
      </c>
      <c r="F194" s="114">
        <f t="shared" si="15"/>
        <v>1810.17</v>
      </c>
      <c r="G194" s="115" t="s">
        <v>27</v>
      </c>
      <c r="H194" s="175" t="s">
        <v>701</v>
      </c>
      <c r="I194" s="93"/>
      <c r="J194" s="90"/>
      <c r="K194" s="88"/>
      <c r="L194" s="90"/>
      <c r="M194" s="89"/>
      <c r="N194" s="91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</row>
    <row r="195" spans="1:25" s="92" customFormat="1" ht="24" x14ac:dyDescent="0.25">
      <c r="A195" s="167" t="s">
        <v>552</v>
      </c>
      <c r="B195" s="118" t="s">
        <v>200</v>
      </c>
      <c r="C195" s="117" t="s">
        <v>20</v>
      </c>
      <c r="D195" s="119">
        <v>2</v>
      </c>
      <c r="E195" s="114">
        <v>488.66</v>
      </c>
      <c r="F195" s="114">
        <f t="shared" si="15"/>
        <v>977.32</v>
      </c>
      <c r="G195" s="115" t="s">
        <v>27</v>
      </c>
      <c r="H195" s="175" t="s">
        <v>702</v>
      </c>
      <c r="I195" s="93"/>
      <c r="J195" s="90"/>
      <c r="K195" s="88"/>
      <c r="L195" s="90"/>
      <c r="M195" s="89"/>
      <c r="N195" s="91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</row>
    <row r="196" spans="1:25" s="92" customFormat="1" ht="13.5" x14ac:dyDescent="0.25">
      <c r="A196" s="167" t="s">
        <v>553</v>
      </c>
      <c r="B196" s="118" t="s">
        <v>708</v>
      </c>
      <c r="C196" s="117" t="s">
        <v>20</v>
      </c>
      <c r="D196" s="119">
        <v>6</v>
      </c>
      <c r="E196" s="114">
        <v>86.18</v>
      </c>
      <c r="F196" s="114">
        <f t="shared" si="15"/>
        <v>517.08000000000004</v>
      </c>
      <c r="G196" s="115" t="s">
        <v>81</v>
      </c>
      <c r="H196" s="175">
        <v>440185</v>
      </c>
      <c r="I196" s="93"/>
      <c r="J196" s="90"/>
      <c r="K196" s="88"/>
      <c r="L196" s="90"/>
      <c r="M196" s="89"/>
      <c r="N196" s="91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</row>
    <row r="197" spans="1:25" s="92" customFormat="1" ht="36" x14ac:dyDescent="0.25">
      <c r="A197" s="167" t="s">
        <v>554</v>
      </c>
      <c r="B197" s="118" t="s">
        <v>362</v>
      </c>
      <c r="C197" s="117" t="s">
        <v>20</v>
      </c>
      <c r="D197" s="119">
        <v>7</v>
      </c>
      <c r="E197" s="114">
        <v>218.21</v>
      </c>
      <c r="F197" s="114">
        <f t="shared" si="15"/>
        <v>1527.47</v>
      </c>
      <c r="G197" s="115" t="s">
        <v>15</v>
      </c>
      <c r="H197" s="175" t="s">
        <v>363</v>
      </c>
      <c r="I197" s="93"/>
      <c r="J197" s="90"/>
      <c r="K197" s="88"/>
      <c r="L197" s="90"/>
      <c r="M197" s="89"/>
      <c r="N197" s="91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</row>
    <row r="198" spans="1:25" s="92" customFormat="1" ht="13.5" x14ac:dyDescent="0.25">
      <c r="A198" s="167" t="s">
        <v>555</v>
      </c>
      <c r="B198" s="118" t="s">
        <v>709</v>
      </c>
      <c r="C198" s="117" t="s">
        <v>20</v>
      </c>
      <c r="D198" s="119">
        <v>17</v>
      </c>
      <c r="E198" s="114">
        <v>43.79</v>
      </c>
      <c r="F198" s="114">
        <f t="shared" si="15"/>
        <v>744.43</v>
      </c>
      <c r="G198" s="115" t="s">
        <v>81</v>
      </c>
      <c r="H198" s="175" t="s">
        <v>153</v>
      </c>
      <c r="I198" s="93"/>
      <c r="J198" s="90"/>
      <c r="K198" s="88"/>
      <c r="L198" s="90"/>
      <c r="M198" s="89"/>
      <c r="N198" s="91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</row>
    <row r="199" spans="1:25" s="92" customFormat="1" ht="24" x14ac:dyDescent="0.25">
      <c r="A199" s="294" t="s">
        <v>762</v>
      </c>
      <c r="B199" s="152" t="s">
        <v>695</v>
      </c>
      <c r="C199" s="263" t="s">
        <v>20</v>
      </c>
      <c r="D199" s="264">
        <v>37</v>
      </c>
      <c r="E199" s="114">
        <v>46.4</v>
      </c>
      <c r="F199" s="114">
        <f t="shared" si="15"/>
        <v>1716.8</v>
      </c>
      <c r="G199" s="265" t="s">
        <v>81</v>
      </c>
      <c r="H199" s="295" t="s">
        <v>696</v>
      </c>
      <c r="I199" s="93"/>
      <c r="J199" s="90"/>
      <c r="K199" s="88"/>
      <c r="L199" s="90"/>
      <c r="M199" s="89"/>
      <c r="N199" s="91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</row>
    <row r="200" spans="1:25" s="92" customFormat="1" ht="24" x14ac:dyDescent="0.25">
      <c r="A200" s="167" t="s">
        <v>556</v>
      </c>
      <c r="B200" s="118" t="s">
        <v>73</v>
      </c>
      <c r="C200" s="117" t="s">
        <v>21</v>
      </c>
      <c r="D200" s="119">
        <v>12</v>
      </c>
      <c r="E200" s="114">
        <v>345.75</v>
      </c>
      <c r="F200" s="114">
        <f t="shared" si="15"/>
        <v>4149</v>
      </c>
      <c r="G200" s="115" t="s">
        <v>15</v>
      </c>
      <c r="H200" s="175" t="s">
        <v>72</v>
      </c>
      <c r="I200" s="93"/>
      <c r="J200" s="90"/>
      <c r="K200" s="88"/>
      <c r="L200" s="90"/>
      <c r="M200" s="89"/>
      <c r="N200" s="91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</row>
    <row r="201" spans="1:25" s="92" customFormat="1" ht="13.5" x14ac:dyDescent="0.25">
      <c r="A201" s="167" t="s">
        <v>557</v>
      </c>
      <c r="B201" s="118" t="s">
        <v>54</v>
      </c>
      <c r="C201" s="117" t="s">
        <v>20</v>
      </c>
      <c r="D201" s="119">
        <v>5</v>
      </c>
      <c r="E201" s="114">
        <v>832.66</v>
      </c>
      <c r="F201" s="114">
        <f t="shared" si="15"/>
        <v>4163.3</v>
      </c>
      <c r="G201" s="115" t="s">
        <v>27</v>
      </c>
      <c r="H201" s="175" t="s">
        <v>715</v>
      </c>
      <c r="I201" s="93"/>
      <c r="J201" s="90"/>
      <c r="K201" s="88"/>
      <c r="L201" s="90"/>
      <c r="M201" s="89"/>
      <c r="N201" s="91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</row>
    <row r="202" spans="1:25" s="92" customFormat="1" ht="24" x14ac:dyDescent="0.25">
      <c r="A202" s="167" t="s">
        <v>558</v>
      </c>
      <c r="B202" s="118" t="s">
        <v>752</v>
      </c>
      <c r="C202" s="117" t="s">
        <v>20</v>
      </c>
      <c r="D202" s="119">
        <v>30</v>
      </c>
      <c r="E202" s="114">
        <v>176.7</v>
      </c>
      <c r="F202" s="114">
        <f t="shared" si="15"/>
        <v>5301</v>
      </c>
      <c r="G202" s="115" t="s">
        <v>15</v>
      </c>
      <c r="H202" s="175">
        <v>6009</v>
      </c>
      <c r="I202" s="93"/>
      <c r="J202" s="90"/>
      <c r="K202" s="88"/>
      <c r="L202" s="90"/>
      <c r="M202" s="89"/>
      <c r="N202" s="91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</row>
    <row r="203" spans="1:25" s="92" customFormat="1" ht="13.5" x14ac:dyDescent="0.25">
      <c r="A203" s="167" t="s">
        <v>559</v>
      </c>
      <c r="B203" s="118" t="s">
        <v>75</v>
      </c>
      <c r="C203" s="117" t="s">
        <v>20</v>
      </c>
      <c r="D203" s="119">
        <v>2</v>
      </c>
      <c r="E203" s="114">
        <v>40.71</v>
      </c>
      <c r="F203" s="114">
        <f t="shared" si="15"/>
        <v>81.42</v>
      </c>
      <c r="G203" s="115" t="s">
        <v>15</v>
      </c>
      <c r="H203" s="175">
        <v>6007</v>
      </c>
      <c r="I203" s="93"/>
      <c r="J203" s="90"/>
      <c r="K203" s="88"/>
      <c r="L203" s="90"/>
      <c r="M203" s="89"/>
      <c r="N203" s="91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</row>
    <row r="204" spans="1:25" s="92" customFormat="1" ht="13.5" x14ac:dyDescent="0.25">
      <c r="A204" s="167" t="s">
        <v>560</v>
      </c>
      <c r="B204" s="118" t="s">
        <v>76</v>
      </c>
      <c r="C204" s="117" t="s">
        <v>20</v>
      </c>
      <c r="D204" s="119">
        <v>40</v>
      </c>
      <c r="E204" s="114">
        <v>94.76</v>
      </c>
      <c r="F204" s="114">
        <f t="shared" si="15"/>
        <v>3790.4</v>
      </c>
      <c r="G204" s="115" t="s">
        <v>27</v>
      </c>
      <c r="H204" s="175">
        <v>101491</v>
      </c>
      <c r="I204" s="93"/>
      <c r="J204" s="90"/>
      <c r="K204" s="88"/>
      <c r="L204" s="90"/>
      <c r="M204" s="89"/>
      <c r="N204" s="91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</row>
    <row r="205" spans="1:25" s="92" customFormat="1" ht="13.5" x14ac:dyDescent="0.25">
      <c r="A205" s="167" t="s">
        <v>561</v>
      </c>
      <c r="B205" s="118" t="s">
        <v>98</v>
      </c>
      <c r="C205" s="117" t="s">
        <v>20</v>
      </c>
      <c r="D205" s="119">
        <v>10</v>
      </c>
      <c r="E205" s="114">
        <v>23.7</v>
      </c>
      <c r="F205" s="114">
        <f t="shared" si="15"/>
        <v>237</v>
      </c>
      <c r="G205" s="115" t="s">
        <v>15</v>
      </c>
      <c r="H205" s="175" t="s">
        <v>364</v>
      </c>
      <c r="I205" s="93"/>
      <c r="J205" s="90"/>
      <c r="K205" s="88"/>
      <c r="L205" s="90"/>
      <c r="M205" s="89"/>
      <c r="N205" s="91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</row>
    <row r="206" spans="1:25" s="92" customFormat="1" ht="13.5" x14ac:dyDescent="0.25">
      <c r="A206" s="167" t="s">
        <v>562</v>
      </c>
      <c r="B206" s="118" t="s">
        <v>112</v>
      </c>
      <c r="C206" s="117" t="s">
        <v>20</v>
      </c>
      <c r="D206" s="119">
        <v>40</v>
      </c>
      <c r="E206" s="114">
        <v>93.21</v>
      </c>
      <c r="F206" s="114">
        <f t="shared" si="15"/>
        <v>3728.4</v>
      </c>
      <c r="G206" s="115" t="s">
        <v>15</v>
      </c>
      <c r="H206" s="175" t="s">
        <v>365</v>
      </c>
      <c r="I206" s="93"/>
      <c r="J206" s="90"/>
      <c r="K206" s="88"/>
      <c r="L206" s="90"/>
      <c r="M206" s="89"/>
      <c r="N206" s="91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</row>
    <row r="207" spans="1:25" s="92" customFormat="1" ht="13.5" x14ac:dyDescent="0.25">
      <c r="A207" s="167" t="s">
        <v>563</v>
      </c>
      <c r="B207" s="118" t="s">
        <v>249</v>
      </c>
      <c r="C207" s="117" t="s">
        <v>14</v>
      </c>
      <c r="D207" s="119">
        <v>9.5</v>
      </c>
      <c r="E207" s="114">
        <v>941.1</v>
      </c>
      <c r="F207" s="114">
        <f t="shared" si="15"/>
        <v>8940.4500000000007</v>
      </c>
      <c r="G207" s="115" t="s">
        <v>27</v>
      </c>
      <c r="H207" s="175" t="s">
        <v>716</v>
      </c>
      <c r="I207" s="93"/>
      <c r="J207" s="90"/>
      <c r="K207" s="88"/>
      <c r="L207" s="90"/>
      <c r="M207" s="89"/>
      <c r="N207" s="91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</row>
    <row r="208" spans="1:25" s="92" customFormat="1" ht="13.5" x14ac:dyDescent="0.25">
      <c r="A208" s="167" t="s">
        <v>564</v>
      </c>
      <c r="B208" s="118" t="s">
        <v>250</v>
      </c>
      <c r="C208" s="117" t="s">
        <v>14</v>
      </c>
      <c r="D208" s="119">
        <v>18.125</v>
      </c>
      <c r="E208" s="114">
        <v>323.94</v>
      </c>
      <c r="F208" s="114">
        <f t="shared" si="15"/>
        <v>5871.41</v>
      </c>
      <c r="G208" s="115" t="s">
        <v>15</v>
      </c>
      <c r="H208" s="186" t="s">
        <v>253</v>
      </c>
      <c r="I208" s="93"/>
      <c r="J208" s="90"/>
      <c r="K208" s="88"/>
      <c r="L208" s="90"/>
      <c r="M208" s="89"/>
      <c r="N208" s="91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</row>
    <row r="209" spans="1:25" s="92" customFormat="1" ht="13.5" x14ac:dyDescent="0.25">
      <c r="A209" s="167" t="s">
        <v>565</v>
      </c>
      <c r="B209" s="118" t="s">
        <v>88</v>
      </c>
      <c r="C209" s="117" t="s">
        <v>20</v>
      </c>
      <c r="D209" s="119">
        <v>2</v>
      </c>
      <c r="E209" s="114">
        <v>851.59</v>
      </c>
      <c r="F209" s="114">
        <f t="shared" si="15"/>
        <v>1703.18</v>
      </c>
      <c r="G209" s="115" t="s">
        <v>81</v>
      </c>
      <c r="H209" s="175" t="s">
        <v>699</v>
      </c>
      <c r="I209" s="93"/>
      <c r="J209" s="90"/>
      <c r="K209" s="88"/>
      <c r="L209" s="90"/>
      <c r="M209" s="89"/>
      <c r="N209" s="91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</row>
    <row r="210" spans="1:25" s="92" customFormat="1" ht="24" x14ac:dyDescent="0.25">
      <c r="A210" s="167" t="s">
        <v>566</v>
      </c>
      <c r="B210" s="118" t="s">
        <v>745</v>
      </c>
      <c r="C210" s="117" t="s">
        <v>20</v>
      </c>
      <c r="D210" s="119">
        <v>26</v>
      </c>
      <c r="E210" s="114">
        <v>270.89999999999998</v>
      </c>
      <c r="F210" s="114">
        <f t="shared" si="15"/>
        <v>7043.4</v>
      </c>
      <c r="G210" s="115" t="s">
        <v>81</v>
      </c>
      <c r="H210" s="175">
        <v>440364</v>
      </c>
      <c r="I210" s="93"/>
      <c r="J210" s="90"/>
      <c r="K210" s="88"/>
      <c r="L210" s="90"/>
      <c r="M210" s="89"/>
      <c r="N210" s="91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</row>
    <row r="211" spans="1:25" s="92" customFormat="1" ht="13.5" x14ac:dyDescent="0.25">
      <c r="A211" s="167" t="s">
        <v>567</v>
      </c>
      <c r="B211" s="118" t="s">
        <v>248</v>
      </c>
      <c r="C211" s="117" t="s">
        <v>20</v>
      </c>
      <c r="D211" s="119">
        <v>3</v>
      </c>
      <c r="E211" s="114">
        <v>140.68</v>
      </c>
      <c r="F211" s="114">
        <f t="shared" si="15"/>
        <v>422.04</v>
      </c>
      <c r="G211" s="115" t="s">
        <v>81</v>
      </c>
      <c r="H211" s="175" t="s">
        <v>152</v>
      </c>
      <c r="I211" s="93"/>
      <c r="J211" s="90"/>
      <c r="K211" s="88"/>
      <c r="L211" s="90"/>
      <c r="M211" s="89"/>
      <c r="N211" s="91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</row>
    <row r="212" spans="1:25" s="92" customFormat="1" ht="13.5" x14ac:dyDescent="0.25">
      <c r="A212" s="167" t="s">
        <v>568</v>
      </c>
      <c r="B212" s="118" t="s">
        <v>366</v>
      </c>
      <c r="C212" s="117" t="s">
        <v>20</v>
      </c>
      <c r="D212" s="119">
        <v>21</v>
      </c>
      <c r="E212" s="114">
        <v>93.54</v>
      </c>
      <c r="F212" s="114">
        <f t="shared" si="15"/>
        <v>1964.34</v>
      </c>
      <c r="G212" s="115" t="s">
        <v>15</v>
      </c>
      <c r="H212" s="175">
        <v>440347</v>
      </c>
      <c r="I212" s="93"/>
      <c r="J212" s="90"/>
      <c r="K212" s="88"/>
      <c r="L212" s="90"/>
      <c r="M212" s="89"/>
      <c r="N212" s="91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</row>
    <row r="213" spans="1:25" s="92" customFormat="1" ht="13.5" x14ac:dyDescent="0.25">
      <c r="A213" s="167" t="s">
        <v>569</v>
      </c>
      <c r="B213" s="118" t="s">
        <v>45</v>
      </c>
      <c r="C213" s="117" t="s">
        <v>20</v>
      </c>
      <c r="D213" s="119">
        <v>8</v>
      </c>
      <c r="E213" s="114">
        <v>28.63</v>
      </c>
      <c r="F213" s="114">
        <f t="shared" si="15"/>
        <v>229.04</v>
      </c>
      <c r="G213" s="115" t="s">
        <v>15</v>
      </c>
      <c r="H213" s="175" t="s">
        <v>46</v>
      </c>
      <c r="I213" s="93"/>
      <c r="J213" s="90"/>
      <c r="K213" s="88"/>
      <c r="L213" s="90"/>
      <c r="M213" s="89"/>
      <c r="N213" s="91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</row>
    <row r="214" spans="1:25" s="92" customFormat="1" ht="14.25" thickBot="1" x14ac:dyDescent="0.3">
      <c r="A214" s="169" t="s">
        <v>570</v>
      </c>
      <c r="B214" s="137" t="s">
        <v>116</v>
      </c>
      <c r="C214" s="130" t="s">
        <v>20</v>
      </c>
      <c r="D214" s="138">
        <v>9</v>
      </c>
      <c r="E214" s="114">
        <v>220.31</v>
      </c>
      <c r="F214" s="114">
        <f t="shared" si="15"/>
        <v>1982.79</v>
      </c>
      <c r="G214" s="133" t="s">
        <v>81</v>
      </c>
      <c r="H214" s="176">
        <v>470403</v>
      </c>
      <c r="I214" s="93"/>
      <c r="J214" s="90"/>
      <c r="K214" s="88"/>
      <c r="L214" s="90"/>
      <c r="M214" s="89"/>
      <c r="N214" s="91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</row>
    <row r="215" spans="1:25" s="43" customFormat="1" ht="15.75" thickBot="1" x14ac:dyDescent="0.3">
      <c r="A215" s="200" t="s">
        <v>571</v>
      </c>
      <c r="B215" s="201" t="s">
        <v>55</v>
      </c>
      <c r="C215" s="202"/>
      <c r="D215" s="202"/>
      <c r="E215" s="202"/>
      <c r="F215" s="203">
        <f>SUM(F216:F301)</f>
        <v>154088.16999999998</v>
      </c>
      <c r="G215" s="204"/>
      <c r="H215" s="260"/>
      <c r="I215" s="39"/>
      <c r="J215" s="41"/>
      <c r="K215" s="44"/>
      <c r="L215" s="41"/>
      <c r="M215" s="38"/>
      <c r="N215" s="42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</row>
    <row r="216" spans="1:25" s="50" customFormat="1" ht="13.5" x14ac:dyDescent="0.25">
      <c r="A216" s="189" t="s">
        <v>572</v>
      </c>
      <c r="B216" s="149" t="s">
        <v>213</v>
      </c>
      <c r="C216" s="135"/>
      <c r="D216" s="136"/>
      <c r="E216" s="114">
        <v>0</v>
      </c>
      <c r="F216" s="114">
        <f t="shared" ref="F216:F225" si="16">ROUND(D216*E216,2)</f>
        <v>0</v>
      </c>
      <c r="G216" s="128"/>
      <c r="H216" s="179"/>
      <c r="I216" s="39"/>
      <c r="J216" s="41"/>
      <c r="K216" s="43"/>
      <c r="L216" s="41"/>
      <c r="M216" s="38"/>
      <c r="N216" s="42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</row>
    <row r="217" spans="1:25" s="50" customFormat="1" ht="13.5" x14ac:dyDescent="0.25">
      <c r="A217" s="167" t="s">
        <v>573</v>
      </c>
      <c r="B217" s="118" t="s">
        <v>367</v>
      </c>
      <c r="C217" s="117" t="s">
        <v>2</v>
      </c>
      <c r="D217" s="119">
        <v>4850</v>
      </c>
      <c r="E217" s="114">
        <v>2.64</v>
      </c>
      <c r="F217" s="114">
        <f t="shared" si="16"/>
        <v>12804</v>
      </c>
      <c r="G217" s="115" t="s">
        <v>15</v>
      </c>
      <c r="H217" s="190">
        <v>83416</v>
      </c>
      <c r="I217" s="39"/>
      <c r="J217" s="41"/>
      <c r="K217" s="43"/>
      <c r="L217" s="41"/>
      <c r="M217" s="38"/>
      <c r="N217" s="42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 spans="1:25" s="50" customFormat="1" ht="13.5" x14ac:dyDescent="0.25">
      <c r="A218" s="167" t="s">
        <v>574</v>
      </c>
      <c r="B218" s="118" t="s">
        <v>368</v>
      </c>
      <c r="C218" s="117" t="s">
        <v>2</v>
      </c>
      <c r="D218" s="119">
        <v>110</v>
      </c>
      <c r="E218" s="114">
        <v>3.35</v>
      </c>
      <c r="F218" s="114">
        <f t="shared" si="16"/>
        <v>368.5</v>
      </c>
      <c r="G218" s="115" t="s">
        <v>15</v>
      </c>
      <c r="H218" s="180" t="s">
        <v>369</v>
      </c>
      <c r="I218" s="39"/>
      <c r="J218" s="41"/>
      <c r="K218" s="43"/>
      <c r="L218" s="41"/>
      <c r="M218" s="38"/>
      <c r="N218" s="42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1:25" s="50" customFormat="1" ht="13.5" x14ac:dyDescent="0.25">
      <c r="A219" s="167" t="s">
        <v>575</v>
      </c>
      <c r="B219" s="118" t="s">
        <v>370</v>
      </c>
      <c r="C219" s="117" t="s">
        <v>2</v>
      </c>
      <c r="D219" s="119">
        <v>110</v>
      </c>
      <c r="E219" s="114">
        <v>4.9800000000000004</v>
      </c>
      <c r="F219" s="114">
        <f t="shared" si="16"/>
        <v>547.79999999999995</v>
      </c>
      <c r="G219" s="115" t="s">
        <v>15</v>
      </c>
      <c r="H219" s="180" t="s">
        <v>371</v>
      </c>
      <c r="I219" s="39"/>
      <c r="J219" s="41"/>
      <c r="K219" s="43"/>
      <c r="L219" s="41"/>
      <c r="M219" s="38"/>
      <c r="N219" s="42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1:25" s="50" customFormat="1" ht="13.5" x14ac:dyDescent="0.25">
      <c r="A220" s="167" t="s">
        <v>576</v>
      </c>
      <c r="B220" s="118" t="s">
        <v>372</v>
      </c>
      <c r="C220" s="117" t="s">
        <v>2</v>
      </c>
      <c r="D220" s="119">
        <v>16</v>
      </c>
      <c r="E220" s="114">
        <v>11.9</v>
      </c>
      <c r="F220" s="114">
        <f t="shared" si="16"/>
        <v>190.4</v>
      </c>
      <c r="G220" s="115" t="s">
        <v>15</v>
      </c>
      <c r="H220" s="180">
        <v>83421</v>
      </c>
      <c r="I220" s="39"/>
      <c r="J220" s="41"/>
      <c r="K220" s="43"/>
      <c r="L220" s="41"/>
      <c r="M220" s="38"/>
      <c r="N220" s="42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1:25" s="50" customFormat="1" ht="13.5" x14ac:dyDescent="0.25">
      <c r="A221" s="167" t="s">
        <v>577</v>
      </c>
      <c r="B221" s="118" t="s">
        <v>373</v>
      </c>
      <c r="C221" s="117" t="s">
        <v>2</v>
      </c>
      <c r="D221" s="119">
        <v>56</v>
      </c>
      <c r="E221" s="114">
        <v>22.28</v>
      </c>
      <c r="F221" s="114">
        <f t="shared" si="16"/>
        <v>1247.68</v>
      </c>
      <c r="G221" s="115" t="s">
        <v>27</v>
      </c>
      <c r="H221" s="186">
        <v>90311</v>
      </c>
      <c r="I221" s="39"/>
      <c r="J221" s="41"/>
      <c r="K221" s="11"/>
      <c r="L221" s="46"/>
      <c r="M221" s="34"/>
      <c r="N221" s="47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s="101" customFormat="1" ht="13.5" x14ac:dyDescent="0.25">
      <c r="A222" s="167" t="s">
        <v>767</v>
      </c>
      <c r="B222" s="118" t="s">
        <v>374</v>
      </c>
      <c r="C222" s="117" t="s">
        <v>2</v>
      </c>
      <c r="D222" s="119">
        <v>45</v>
      </c>
      <c r="E222" s="114">
        <v>42.54</v>
      </c>
      <c r="F222" s="114">
        <f t="shared" si="16"/>
        <v>1914.3</v>
      </c>
      <c r="G222" s="115" t="s">
        <v>27</v>
      </c>
      <c r="H222" s="186">
        <v>90313</v>
      </c>
      <c r="I222" s="97"/>
      <c r="J222" s="98"/>
      <c r="K222" s="95"/>
      <c r="L222" s="99"/>
      <c r="M222" s="96"/>
      <c r="N222" s="100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</row>
    <row r="223" spans="1:25" s="101" customFormat="1" ht="13.5" x14ac:dyDescent="0.25">
      <c r="A223" s="167" t="s">
        <v>578</v>
      </c>
      <c r="B223" s="118" t="s">
        <v>375</v>
      </c>
      <c r="C223" s="117" t="s">
        <v>2</v>
      </c>
      <c r="D223" s="119">
        <v>32</v>
      </c>
      <c r="E223" s="114">
        <v>53.78</v>
      </c>
      <c r="F223" s="114">
        <f t="shared" si="16"/>
        <v>1720.96</v>
      </c>
      <c r="G223" s="115" t="s">
        <v>27</v>
      </c>
      <c r="H223" s="186">
        <v>90314</v>
      </c>
      <c r="I223" s="97"/>
      <c r="J223" s="98"/>
      <c r="K223" s="95"/>
      <c r="L223" s="99"/>
      <c r="M223" s="96"/>
      <c r="N223" s="100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</row>
    <row r="224" spans="1:25" s="101" customFormat="1" ht="24" x14ac:dyDescent="0.25">
      <c r="A224" s="167" t="s">
        <v>579</v>
      </c>
      <c r="B224" s="118" t="s">
        <v>99</v>
      </c>
      <c r="C224" s="117" t="s">
        <v>2</v>
      </c>
      <c r="D224" s="119">
        <v>120</v>
      </c>
      <c r="E224" s="114">
        <v>7.68</v>
      </c>
      <c r="F224" s="114">
        <f t="shared" si="16"/>
        <v>921.6</v>
      </c>
      <c r="G224" s="115" t="s">
        <v>81</v>
      </c>
      <c r="H224" s="175" t="s">
        <v>139</v>
      </c>
      <c r="I224" s="97"/>
      <c r="J224" s="98"/>
      <c r="K224" s="95"/>
      <c r="L224" s="99"/>
      <c r="M224" s="96"/>
      <c r="N224" s="100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</row>
    <row r="225" spans="1:25" s="101" customFormat="1" ht="14.25" thickBot="1" x14ac:dyDescent="0.3">
      <c r="A225" s="169" t="s">
        <v>753</v>
      </c>
      <c r="B225" s="137" t="s">
        <v>95</v>
      </c>
      <c r="C225" s="130" t="s">
        <v>2</v>
      </c>
      <c r="D225" s="138">
        <v>2500</v>
      </c>
      <c r="E225" s="114">
        <v>1.54</v>
      </c>
      <c r="F225" s="114">
        <f t="shared" si="16"/>
        <v>3850</v>
      </c>
      <c r="G225" s="133" t="s">
        <v>27</v>
      </c>
      <c r="H225" s="259">
        <v>99038</v>
      </c>
      <c r="I225" s="97"/>
      <c r="J225" s="98"/>
      <c r="K225" s="95"/>
      <c r="L225" s="99"/>
      <c r="M225" s="96"/>
      <c r="N225" s="100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</row>
    <row r="226" spans="1:25" s="101" customFormat="1" ht="14.25" thickBot="1" x14ac:dyDescent="0.3">
      <c r="A226" s="234" t="s">
        <v>580</v>
      </c>
      <c r="B226" s="235" t="s">
        <v>214</v>
      </c>
      <c r="C226" s="236"/>
      <c r="D226" s="237"/>
      <c r="E226" s="238"/>
      <c r="F226" s="237"/>
      <c r="G226" s="239"/>
      <c r="H226" s="242"/>
      <c r="I226" s="97"/>
      <c r="J226" s="98"/>
      <c r="K226" s="95"/>
      <c r="L226" s="99"/>
      <c r="M226" s="96"/>
      <c r="N226" s="100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</row>
    <row r="227" spans="1:25" s="101" customFormat="1" ht="13.5" x14ac:dyDescent="0.25">
      <c r="A227" s="165" t="s">
        <v>581</v>
      </c>
      <c r="B227" s="134" t="s">
        <v>254</v>
      </c>
      <c r="C227" s="135" t="s">
        <v>2</v>
      </c>
      <c r="D227" s="136">
        <v>980</v>
      </c>
      <c r="E227" s="114">
        <v>10.51</v>
      </c>
      <c r="F227" s="114">
        <f>ROUND(D227*E227,2)</f>
        <v>10299.799999999999</v>
      </c>
      <c r="G227" s="128" t="s">
        <v>15</v>
      </c>
      <c r="H227" s="179">
        <v>73613</v>
      </c>
      <c r="I227" s="97"/>
      <c r="J227" s="98"/>
      <c r="K227" s="95"/>
      <c r="L227" s="99"/>
      <c r="M227" s="96"/>
      <c r="N227" s="100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</row>
    <row r="228" spans="1:25" s="101" customFormat="1" ht="13.5" x14ac:dyDescent="0.25">
      <c r="A228" s="167" t="s">
        <v>582</v>
      </c>
      <c r="B228" s="118" t="s">
        <v>255</v>
      </c>
      <c r="C228" s="117" t="s">
        <v>2</v>
      </c>
      <c r="D228" s="119">
        <v>475</v>
      </c>
      <c r="E228" s="114">
        <v>16.13</v>
      </c>
      <c r="F228" s="114">
        <f>ROUND(D228*E228,2)</f>
        <v>7661.75</v>
      </c>
      <c r="G228" s="133" t="s">
        <v>27</v>
      </c>
      <c r="H228" s="186">
        <v>90203</v>
      </c>
      <c r="I228" s="97"/>
      <c r="J228" s="98"/>
      <c r="K228" s="95"/>
      <c r="L228" s="99"/>
      <c r="M228" s="96"/>
      <c r="N228" s="100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</row>
    <row r="229" spans="1:25" s="101" customFormat="1" ht="13.5" x14ac:dyDescent="0.25">
      <c r="A229" s="167" t="s">
        <v>583</v>
      </c>
      <c r="B229" s="118" t="s">
        <v>376</v>
      </c>
      <c r="C229" s="117" t="s">
        <v>2</v>
      </c>
      <c r="D229" s="119">
        <v>27</v>
      </c>
      <c r="E229" s="114">
        <v>48.49</v>
      </c>
      <c r="F229" s="114">
        <f>ROUND(D229*E229,2)</f>
        <v>1309.23</v>
      </c>
      <c r="G229" s="133" t="s">
        <v>27</v>
      </c>
      <c r="H229" s="186">
        <v>90208</v>
      </c>
      <c r="I229" s="97"/>
      <c r="J229" s="98"/>
      <c r="K229" s="95"/>
      <c r="L229" s="99"/>
      <c r="M229" s="96"/>
      <c r="N229" s="100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</row>
    <row r="230" spans="1:25" s="101" customFormat="1" ht="13.5" x14ac:dyDescent="0.25">
      <c r="A230" s="167" t="s">
        <v>584</v>
      </c>
      <c r="B230" s="118" t="s">
        <v>377</v>
      </c>
      <c r="C230" s="117" t="s">
        <v>2</v>
      </c>
      <c r="D230" s="119">
        <v>33</v>
      </c>
      <c r="E230" s="114">
        <v>99.75</v>
      </c>
      <c r="F230" s="114">
        <f>ROUND(D230*E230,2)</f>
        <v>3291.75</v>
      </c>
      <c r="G230" s="115" t="s">
        <v>81</v>
      </c>
      <c r="H230" s="180" t="s">
        <v>136</v>
      </c>
      <c r="I230" s="97"/>
      <c r="J230" s="98"/>
      <c r="K230" s="95"/>
      <c r="L230" s="99"/>
      <c r="M230" s="96"/>
      <c r="N230" s="100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</row>
    <row r="231" spans="1:25" s="101" customFormat="1" ht="14.25" thickBot="1" x14ac:dyDescent="0.3">
      <c r="A231" s="169" t="s">
        <v>585</v>
      </c>
      <c r="B231" s="137" t="s">
        <v>763</v>
      </c>
      <c r="C231" s="130" t="s">
        <v>2</v>
      </c>
      <c r="D231" s="138">
        <v>33</v>
      </c>
      <c r="E231" s="114">
        <v>43.78</v>
      </c>
      <c r="F231" s="114">
        <f>ROUND(D231*E231,2)</f>
        <v>1444.74</v>
      </c>
      <c r="G231" s="292" t="s">
        <v>81</v>
      </c>
      <c r="H231" s="181" t="s">
        <v>137</v>
      </c>
      <c r="I231" s="97"/>
      <c r="J231" s="98"/>
      <c r="K231" s="95"/>
      <c r="L231" s="99"/>
      <c r="M231" s="96"/>
      <c r="N231" s="100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</row>
    <row r="232" spans="1:25" s="101" customFormat="1" ht="14.25" thickBot="1" x14ac:dyDescent="0.3">
      <c r="A232" s="234" t="s">
        <v>586</v>
      </c>
      <c r="B232" s="235" t="s">
        <v>217</v>
      </c>
      <c r="C232" s="236"/>
      <c r="D232" s="237"/>
      <c r="E232" s="238"/>
      <c r="F232" s="237"/>
      <c r="G232" s="239"/>
      <c r="H232" s="242"/>
      <c r="I232" s="97"/>
      <c r="J232" s="98"/>
      <c r="K232" s="95"/>
      <c r="L232" s="99"/>
      <c r="M232" s="96"/>
      <c r="N232" s="100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</row>
    <row r="233" spans="1:25" s="101" customFormat="1" ht="13.5" x14ac:dyDescent="0.25">
      <c r="A233" s="165" t="s">
        <v>587</v>
      </c>
      <c r="B233" s="134" t="s">
        <v>100</v>
      </c>
      <c r="C233" s="135" t="s">
        <v>20</v>
      </c>
      <c r="D233" s="136">
        <v>98</v>
      </c>
      <c r="E233" s="114">
        <v>9.9</v>
      </c>
      <c r="F233" s="114">
        <f t="shared" ref="F233:F242" si="17">ROUND(D233*E233,2)</f>
        <v>970.2</v>
      </c>
      <c r="G233" s="128" t="s">
        <v>81</v>
      </c>
      <c r="H233" s="179" t="s">
        <v>140</v>
      </c>
      <c r="I233" s="97"/>
      <c r="J233" s="98"/>
      <c r="K233" s="95"/>
      <c r="L233" s="99"/>
      <c r="M233" s="96"/>
      <c r="N233" s="100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</row>
    <row r="234" spans="1:25" s="101" customFormat="1" ht="13.5" x14ac:dyDescent="0.25">
      <c r="A234" s="167" t="s">
        <v>588</v>
      </c>
      <c r="B234" s="118" t="s">
        <v>101</v>
      </c>
      <c r="C234" s="117" t="s">
        <v>20</v>
      </c>
      <c r="D234" s="119">
        <v>92</v>
      </c>
      <c r="E234" s="114">
        <v>12.14</v>
      </c>
      <c r="F234" s="114">
        <f t="shared" si="17"/>
        <v>1116.8800000000001</v>
      </c>
      <c r="G234" s="115" t="s">
        <v>81</v>
      </c>
      <c r="H234" s="180" t="s">
        <v>141</v>
      </c>
      <c r="I234" s="97"/>
      <c r="J234" s="98"/>
      <c r="K234" s="95"/>
      <c r="L234" s="99"/>
      <c r="M234" s="96"/>
      <c r="N234" s="100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</row>
    <row r="235" spans="1:25" s="101" customFormat="1" ht="13.5" x14ac:dyDescent="0.25">
      <c r="A235" s="167" t="s">
        <v>589</v>
      </c>
      <c r="B235" s="118" t="s">
        <v>256</v>
      </c>
      <c r="C235" s="117" t="s">
        <v>20</v>
      </c>
      <c r="D235" s="119">
        <v>6</v>
      </c>
      <c r="E235" s="114">
        <v>27.63</v>
      </c>
      <c r="F235" s="114">
        <f t="shared" si="17"/>
        <v>165.78</v>
      </c>
      <c r="G235" s="115" t="s">
        <v>27</v>
      </c>
      <c r="H235" s="186">
        <v>90539</v>
      </c>
      <c r="I235" s="97"/>
      <c r="J235" s="98"/>
      <c r="K235" s="95"/>
      <c r="L235" s="99"/>
      <c r="M235" s="96"/>
      <c r="N235" s="100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</row>
    <row r="236" spans="1:25" s="101" customFormat="1" ht="13.5" x14ac:dyDescent="0.25">
      <c r="A236" s="167" t="s">
        <v>590</v>
      </c>
      <c r="B236" s="118" t="s">
        <v>227</v>
      </c>
      <c r="C236" s="117" t="s">
        <v>20</v>
      </c>
      <c r="D236" s="119">
        <v>4</v>
      </c>
      <c r="E236" s="114">
        <v>127.81</v>
      </c>
      <c r="F236" s="114">
        <f t="shared" si="17"/>
        <v>511.24</v>
      </c>
      <c r="G236" s="115" t="s">
        <v>27</v>
      </c>
      <c r="H236" s="184">
        <v>91114</v>
      </c>
      <c r="I236" s="97"/>
      <c r="J236" s="98"/>
      <c r="K236" s="95"/>
      <c r="L236" s="99"/>
      <c r="M236" s="96"/>
      <c r="N236" s="100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</row>
    <row r="237" spans="1:25" s="101" customFormat="1" ht="13.5" x14ac:dyDescent="0.25">
      <c r="A237" s="167" t="s">
        <v>591</v>
      </c>
      <c r="B237" s="118" t="s">
        <v>102</v>
      </c>
      <c r="C237" s="117" t="s">
        <v>20</v>
      </c>
      <c r="D237" s="119">
        <v>1</v>
      </c>
      <c r="E237" s="114">
        <v>47.49</v>
      </c>
      <c r="F237" s="114">
        <f t="shared" si="17"/>
        <v>47.49</v>
      </c>
      <c r="G237" s="115" t="s">
        <v>27</v>
      </c>
      <c r="H237" s="184">
        <v>90540</v>
      </c>
      <c r="I237" s="97"/>
      <c r="J237" s="98"/>
      <c r="K237" s="95"/>
      <c r="L237" s="99"/>
      <c r="M237" s="96"/>
      <c r="N237" s="100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</row>
    <row r="238" spans="1:25" s="101" customFormat="1" ht="48" x14ac:dyDescent="0.25">
      <c r="A238" s="167" t="s">
        <v>592</v>
      </c>
      <c r="B238" s="118" t="s">
        <v>261</v>
      </c>
      <c r="C238" s="117" t="s">
        <v>20</v>
      </c>
      <c r="D238" s="119">
        <v>1</v>
      </c>
      <c r="E238" s="114">
        <v>497.2</v>
      </c>
      <c r="F238" s="114">
        <f t="shared" si="17"/>
        <v>497.2</v>
      </c>
      <c r="G238" s="115" t="s">
        <v>15</v>
      </c>
      <c r="H238" s="180" t="s">
        <v>260</v>
      </c>
      <c r="I238" s="97"/>
      <c r="J238" s="98"/>
      <c r="K238" s="95"/>
      <c r="L238" s="99"/>
      <c r="M238" s="96"/>
      <c r="N238" s="100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</row>
    <row r="239" spans="1:25" s="101" customFormat="1" ht="48" x14ac:dyDescent="0.25">
      <c r="A239" s="167" t="s">
        <v>593</v>
      </c>
      <c r="B239" s="118" t="s">
        <v>258</v>
      </c>
      <c r="C239" s="117" t="s">
        <v>20</v>
      </c>
      <c r="D239" s="119">
        <v>1</v>
      </c>
      <c r="E239" s="114">
        <v>338.46</v>
      </c>
      <c r="F239" s="114">
        <f t="shared" si="17"/>
        <v>338.46</v>
      </c>
      <c r="G239" s="115" t="s">
        <v>15</v>
      </c>
      <c r="H239" s="180" t="s">
        <v>259</v>
      </c>
      <c r="I239" s="97"/>
      <c r="J239" s="98"/>
      <c r="K239" s="95"/>
      <c r="L239" s="99"/>
      <c r="M239" s="96"/>
      <c r="N239" s="100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101" customFormat="1" ht="13.5" x14ac:dyDescent="0.25">
      <c r="A240" s="167" t="s">
        <v>594</v>
      </c>
      <c r="B240" s="118" t="s">
        <v>257</v>
      </c>
      <c r="C240" s="117" t="s">
        <v>20</v>
      </c>
      <c r="D240" s="119">
        <v>1</v>
      </c>
      <c r="E240" s="114">
        <v>336.2</v>
      </c>
      <c r="F240" s="114">
        <f t="shared" si="17"/>
        <v>336.2</v>
      </c>
      <c r="G240" s="115" t="s">
        <v>81</v>
      </c>
      <c r="H240" s="180" t="s">
        <v>132</v>
      </c>
      <c r="I240" s="97"/>
      <c r="J240" s="98"/>
      <c r="K240" s="95"/>
      <c r="L240" s="99"/>
      <c r="M240" s="96"/>
      <c r="N240" s="100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101" customFormat="1" ht="13.5" x14ac:dyDescent="0.25">
      <c r="A241" s="167" t="s">
        <v>768</v>
      </c>
      <c r="B241" s="118" t="s">
        <v>262</v>
      </c>
      <c r="C241" s="117" t="s">
        <v>20</v>
      </c>
      <c r="D241" s="119">
        <v>100</v>
      </c>
      <c r="E241" s="114">
        <v>29.54</v>
      </c>
      <c r="F241" s="114">
        <f t="shared" si="17"/>
        <v>2954</v>
      </c>
      <c r="G241" s="115" t="s">
        <v>81</v>
      </c>
      <c r="H241" s="180" t="s">
        <v>143</v>
      </c>
      <c r="I241" s="97"/>
      <c r="J241" s="98"/>
      <c r="K241" s="95"/>
      <c r="L241" s="99"/>
      <c r="M241" s="96"/>
      <c r="N241" s="100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101" customFormat="1" ht="14.25" thickBot="1" x14ac:dyDescent="0.3">
      <c r="A242" s="169" t="s">
        <v>595</v>
      </c>
      <c r="B242" s="137" t="s">
        <v>263</v>
      </c>
      <c r="C242" s="130" t="s">
        <v>20</v>
      </c>
      <c r="D242" s="138">
        <v>23</v>
      </c>
      <c r="E242" s="114">
        <v>35.15</v>
      </c>
      <c r="F242" s="114">
        <f t="shared" si="17"/>
        <v>808.45</v>
      </c>
      <c r="G242" s="133" t="s">
        <v>81</v>
      </c>
      <c r="H242" s="181" t="s">
        <v>144</v>
      </c>
      <c r="I242" s="97"/>
      <c r="J242" s="98"/>
      <c r="K242" s="95"/>
      <c r="L242" s="99"/>
      <c r="M242" s="96"/>
      <c r="N242" s="100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101" customFormat="1" ht="14.25" thickBot="1" x14ac:dyDescent="0.3">
      <c r="A243" s="234" t="s">
        <v>596</v>
      </c>
      <c r="B243" s="235" t="s">
        <v>293</v>
      </c>
      <c r="C243" s="236"/>
      <c r="D243" s="237"/>
      <c r="E243" s="238"/>
      <c r="F243" s="237">
        <v>0</v>
      </c>
      <c r="G243" s="239"/>
      <c r="H243" s="242"/>
      <c r="I243" s="97"/>
      <c r="J243" s="98"/>
      <c r="K243" s="95"/>
      <c r="L243" s="99"/>
      <c r="M243" s="96"/>
      <c r="N243" s="100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</row>
    <row r="244" spans="1:25" s="101" customFormat="1" ht="13.5" x14ac:dyDescent="0.25">
      <c r="A244" s="165" t="s">
        <v>597</v>
      </c>
      <c r="B244" s="134" t="s">
        <v>294</v>
      </c>
      <c r="C244" s="135" t="s">
        <v>25</v>
      </c>
      <c r="D244" s="136">
        <v>14.85</v>
      </c>
      <c r="E244" s="114">
        <v>42.55</v>
      </c>
      <c r="F244" s="114">
        <f t="shared" ref="F244:F255" si="18">ROUND(D244*E244,2)</f>
        <v>631.87</v>
      </c>
      <c r="G244" s="128" t="s">
        <v>27</v>
      </c>
      <c r="H244" s="258">
        <v>90555</v>
      </c>
      <c r="I244" s="97"/>
      <c r="J244" s="98"/>
      <c r="K244" s="95"/>
      <c r="L244" s="99"/>
      <c r="M244" s="96"/>
      <c r="N244" s="100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</row>
    <row r="245" spans="1:25" s="101" customFormat="1" ht="13.5" x14ac:dyDescent="0.25">
      <c r="A245" s="167" t="s">
        <v>598</v>
      </c>
      <c r="B245" s="118" t="s">
        <v>295</v>
      </c>
      <c r="C245" s="117" t="s">
        <v>25</v>
      </c>
      <c r="D245" s="119">
        <v>0.99</v>
      </c>
      <c r="E245" s="114">
        <v>136.97999999999999</v>
      </c>
      <c r="F245" s="114">
        <f t="shared" si="18"/>
        <v>135.61000000000001</v>
      </c>
      <c r="G245" s="115" t="s">
        <v>27</v>
      </c>
      <c r="H245" s="184">
        <v>90556</v>
      </c>
      <c r="I245" s="97"/>
      <c r="J245" s="98"/>
      <c r="K245" s="95"/>
      <c r="L245" s="99"/>
      <c r="M245" s="96"/>
      <c r="N245" s="100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</row>
    <row r="246" spans="1:25" s="101" customFormat="1" ht="13.5" x14ac:dyDescent="0.25">
      <c r="A246" s="167" t="s">
        <v>599</v>
      </c>
      <c r="B246" s="118" t="s">
        <v>296</v>
      </c>
      <c r="C246" s="117" t="s">
        <v>14</v>
      </c>
      <c r="D246" s="119">
        <v>11.75</v>
      </c>
      <c r="E246" s="114">
        <v>265.73</v>
      </c>
      <c r="F246" s="114">
        <f t="shared" si="18"/>
        <v>3122.33</v>
      </c>
      <c r="G246" s="115" t="s">
        <v>27</v>
      </c>
      <c r="H246" s="184">
        <v>90559</v>
      </c>
      <c r="I246" s="97"/>
      <c r="J246" s="98"/>
      <c r="K246" s="95"/>
      <c r="L246" s="99"/>
      <c r="M246" s="96"/>
      <c r="N246" s="100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</row>
    <row r="247" spans="1:25" s="101" customFormat="1" ht="13.5" x14ac:dyDescent="0.25">
      <c r="A247" s="167" t="s">
        <v>600</v>
      </c>
      <c r="B247" s="118" t="s">
        <v>297</v>
      </c>
      <c r="C247" s="117" t="s">
        <v>14</v>
      </c>
      <c r="D247" s="119">
        <v>19.86</v>
      </c>
      <c r="E247" s="114">
        <v>162.49</v>
      </c>
      <c r="F247" s="114">
        <f t="shared" si="18"/>
        <v>3227.05</v>
      </c>
      <c r="G247" s="115" t="s">
        <v>27</v>
      </c>
      <c r="H247" s="184">
        <v>90560</v>
      </c>
      <c r="I247" s="97"/>
      <c r="J247" s="98"/>
      <c r="K247" s="95"/>
      <c r="L247" s="99"/>
      <c r="M247" s="96"/>
      <c r="N247" s="100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</row>
    <row r="248" spans="1:25" s="50" customFormat="1" ht="24" x14ac:dyDescent="0.25">
      <c r="A248" s="167" t="s">
        <v>601</v>
      </c>
      <c r="B248" s="118" t="s">
        <v>666</v>
      </c>
      <c r="C248" s="117" t="s">
        <v>25</v>
      </c>
      <c r="D248" s="119">
        <v>1.39</v>
      </c>
      <c r="E248" s="114">
        <v>372.51</v>
      </c>
      <c r="F248" s="114">
        <f t="shared" si="18"/>
        <v>517.79</v>
      </c>
      <c r="G248" s="115" t="s">
        <v>15</v>
      </c>
      <c r="H248" s="168" t="s">
        <v>667</v>
      </c>
      <c r="I248" s="39"/>
      <c r="J248" s="41"/>
      <c r="K248" s="43"/>
      <c r="L248" s="41"/>
      <c r="M248" s="38"/>
      <c r="N248" s="42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</row>
    <row r="249" spans="1:25" s="50" customFormat="1" ht="13.5" x14ac:dyDescent="0.25">
      <c r="A249" s="167" t="s">
        <v>602</v>
      </c>
      <c r="B249" s="118" t="s">
        <v>758</v>
      </c>
      <c r="C249" s="117" t="s">
        <v>14</v>
      </c>
      <c r="D249" s="119">
        <v>12.33</v>
      </c>
      <c r="E249" s="114">
        <v>48.01</v>
      </c>
      <c r="F249" s="114">
        <f t="shared" si="18"/>
        <v>591.96</v>
      </c>
      <c r="G249" s="115" t="s">
        <v>15</v>
      </c>
      <c r="H249" s="168">
        <v>5970</v>
      </c>
      <c r="I249" s="39"/>
      <c r="J249" s="41"/>
      <c r="K249" s="43"/>
      <c r="L249" s="41"/>
      <c r="M249" s="38"/>
      <c r="N249" s="42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</row>
    <row r="250" spans="1:25" s="50" customFormat="1" ht="13.5" x14ac:dyDescent="0.25">
      <c r="A250" s="167" t="s">
        <v>603</v>
      </c>
      <c r="B250" s="118" t="s">
        <v>190</v>
      </c>
      <c r="C250" s="117" t="s">
        <v>28</v>
      </c>
      <c r="D250" s="119">
        <v>83.4</v>
      </c>
      <c r="E250" s="114">
        <v>7.65</v>
      </c>
      <c r="F250" s="114">
        <f t="shared" si="18"/>
        <v>638.01</v>
      </c>
      <c r="G250" s="115" t="s">
        <v>15</v>
      </c>
      <c r="H250" s="168" t="s">
        <v>29</v>
      </c>
      <c r="I250" s="39"/>
      <c r="J250" s="41"/>
      <c r="K250" s="43"/>
      <c r="L250" s="41"/>
      <c r="M250" s="38"/>
      <c r="N250" s="42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</row>
    <row r="251" spans="1:25" s="50" customFormat="1" ht="13.5" x14ac:dyDescent="0.25">
      <c r="A251" s="167" t="s">
        <v>604</v>
      </c>
      <c r="B251" s="118" t="s">
        <v>33</v>
      </c>
      <c r="C251" s="117" t="s">
        <v>25</v>
      </c>
      <c r="D251" s="119">
        <v>12.22</v>
      </c>
      <c r="E251" s="114">
        <v>24.05</v>
      </c>
      <c r="F251" s="114">
        <f t="shared" si="18"/>
        <v>293.89</v>
      </c>
      <c r="G251" s="115" t="s">
        <v>15</v>
      </c>
      <c r="H251" s="168" t="s">
        <v>34</v>
      </c>
      <c r="I251" s="39"/>
      <c r="J251" s="41"/>
      <c r="K251" s="43"/>
      <c r="L251" s="41"/>
      <c r="M251" s="38"/>
      <c r="N251" s="42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</row>
    <row r="252" spans="1:25" s="50" customFormat="1" ht="13.5" x14ac:dyDescent="0.25">
      <c r="A252" s="167" t="s">
        <v>754</v>
      </c>
      <c r="B252" s="118" t="s">
        <v>378</v>
      </c>
      <c r="C252" s="117" t="s">
        <v>20</v>
      </c>
      <c r="D252" s="119">
        <v>1</v>
      </c>
      <c r="E252" s="114">
        <v>960.6</v>
      </c>
      <c r="F252" s="114">
        <f t="shared" si="18"/>
        <v>960.6</v>
      </c>
      <c r="G252" s="115" t="s">
        <v>81</v>
      </c>
      <c r="H252" s="180" t="s">
        <v>129</v>
      </c>
      <c r="I252" s="39"/>
      <c r="J252" s="41"/>
      <c r="K252" s="43"/>
      <c r="L252" s="41"/>
      <c r="M252" s="38"/>
      <c r="N252" s="42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</row>
    <row r="253" spans="1:25" s="50" customFormat="1" ht="13.5" x14ac:dyDescent="0.25">
      <c r="A253" s="167" t="s">
        <v>755</v>
      </c>
      <c r="B253" s="118" t="s">
        <v>379</v>
      </c>
      <c r="C253" s="117" t="s">
        <v>20</v>
      </c>
      <c r="D253" s="119">
        <v>2</v>
      </c>
      <c r="E253" s="114">
        <v>399.76</v>
      </c>
      <c r="F253" s="114">
        <f t="shared" si="18"/>
        <v>799.52</v>
      </c>
      <c r="G253" s="115" t="s">
        <v>81</v>
      </c>
      <c r="H253" s="180" t="s">
        <v>130</v>
      </c>
      <c r="I253" s="39"/>
      <c r="J253" s="41"/>
      <c r="K253" s="43"/>
      <c r="L253" s="41"/>
      <c r="M253" s="38"/>
      <c r="N253" s="42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</row>
    <row r="254" spans="1:25" s="50" customFormat="1" ht="13.5" x14ac:dyDescent="0.25">
      <c r="A254" s="167" t="s">
        <v>756</v>
      </c>
      <c r="B254" s="118" t="s">
        <v>710</v>
      </c>
      <c r="C254" s="117" t="s">
        <v>20</v>
      </c>
      <c r="D254" s="119">
        <v>1</v>
      </c>
      <c r="E254" s="114">
        <v>95.68</v>
      </c>
      <c r="F254" s="114">
        <f t="shared" si="18"/>
        <v>95.68</v>
      </c>
      <c r="G254" s="115" t="s">
        <v>81</v>
      </c>
      <c r="H254" s="180" t="s">
        <v>131</v>
      </c>
      <c r="I254" s="39"/>
      <c r="J254" s="41"/>
      <c r="K254" s="43"/>
      <c r="L254" s="41"/>
      <c r="M254" s="38"/>
      <c r="N254" s="42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</row>
    <row r="255" spans="1:25" s="50" customFormat="1" ht="24.75" thickBot="1" x14ac:dyDescent="0.3">
      <c r="A255" s="169" t="s">
        <v>757</v>
      </c>
      <c r="B255" s="137" t="s">
        <v>380</v>
      </c>
      <c r="C255" s="130" t="s">
        <v>20</v>
      </c>
      <c r="D255" s="138">
        <v>1</v>
      </c>
      <c r="E255" s="114">
        <v>984.05</v>
      </c>
      <c r="F255" s="114">
        <f t="shared" si="18"/>
        <v>984.05</v>
      </c>
      <c r="G255" s="133" t="s">
        <v>15</v>
      </c>
      <c r="H255" s="170">
        <v>83397</v>
      </c>
      <c r="I255" s="39"/>
      <c r="J255" s="41"/>
      <c r="K255" s="43"/>
      <c r="L255" s="41"/>
      <c r="M255" s="38"/>
      <c r="N255" s="42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</row>
    <row r="256" spans="1:25" s="50" customFormat="1" ht="14.25" thickBot="1" x14ac:dyDescent="0.3">
      <c r="A256" s="234" t="s">
        <v>605</v>
      </c>
      <c r="B256" s="235" t="s">
        <v>215</v>
      </c>
      <c r="C256" s="236"/>
      <c r="D256" s="237"/>
      <c r="E256" s="238"/>
      <c r="F256" s="237"/>
      <c r="G256" s="239"/>
      <c r="H256" s="242"/>
      <c r="I256" s="39"/>
      <c r="J256" s="41"/>
      <c r="K256" s="43"/>
      <c r="L256" s="41"/>
      <c r="M256" s="38"/>
      <c r="N256" s="42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</row>
    <row r="257" spans="1:25" s="50" customFormat="1" ht="13.5" x14ac:dyDescent="0.25">
      <c r="A257" s="165" t="s">
        <v>606</v>
      </c>
      <c r="B257" s="134" t="s">
        <v>381</v>
      </c>
      <c r="C257" s="135" t="s">
        <v>20</v>
      </c>
      <c r="D257" s="136">
        <v>1</v>
      </c>
      <c r="E257" s="114">
        <v>408.46</v>
      </c>
      <c r="F257" s="114">
        <f t="shared" ref="F257:F263" si="19">ROUND(D257*E257,2)</f>
        <v>408.46</v>
      </c>
      <c r="G257" s="128" t="s">
        <v>27</v>
      </c>
      <c r="H257" s="258">
        <v>90477</v>
      </c>
      <c r="I257" s="39"/>
      <c r="J257" s="41"/>
      <c r="K257" s="11"/>
      <c r="L257" s="46"/>
      <c r="M257" s="34"/>
      <c r="N257" s="47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s="50" customFormat="1" ht="13.5" x14ac:dyDescent="0.25">
      <c r="A258" s="167" t="s">
        <v>607</v>
      </c>
      <c r="B258" s="118" t="s">
        <v>266</v>
      </c>
      <c r="C258" s="117" t="s">
        <v>20</v>
      </c>
      <c r="D258" s="119">
        <v>1</v>
      </c>
      <c r="E258" s="114">
        <v>2300.3000000000002</v>
      </c>
      <c r="F258" s="114">
        <f t="shared" si="19"/>
        <v>2300.3000000000002</v>
      </c>
      <c r="G258" s="115" t="s">
        <v>27</v>
      </c>
      <c r="H258" s="184">
        <v>90478</v>
      </c>
      <c r="I258" s="39"/>
      <c r="J258" s="41"/>
      <c r="K258" s="11"/>
      <c r="L258" s="46"/>
      <c r="M258" s="34"/>
      <c r="N258" s="47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s="50" customFormat="1" ht="24" x14ac:dyDescent="0.25">
      <c r="A259" s="167" t="s">
        <v>608</v>
      </c>
      <c r="B259" s="118" t="s">
        <v>382</v>
      </c>
      <c r="C259" s="117" t="s">
        <v>20</v>
      </c>
      <c r="D259" s="119">
        <v>9</v>
      </c>
      <c r="E259" s="114">
        <v>10.99</v>
      </c>
      <c r="F259" s="114">
        <f t="shared" si="19"/>
        <v>98.91</v>
      </c>
      <c r="G259" s="115" t="s">
        <v>15</v>
      </c>
      <c r="H259" s="180" t="s">
        <v>56</v>
      </c>
      <c r="I259" s="65"/>
      <c r="J259" s="37"/>
      <c r="K259" s="66"/>
      <c r="L259" s="37"/>
      <c r="M259" s="66"/>
      <c r="N259" s="37"/>
      <c r="O259" s="66"/>
      <c r="P259" s="37"/>
      <c r="Q259" s="66"/>
      <c r="R259" s="37"/>
      <c r="S259" s="48"/>
      <c r="T259" s="37"/>
      <c r="U259" s="43"/>
      <c r="V259" s="43"/>
      <c r="W259" s="43"/>
      <c r="X259" s="43"/>
      <c r="Y259" s="43"/>
    </row>
    <row r="260" spans="1:25" s="50" customFormat="1" ht="13.5" x14ac:dyDescent="0.25">
      <c r="A260" s="167" t="s">
        <v>609</v>
      </c>
      <c r="B260" s="118" t="s">
        <v>383</v>
      </c>
      <c r="C260" s="117" t="s">
        <v>20</v>
      </c>
      <c r="D260" s="119">
        <v>35</v>
      </c>
      <c r="E260" s="114">
        <v>63.65</v>
      </c>
      <c r="F260" s="114">
        <f t="shared" si="19"/>
        <v>2227.75</v>
      </c>
      <c r="G260" s="115" t="s">
        <v>81</v>
      </c>
      <c r="H260" s="180" t="s">
        <v>134</v>
      </c>
      <c r="I260" s="65"/>
      <c r="J260" s="37"/>
      <c r="K260" s="66"/>
      <c r="L260" s="37"/>
      <c r="M260" s="66"/>
      <c r="N260" s="37"/>
      <c r="O260" s="66"/>
      <c r="P260" s="37"/>
      <c r="Q260" s="66"/>
      <c r="R260" s="37"/>
      <c r="S260" s="48"/>
      <c r="T260" s="37"/>
      <c r="U260" s="43"/>
      <c r="V260" s="43"/>
      <c r="W260" s="43"/>
      <c r="X260" s="43"/>
      <c r="Y260" s="43"/>
    </row>
    <row r="261" spans="1:25" s="50" customFormat="1" ht="13.5" x14ac:dyDescent="0.25">
      <c r="A261" s="167" t="s">
        <v>610</v>
      </c>
      <c r="B261" s="118" t="s">
        <v>384</v>
      </c>
      <c r="C261" s="117" t="s">
        <v>20</v>
      </c>
      <c r="D261" s="119">
        <v>2</v>
      </c>
      <c r="E261" s="114">
        <v>83.36</v>
      </c>
      <c r="F261" s="114">
        <f t="shared" si="19"/>
        <v>166.72</v>
      </c>
      <c r="G261" s="115" t="s">
        <v>81</v>
      </c>
      <c r="H261" s="180" t="s">
        <v>135</v>
      </c>
      <c r="I261" s="39"/>
      <c r="J261" s="41"/>
      <c r="K261" s="43"/>
      <c r="L261" s="41"/>
      <c r="M261" s="38"/>
      <c r="N261" s="42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</row>
    <row r="262" spans="1:25" s="50" customFormat="1" ht="13.5" x14ac:dyDescent="0.25">
      <c r="A262" s="167" t="s">
        <v>611</v>
      </c>
      <c r="B262" s="118" t="s">
        <v>747</v>
      </c>
      <c r="C262" s="117" t="s">
        <v>20</v>
      </c>
      <c r="D262" s="119">
        <v>2</v>
      </c>
      <c r="E262" s="114">
        <v>108.25</v>
      </c>
      <c r="F262" s="114">
        <f t="shared" si="19"/>
        <v>216.5</v>
      </c>
      <c r="G262" s="115" t="s">
        <v>81</v>
      </c>
      <c r="H262" s="180" t="s">
        <v>746</v>
      </c>
      <c r="I262" s="39"/>
      <c r="J262" s="41"/>
      <c r="K262" s="43"/>
      <c r="L262" s="41"/>
      <c r="M262" s="38"/>
      <c r="N262" s="42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</row>
    <row r="263" spans="1:25" s="50" customFormat="1" ht="13.5" x14ac:dyDescent="0.25">
      <c r="A263" s="167" t="s">
        <v>612</v>
      </c>
      <c r="B263" s="118" t="s">
        <v>385</v>
      </c>
      <c r="C263" s="117" t="s">
        <v>20</v>
      </c>
      <c r="D263" s="119">
        <v>1</v>
      </c>
      <c r="E263" s="114">
        <v>1460.55</v>
      </c>
      <c r="F263" s="114">
        <f t="shared" si="19"/>
        <v>1460.55</v>
      </c>
      <c r="G263" s="115" t="s">
        <v>27</v>
      </c>
      <c r="H263" s="184">
        <v>90619</v>
      </c>
      <c r="I263" s="39"/>
      <c r="J263" s="41"/>
      <c r="K263" s="43"/>
      <c r="L263" s="41"/>
      <c r="M263" s="38"/>
      <c r="N263" s="42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</row>
    <row r="264" spans="1:25" s="50" customFormat="1" ht="14.25" thickBot="1" x14ac:dyDescent="0.3">
      <c r="A264" s="243" t="s">
        <v>613</v>
      </c>
      <c r="B264" s="244" t="s">
        <v>216</v>
      </c>
      <c r="C264" s="245"/>
      <c r="D264" s="246"/>
      <c r="E264" s="247"/>
      <c r="F264" s="246"/>
      <c r="G264" s="248"/>
      <c r="H264" s="249"/>
      <c r="I264" s="39"/>
      <c r="J264" s="41"/>
      <c r="K264" s="43"/>
      <c r="L264" s="41"/>
      <c r="M264" s="38"/>
      <c r="N264" s="42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</row>
    <row r="265" spans="1:25" s="50" customFormat="1" ht="13.5" x14ac:dyDescent="0.25">
      <c r="A265" s="165" t="s">
        <v>614</v>
      </c>
      <c r="B265" s="134" t="s">
        <v>189</v>
      </c>
      <c r="C265" s="135" t="s">
        <v>2</v>
      </c>
      <c r="D265" s="136">
        <v>300</v>
      </c>
      <c r="E265" s="114">
        <v>17.489999999999998</v>
      </c>
      <c r="F265" s="114">
        <f t="shared" ref="F265:F272" si="20">ROUND(D265*E265,2)</f>
        <v>5247</v>
      </c>
      <c r="G265" s="128" t="s">
        <v>27</v>
      </c>
      <c r="H265" s="258">
        <v>91195</v>
      </c>
      <c r="I265" s="39"/>
      <c r="J265" s="41"/>
      <c r="K265" s="43"/>
      <c r="L265" s="41"/>
      <c r="M265" s="38"/>
      <c r="N265" s="42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</row>
    <row r="266" spans="1:25" s="50" customFormat="1" ht="13.5" x14ac:dyDescent="0.25">
      <c r="A266" s="167" t="s">
        <v>615</v>
      </c>
      <c r="B266" s="118" t="s">
        <v>149</v>
      </c>
      <c r="C266" s="117" t="s">
        <v>20</v>
      </c>
      <c r="D266" s="119">
        <v>1</v>
      </c>
      <c r="E266" s="114">
        <v>56.1</v>
      </c>
      <c r="F266" s="114">
        <f t="shared" si="20"/>
        <v>56.1</v>
      </c>
      <c r="G266" s="115" t="s">
        <v>81</v>
      </c>
      <c r="H266" s="180" t="s">
        <v>148</v>
      </c>
      <c r="I266" s="39"/>
      <c r="J266" s="41"/>
      <c r="K266" s="43"/>
      <c r="L266" s="41"/>
      <c r="M266" s="38"/>
      <c r="N266" s="42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</row>
    <row r="267" spans="1:25" s="50" customFormat="1" ht="13.5" x14ac:dyDescent="0.25">
      <c r="A267" s="167" t="s">
        <v>616</v>
      </c>
      <c r="B267" s="118" t="s">
        <v>106</v>
      </c>
      <c r="C267" s="117" t="s">
        <v>20</v>
      </c>
      <c r="D267" s="119">
        <v>40</v>
      </c>
      <c r="E267" s="114">
        <v>11.05</v>
      </c>
      <c r="F267" s="114">
        <f t="shared" si="20"/>
        <v>442</v>
      </c>
      <c r="G267" s="115" t="s">
        <v>81</v>
      </c>
      <c r="H267" s="180" t="s">
        <v>138</v>
      </c>
      <c r="I267" s="39"/>
      <c r="J267" s="41"/>
      <c r="K267" s="43"/>
      <c r="L267" s="41"/>
      <c r="M267" s="38"/>
      <c r="N267" s="42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</row>
    <row r="268" spans="1:25" s="50" customFormat="1" ht="13.5" x14ac:dyDescent="0.25">
      <c r="A268" s="167" t="s">
        <v>617</v>
      </c>
      <c r="B268" s="118" t="s">
        <v>264</v>
      </c>
      <c r="C268" s="117" t="s">
        <v>2</v>
      </c>
      <c r="D268" s="119">
        <v>52</v>
      </c>
      <c r="E268" s="114">
        <v>30.29</v>
      </c>
      <c r="F268" s="114">
        <f t="shared" si="20"/>
        <v>1575.08</v>
      </c>
      <c r="G268" s="115" t="s">
        <v>27</v>
      </c>
      <c r="H268" s="184">
        <v>90694</v>
      </c>
      <c r="I268" s="39"/>
      <c r="J268" s="41"/>
      <c r="K268" s="43"/>
      <c r="L268" s="41"/>
      <c r="M268" s="38"/>
      <c r="N268" s="42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</row>
    <row r="269" spans="1:25" s="50" customFormat="1" ht="13.5" x14ac:dyDescent="0.25">
      <c r="A269" s="167" t="s">
        <v>618</v>
      </c>
      <c r="B269" s="118" t="s">
        <v>228</v>
      </c>
      <c r="C269" s="117" t="s">
        <v>2</v>
      </c>
      <c r="D269" s="119">
        <v>156</v>
      </c>
      <c r="E269" s="114">
        <v>43.56</v>
      </c>
      <c r="F269" s="114">
        <f t="shared" si="20"/>
        <v>6795.36</v>
      </c>
      <c r="G269" s="115" t="s">
        <v>27</v>
      </c>
      <c r="H269" s="184">
        <v>90695</v>
      </c>
      <c r="I269" s="39"/>
      <c r="J269" s="41"/>
      <c r="K269" s="43"/>
      <c r="L269" s="41"/>
      <c r="M269" s="38"/>
      <c r="N269" s="42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</row>
    <row r="270" spans="1:25" s="50" customFormat="1" ht="13.5" x14ac:dyDescent="0.25">
      <c r="A270" s="167" t="s">
        <v>619</v>
      </c>
      <c r="B270" s="118" t="s">
        <v>229</v>
      </c>
      <c r="C270" s="117" t="s">
        <v>20</v>
      </c>
      <c r="D270" s="119">
        <v>18</v>
      </c>
      <c r="E270" s="114">
        <v>43.34</v>
      </c>
      <c r="F270" s="114">
        <f t="shared" si="20"/>
        <v>780.12</v>
      </c>
      <c r="G270" s="115" t="s">
        <v>15</v>
      </c>
      <c r="H270" s="180">
        <v>68069</v>
      </c>
      <c r="I270" s="39"/>
      <c r="J270" s="41"/>
      <c r="K270" s="43"/>
      <c r="L270" s="41"/>
      <c r="M270" s="38"/>
      <c r="N270" s="42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</row>
    <row r="271" spans="1:25" s="50" customFormat="1" ht="13.5" x14ac:dyDescent="0.25">
      <c r="A271" s="167" t="s">
        <v>620</v>
      </c>
      <c r="B271" s="118" t="s">
        <v>265</v>
      </c>
      <c r="C271" s="117" t="s">
        <v>20</v>
      </c>
      <c r="D271" s="119">
        <v>2</v>
      </c>
      <c r="E271" s="114">
        <v>415</v>
      </c>
      <c r="F271" s="114">
        <f t="shared" si="20"/>
        <v>830</v>
      </c>
      <c r="G271" s="115" t="s">
        <v>27</v>
      </c>
      <c r="H271" s="184">
        <v>91150</v>
      </c>
      <c r="I271" s="39"/>
      <c r="J271" s="41"/>
      <c r="K271" s="43"/>
      <c r="L271" s="41"/>
      <c r="M271" s="38"/>
      <c r="N271" s="42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</row>
    <row r="272" spans="1:25" s="50" customFormat="1" ht="14.25" thickBot="1" x14ac:dyDescent="0.3">
      <c r="A272" s="169" t="s">
        <v>621</v>
      </c>
      <c r="B272" s="137" t="s">
        <v>107</v>
      </c>
      <c r="C272" s="130" t="s">
        <v>20</v>
      </c>
      <c r="D272" s="138">
        <v>90</v>
      </c>
      <c r="E272" s="114">
        <v>12.78</v>
      </c>
      <c r="F272" s="114">
        <f t="shared" si="20"/>
        <v>1150.2</v>
      </c>
      <c r="G272" s="133" t="s">
        <v>81</v>
      </c>
      <c r="H272" s="181" t="s">
        <v>175</v>
      </c>
      <c r="I272" s="39"/>
      <c r="J272" s="41"/>
      <c r="K272" s="43"/>
      <c r="L272" s="41"/>
      <c r="M272" s="38"/>
      <c r="N272" s="42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</row>
    <row r="273" spans="1:25" s="50" customFormat="1" ht="14.25" thickBot="1" x14ac:dyDescent="0.3">
      <c r="A273" s="234" t="s">
        <v>622</v>
      </c>
      <c r="B273" s="235" t="s">
        <v>386</v>
      </c>
      <c r="C273" s="236"/>
      <c r="D273" s="237"/>
      <c r="E273" s="238"/>
      <c r="F273" s="237"/>
      <c r="G273" s="239"/>
      <c r="H273" s="242"/>
      <c r="I273" s="39"/>
      <c r="J273" s="41"/>
      <c r="K273" s="43"/>
      <c r="L273" s="41"/>
      <c r="M273" s="38"/>
      <c r="N273" s="42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</row>
    <row r="274" spans="1:25" s="50" customFormat="1" ht="13.5" x14ac:dyDescent="0.25">
      <c r="A274" s="165" t="s">
        <v>623</v>
      </c>
      <c r="B274" s="134" t="s">
        <v>103</v>
      </c>
      <c r="C274" s="135" t="s">
        <v>113</v>
      </c>
      <c r="D274" s="136">
        <v>49</v>
      </c>
      <c r="E274" s="114">
        <v>25.56</v>
      </c>
      <c r="F274" s="114">
        <f t="shared" ref="F274:F297" si="21">ROUND(D274*E274,2)</f>
        <v>1252.44</v>
      </c>
      <c r="G274" s="128" t="s">
        <v>81</v>
      </c>
      <c r="H274" s="179" t="s">
        <v>700</v>
      </c>
      <c r="I274" s="39"/>
      <c r="J274" s="41"/>
      <c r="K274" s="43"/>
      <c r="L274" s="41"/>
      <c r="M274" s="38"/>
      <c r="N274" s="42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</row>
    <row r="275" spans="1:25" s="50" customFormat="1" ht="13.5" x14ac:dyDescent="0.25">
      <c r="A275" s="167" t="s">
        <v>764</v>
      </c>
      <c r="B275" s="118" t="s">
        <v>104</v>
      </c>
      <c r="C275" s="117" t="s">
        <v>113</v>
      </c>
      <c r="D275" s="119">
        <v>10</v>
      </c>
      <c r="E275" s="114">
        <v>18.190000000000001</v>
      </c>
      <c r="F275" s="114">
        <f t="shared" si="21"/>
        <v>181.9</v>
      </c>
      <c r="G275" s="115" t="s">
        <v>81</v>
      </c>
      <c r="H275" s="180" t="s">
        <v>142</v>
      </c>
      <c r="I275" s="39"/>
      <c r="J275" s="41"/>
      <c r="K275" s="43"/>
      <c r="L275" s="41"/>
      <c r="M275" s="38"/>
      <c r="N275" s="42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</row>
    <row r="276" spans="1:25" s="50" customFormat="1" ht="13.5" x14ac:dyDescent="0.25">
      <c r="A276" s="167" t="s">
        <v>765</v>
      </c>
      <c r="B276" s="118" t="s">
        <v>105</v>
      </c>
      <c r="C276" s="117" t="s">
        <v>20</v>
      </c>
      <c r="D276" s="119">
        <v>31</v>
      </c>
      <c r="E276" s="114">
        <v>18.59</v>
      </c>
      <c r="F276" s="114">
        <f t="shared" si="21"/>
        <v>576.29</v>
      </c>
      <c r="G276" s="115" t="s">
        <v>27</v>
      </c>
      <c r="H276" s="184">
        <v>98611</v>
      </c>
      <c r="I276" s="39"/>
      <c r="J276" s="41"/>
      <c r="K276" s="43"/>
      <c r="L276" s="41"/>
      <c r="M276" s="38"/>
      <c r="N276" s="42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</row>
    <row r="277" spans="1:25" s="50" customFormat="1" ht="13.5" x14ac:dyDescent="0.25">
      <c r="A277" s="167" t="s">
        <v>766</v>
      </c>
      <c r="B277" s="118" t="s">
        <v>269</v>
      </c>
      <c r="C277" s="117" t="s">
        <v>20</v>
      </c>
      <c r="D277" s="119">
        <v>31</v>
      </c>
      <c r="E277" s="114">
        <v>44.5</v>
      </c>
      <c r="F277" s="114">
        <f t="shared" si="21"/>
        <v>1379.5</v>
      </c>
      <c r="G277" s="115" t="s">
        <v>27</v>
      </c>
      <c r="H277" s="184">
        <v>98610</v>
      </c>
      <c r="I277" s="39"/>
      <c r="J277" s="41"/>
      <c r="K277" s="43"/>
      <c r="L277" s="41"/>
      <c r="M277" s="38"/>
      <c r="N277" s="42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</row>
    <row r="278" spans="1:25" s="50" customFormat="1" ht="13.5" x14ac:dyDescent="0.25">
      <c r="A278" s="167" t="s">
        <v>624</v>
      </c>
      <c r="B278" s="118" t="s">
        <v>57</v>
      </c>
      <c r="C278" s="117" t="s">
        <v>20</v>
      </c>
      <c r="D278" s="119">
        <v>138</v>
      </c>
      <c r="E278" s="114">
        <v>15.35</v>
      </c>
      <c r="F278" s="114">
        <f t="shared" si="21"/>
        <v>2118.3000000000002</v>
      </c>
      <c r="G278" s="115" t="s">
        <v>27</v>
      </c>
      <c r="H278" s="184">
        <v>90770</v>
      </c>
      <c r="I278" s="39"/>
      <c r="J278" s="52"/>
      <c r="K278" s="11"/>
      <c r="L278" s="46"/>
      <c r="M278" s="34"/>
      <c r="N278" s="47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s="50" customFormat="1" ht="36" x14ac:dyDescent="0.25">
      <c r="A279" s="167" t="s">
        <v>625</v>
      </c>
      <c r="B279" s="118" t="s">
        <v>58</v>
      </c>
      <c r="C279" s="117" t="s">
        <v>20</v>
      </c>
      <c r="D279" s="119">
        <v>31</v>
      </c>
      <c r="E279" s="114">
        <v>179.28</v>
      </c>
      <c r="F279" s="114">
        <f t="shared" si="21"/>
        <v>5557.68</v>
      </c>
      <c r="G279" s="115" t="s">
        <v>27</v>
      </c>
      <c r="H279" s="184">
        <v>90775</v>
      </c>
      <c r="I279" s="39"/>
      <c r="J279" s="41"/>
      <c r="K279" s="43"/>
      <c r="L279" s="41"/>
      <c r="M279" s="38"/>
      <c r="N279" s="42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</row>
    <row r="280" spans="1:25" s="50" customFormat="1" ht="13.5" x14ac:dyDescent="0.25">
      <c r="A280" s="167" t="s">
        <v>626</v>
      </c>
      <c r="B280" s="118" t="s">
        <v>290</v>
      </c>
      <c r="C280" s="117" t="s">
        <v>20</v>
      </c>
      <c r="D280" s="119">
        <v>3</v>
      </c>
      <c r="E280" s="114">
        <v>179.28</v>
      </c>
      <c r="F280" s="114">
        <f t="shared" si="21"/>
        <v>537.84</v>
      </c>
      <c r="G280" s="115" t="s">
        <v>27</v>
      </c>
      <c r="H280" s="184">
        <v>90775</v>
      </c>
      <c r="I280" s="39"/>
      <c r="J280" s="41"/>
      <c r="K280" s="43"/>
      <c r="L280" s="41"/>
      <c r="M280" s="38"/>
      <c r="N280" s="42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</row>
    <row r="281" spans="1:25" s="50" customFormat="1" ht="13.5" x14ac:dyDescent="0.25">
      <c r="A281" s="167" t="s">
        <v>627</v>
      </c>
      <c r="B281" s="118" t="s">
        <v>387</v>
      </c>
      <c r="C281" s="117" t="s">
        <v>20</v>
      </c>
      <c r="D281" s="119">
        <v>224</v>
      </c>
      <c r="E281" s="114">
        <v>10.19</v>
      </c>
      <c r="F281" s="114">
        <f t="shared" si="21"/>
        <v>2282.56</v>
      </c>
      <c r="G281" s="115" t="s">
        <v>27</v>
      </c>
      <c r="H281" s="184">
        <v>98581</v>
      </c>
      <c r="I281" s="39"/>
      <c r="J281" s="41"/>
      <c r="K281" s="11"/>
      <c r="L281" s="46"/>
      <c r="M281" s="34"/>
      <c r="N281" s="47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s="50" customFormat="1" ht="13.5" x14ac:dyDescent="0.25">
      <c r="A282" s="167" t="s">
        <v>628</v>
      </c>
      <c r="B282" s="118" t="s">
        <v>717</v>
      </c>
      <c r="C282" s="117" t="s">
        <v>20</v>
      </c>
      <c r="D282" s="119">
        <v>11</v>
      </c>
      <c r="E282" s="114">
        <v>5.25</v>
      </c>
      <c r="F282" s="114">
        <f t="shared" si="21"/>
        <v>57.75</v>
      </c>
      <c r="G282" s="115" t="s">
        <v>27</v>
      </c>
      <c r="H282" s="184">
        <v>98580</v>
      </c>
      <c r="I282" s="39"/>
      <c r="J282" s="41"/>
      <c r="K282" s="11"/>
      <c r="L282" s="46"/>
      <c r="M282" s="34"/>
      <c r="N282" s="47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s="50" customFormat="1" ht="13.5" x14ac:dyDescent="0.25">
      <c r="A283" s="167" t="s">
        <v>629</v>
      </c>
      <c r="B283" s="118" t="s">
        <v>718</v>
      </c>
      <c r="C283" s="117" t="s">
        <v>20</v>
      </c>
      <c r="D283" s="119">
        <v>48</v>
      </c>
      <c r="E283" s="114">
        <v>11.76</v>
      </c>
      <c r="F283" s="114">
        <f t="shared" si="21"/>
        <v>564.48</v>
      </c>
      <c r="G283" s="115" t="s">
        <v>27</v>
      </c>
      <c r="H283" s="184">
        <v>98582</v>
      </c>
      <c r="I283" s="39"/>
      <c r="J283" s="41"/>
      <c r="K283" s="43"/>
      <c r="L283" s="41"/>
      <c r="M283" s="38"/>
      <c r="N283" s="42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</row>
    <row r="284" spans="1:25" s="50" customFormat="1" ht="13.5" x14ac:dyDescent="0.25">
      <c r="A284" s="167" t="s">
        <v>630</v>
      </c>
      <c r="B284" s="118" t="s">
        <v>388</v>
      </c>
      <c r="C284" s="117" t="s">
        <v>20</v>
      </c>
      <c r="D284" s="119">
        <v>28</v>
      </c>
      <c r="E284" s="114">
        <v>31.6</v>
      </c>
      <c r="F284" s="114">
        <f t="shared" si="21"/>
        <v>884.8</v>
      </c>
      <c r="G284" s="115" t="s">
        <v>81</v>
      </c>
      <c r="H284" s="180" t="s">
        <v>145</v>
      </c>
      <c r="I284" s="39"/>
      <c r="J284" s="41"/>
      <c r="K284" s="43"/>
      <c r="L284" s="41"/>
      <c r="M284" s="38"/>
      <c r="N284" s="42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</row>
    <row r="285" spans="1:25" s="50" customFormat="1" ht="24" customHeight="1" x14ac:dyDescent="0.25">
      <c r="A285" s="167" t="s">
        <v>631</v>
      </c>
      <c r="B285" s="118" t="s">
        <v>711</v>
      </c>
      <c r="C285" s="117" t="s">
        <v>20</v>
      </c>
      <c r="D285" s="119">
        <v>112</v>
      </c>
      <c r="E285" s="114">
        <v>158.22999999999999</v>
      </c>
      <c r="F285" s="114">
        <f t="shared" si="21"/>
        <v>17721.759999999998</v>
      </c>
      <c r="G285" s="115" t="s">
        <v>81</v>
      </c>
      <c r="H285" s="180" t="s">
        <v>147</v>
      </c>
      <c r="I285" s="39"/>
      <c r="J285" s="41"/>
      <c r="K285" s="43"/>
      <c r="L285" s="41"/>
      <c r="M285" s="38"/>
      <c r="N285" s="42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</row>
    <row r="286" spans="1:25" s="50" customFormat="1" ht="24" x14ac:dyDescent="0.25">
      <c r="A286" s="167" t="s">
        <v>632</v>
      </c>
      <c r="B286" s="118" t="s">
        <v>115</v>
      </c>
      <c r="C286" s="117" t="s">
        <v>20</v>
      </c>
      <c r="D286" s="119">
        <v>11</v>
      </c>
      <c r="E286" s="114">
        <v>96.74</v>
      </c>
      <c r="F286" s="114">
        <f t="shared" si="21"/>
        <v>1064.1400000000001</v>
      </c>
      <c r="G286" s="115" t="s">
        <v>81</v>
      </c>
      <c r="H286" s="180" t="s">
        <v>164</v>
      </c>
      <c r="I286" s="39"/>
      <c r="J286" s="41"/>
      <c r="K286" s="43"/>
      <c r="L286" s="41"/>
      <c r="M286" s="38"/>
      <c r="N286" s="42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</row>
    <row r="287" spans="1:25" s="50" customFormat="1" ht="36" x14ac:dyDescent="0.25">
      <c r="A287" s="167" t="s">
        <v>633</v>
      </c>
      <c r="B287" s="118" t="s">
        <v>712</v>
      </c>
      <c r="C287" s="117" t="s">
        <v>20</v>
      </c>
      <c r="D287" s="119">
        <v>224</v>
      </c>
      <c r="E287" s="114">
        <v>28.55</v>
      </c>
      <c r="F287" s="114">
        <f t="shared" si="21"/>
        <v>6395.2</v>
      </c>
      <c r="G287" s="115" t="s">
        <v>81</v>
      </c>
      <c r="H287" s="180" t="s">
        <v>146</v>
      </c>
      <c r="I287" s="39"/>
      <c r="J287" s="41"/>
      <c r="K287" s="43"/>
      <c r="L287" s="41"/>
      <c r="M287" s="38"/>
      <c r="N287" s="42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</row>
    <row r="288" spans="1:25" s="50" customFormat="1" ht="24" x14ac:dyDescent="0.25">
      <c r="A288" s="167" t="s">
        <v>634</v>
      </c>
      <c r="B288" s="118" t="s">
        <v>77</v>
      </c>
      <c r="C288" s="117" t="s">
        <v>20</v>
      </c>
      <c r="D288" s="119">
        <v>28</v>
      </c>
      <c r="E288" s="114">
        <v>192.33</v>
      </c>
      <c r="F288" s="114">
        <f t="shared" si="21"/>
        <v>5385.24</v>
      </c>
      <c r="G288" s="115" t="s">
        <v>15</v>
      </c>
      <c r="H288" s="180" t="s">
        <v>78</v>
      </c>
      <c r="I288" s="39"/>
      <c r="J288" s="41"/>
      <c r="K288" s="43"/>
      <c r="L288" s="41"/>
      <c r="M288" s="38"/>
      <c r="N288" s="42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</row>
    <row r="289" spans="1:25" s="50" customFormat="1" ht="13.5" x14ac:dyDescent="0.25">
      <c r="A289" s="167" t="s">
        <v>635</v>
      </c>
      <c r="B289" s="118" t="s">
        <v>151</v>
      </c>
      <c r="C289" s="117" t="s">
        <v>20</v>
      </c>
      <c r="D289" s="119">
        <v>1</v>
      </c>
      <c r="E289" s="114">
        <v>80.55</v>
      </c>
      <c r="F289" s="114">
        <f t="shared" si="21"/>
        <v>80.55</v>
      </c>
      <c r="G289" s="115" t="s">
        <v>81</v>
      </c>
      <c r="H289" s="180" t="s">
        <v>150</v>
      </c>
      <c r="I289" s="39"/>
      <c r="J289" s="41"/>
      <c r="K289" s="11"/>
      <c r="L289" s="46"/>
      <c r="M289" s="34"/>
      <c r="N289" s="47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s="50" customFormat="1" ht="13.5" x14ac:dyDescent="0.25">
      <c r="A290" s="167" t="s">
        <v>636</v>
      </c>
      <c r="B290" s="118" t="s">
        <v>172</v>
      </c>
      <c r="C290" s="117" t="s">
        <v>20</v>
      </c>
      <c r="D290" s="119">
        <v>4</v>
      </c>
      <c r="E290" s="114">
        <v>651.36</v>
      </c>
      <c r="F290" s="114">
        <f t="shared" si="21"/>
        <v>2605.44</v>
      </c>
      <c r="G290" s="115" t="s">
        <v>81</v>
      </c>
      <c r="H290" s="180" t="s">
        <v>171</v>
      </c>
      <c r="I290" s="39"/>
      <c r="J290" s="41"/>
      <c r="K290" s="43"/>
      <c r="L290" s="41"/>
      <c r="M290" s="38"/>
      <c r="N290" s="42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</row>
    <row r="291" spans="1:25" s="50" customFormat="1" ht="13.5" x14ac:dyDescent="0.25">
      <c r="A291" s="167" t="s">
        <v>637</v>
      </c>
      <c r="B291" s="118" t="s">
        <v>174</v>
      </c>
      <c r="C291" s="117" t="s">
        <v>20</v>
      </c>
      <c r="D291" s="119">
        <v>1</v>
      </c>
      <c r="E291" s="114">
        <v>488.19</v>
      </c>
      <c r="F291" s="114">
        <f t="shared" si="21"/>
        <v>488.19</v>
      </c>
      <c r="G291" s="115" t="s">
        <v>81</v>
      </c>
      <c r="H291" s="180" t="s">
        <v>173</v>
      </c>
      <c r="I291" s="39"/>
      <c r="J291" s="41"/>
      <c r="K291" s="11"/>
      <c r="L291" s="46"/>
      <c r="M291" s="34"/>
      <c r="N291" s="47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s="50" customFormat="1" ht="13.5" x14ac:dyDescent="0.25">
      <c r="A292" s="167" t="s">
        <v>638</v>
      </c>
      <c r="B292" s="118" t="s">
        <v>170</v>
      </c>
      <c r="C292" s="117" t="s">
        <v>20</v>
      </c>
      <c r="D292" s="119">
        <v>150</v>
      </c>
      <c r="E292" s="114">
        <v>35.380000000000003</v>
      </c>
      <c r="F292" s="114">
        <f t="shared" si="21"/>
        <v>5307</v>
      </c>
      <c r="G292" s="115" t="s">
        <v>81</v>
      </c>
      <c r="H292" s="180" t="s">
        <v>169</v>
      </c>
      <c r="I292" s="39"/>
      <c r="J292" s="41"/>
      <c r="K292" s="11"/>
      <c r="L292" s="46"/>
      <c r="M292" s="34"/>
      <c r="N292" s="47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s="50" customFormat="1" ht="13.5" x14ac:dyDescent="0.25">
      <c r="A293" s="167" t="s">
        <v>639</v>
      </c>
      <c r="B293" s="118" t="s">
        <v>167</v>
      </c>
      <c r="C293" s="117" t="s">
        <v>20</v>
      </c>
      <c r="D293" s="119">
        <v>1</v>
      </c>
      <c r="E293" s="114">
        <v>1484.68</v>
      </c>
      <c r="F293" s="114">
        <f t="shared" si="21"/>
        <v>1484.68</v>
      </c>
      <c r="G293" s="115" t="s">
        <v>81</v>
      </c>
      <c r="H293" s="180" t="s">
        <v>166</v>
      </c>
      <c r="I293" s="39"/>
      <c r="J293" s="41"/>
      <c r="K293" s="11"/>
      <c r="L293" s="46"/>
      <c r="M293" s="34"/>
      <c r="N293" s="47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s="50" customFormat="1" ht="13.5" x14ac:dyDescent="0.25">
      <c r="A294" s="167" t="s">
        <v>640</v>
      </c>
      <c r="B294" s="118" t="s">
        <v>713</v>
      </c>
      <c r="C294" s="117" t="s">
        <v>20</v>
      </c>
      <c r="D294" s="119">
        <v>3</v>
      </c>
      <c r="E294" s="114">
        <v>121.94</v>
      </c>
      <c r="F294" s="114">
        <f t="shared" si="21"/>
        <v>365.82</v>
      </c>
      <c r="G294" s="115" t="s">
        <v>81</v>
      </c>
      <c r="H294" s="180" t="s">
        <v>176</v>
      </c>
      <c r="I294" s="39"/>
      <c r="J294" s="41"/>
      <c r="K294" s="43"/>
      <c r="L294" s="41"/>
      <c r="M294" s="38"/>
      <c r="N294" s="42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</row>
    <row r="295" spans="1:25" s="50" customFormat="1" ht="13.5" x14ac:dyDescent="0.25">
      <c r="A295" s="167" t="s">
        <v>641</v>
      </c>
      <c r="B295" s="118" t="s">
        <v>168</v>
      </c>
      <c r="C295" s="117" t="s">
        <v>20</v>
      </c>
      <c r="D295" s="119">
        <v>3</v>
      </c>
      <c r="E295" s="114">
        <v>26.04</v>
      </c>
      <c r="F295" s="114">
        <f t="shared" si="21"/>
        <v>78.12</v>
      </c>
      <c r="G295" s="115" t="s">
        <v>81</v>
      </c>
      <c r="H295" s="180">
        <v>692015</v>
      </c>
      <c r="I295" s="39"/>
      <c r="J295" s="41"/>
      <c r="K295" s="11"/>
      <c r="L295" s="46"/>
      <c r="M295" s="34"/>
      <c r="N295" s="47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s="50" customFormat="1" ht="13.5" x14ac:dyDescent="0.25">
      <c r="A296" s="167" t="s">
        <v>642</v>
      </c>
      <c r="B296" s="118" t="s">
        <v>177</v>
      </c>
      <c r="C296" s="117" t="s">
        <v>20</v>
      </c>
      <c r="D296" s="119">
        <v>7</v>
      </c>
      <c r="E296" s="114">
        <v>251.31</v>
      </c>
      <c r="F296" s="114">
        <f t="shared" si="21"/>
        <v>1759.17</v>
      </c>
      <c r="G296" s="115" t="s">
        <v>81</v>
      </c>
      <c r="H296" s="180" t="s">
        <v>759</v>
      </c>
      <c r="I296" s="39"/>
      <c r="J296" s="41"/>
      <c r="K296" s="11"/>
      <c r="L296" s="46"/>
      <c r="M296" s="34"/>
      <c r="N296" s="47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s="50" customFormat="1" ht="14.25" thickBot="1" x14ac:dyDescent="0.3">
      <c r="A297" s="169" t="s">
        <v>643</v>
      </c>
      <c r="B297" s="137" t="s">
        <v>179</v>
      </c>
      <c r="C297" s="130" t="s">
        <v>20</v>
      </c>
      <c r="D297" s="138">
        <v>1</v>
      </c>
      <c r="E297" s="114">
        <v>79.709999999999994</v>
      </c>
      <c r="F297" s="114">
        <f t="shared" si="21"/>
        <v>79.709999999999994</v>
      </c>
      <c r="G297" s="133" t="s">
        <v>81</v>
      </c>
      <c r="H297" s="181" t="s">
        <v>178</v>
      </c>
      <c r="I297" s="39"/>
      <c r="J297" s="41"/>
      <c r="K297" s="11"/>
      <c r="L297" s="46"/>
      <c r="M297" s="34"/>
      <c r="N297" s="47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s="50" customFormat="1" ht="14.25" thickBot="1" x14ac:dyDescent="0.3">
      <c r="A298" s="234" t="s">
        <v>644</v>
      </c>
      <c r="B298" s="235" t="s">
        <v>270</v>
      </c>
      <c r="C298" s="236"/>
      <c r="D298" s="237"/>
      <c r="E298" s="238"/>
      <c r="F298" s="237"/>
      <c r="G298" s="239"/>
      <c r="H298" s="242"/>
      <c r="I298" s="39"/>
      <c r="J298" s="41"/>
      <c r="K298" s="43"/>
      <c r="L298" s="41"/>
      <c r="M298" s="38"/>
      <c r="N298" s="42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</row>
    <row r="299" spans="1:25" s="50" customFormat="1" ht="13.5" x14ac:dyDescent="0.25">
      <c r="A299" s="165" t="s">
        <v>645</v>
      </c>
      <c r="B299" s="134" t="s">
        <v>300</v>
      </c>
      <c r="C299" s="130" t="s">
        <v>113</v>
      </c>
      <c r="D299" s="136">
        <v>6</v>
      </c>
      <c r="E299" s="114">
        <v>228.78</v>
      </c>
      <c r="F299" s="114">
        <f>ROUND(D299*E299,2)</f>
        <v>1372.68</v>
      </c>
      <c r="G299" s="133" t="s">
        <v>81</v>
      </c>
      <c r="H299" s="179" t="s">
        <v>705</v>
      </c>
      <c r="I299" s="39"/>
      <c r="J299" s="41"/>
      <c r="K299" s="43"/>
      <c r="L299" s="41"/>
      <c r="M299" s="38"/>
      <c r="N299" s="42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</row>
    <row r="300" spans="1:25" s="50" customFormat="1" ht="13.5" x14ac:dyDescent="0.25">
      <c r="A300" s="167" t="s">
        <v>646</v>
      </c>
      <c r="B300" s="118" t="s">
        <v>748</v>
      </c>
      <c r="C300" s="117" t="s">
        <v>20</v>
      </c>
      <c r="D300" s="119">
        <v>6</v>
      </c>
      <c r="E300" s="114">
        <v>14.33</v>
      </c>
      <c r="F300" s="114">
        <f>ROUND(D300*E300,2)</f>
        <v>85.98</v>
      </c>
      <c r="G300" s="133" t="s">
        <v>81</v>
      </c>
      <c r="H300" s="180" t="s">
        <v>163</v>
      </c>
      <c r="I300" s="39"/>
      <c r="J300" s="41"/>
      <c r="K300" s="43"/>
      <c r="L300" s="41"/>
      <c r="M300" s="38"/>
      <c r="N300" s="42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</row>
    <row r="301" spans="1:25" s="50" customFormat="1" ht="14.25" thickBot="1" x14ac:dyDescent="0.3">
      <c r="A301" s="169" t="s">
        <v>647</v>
      </c>
      <c r="B301" s="137" t="s">
        <v>182</v>
      </c>
      <c r="C301" s="130" t="s">
        <v>113</v>
      </c>
      <c r="D301" s="138">
        <v>1</v>
      </c>
      <c r="E301" s="114">
        <v>3349.13</v>
      </c>
      <c r="F301" s="114">
        <f>ROUND(D301*E301,2)</f>
        <v>3349.13</v>
      </c>
      <c r="G301" s="133" t="s">
        <v>81</v>
      </c>
      <c r="H301" s="181">
        <v>430712</v>
      </c>
      <c r="I301" s="39"/>
      <c r="J301" s="41"/>
      <c r="K301" s="43"/>
      <c r="L301" s="41"/>
      <c r="M301" s="38"/>
      <c r="N301" s="42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</row>
    <row r="302" spans="1:25" s="43" customFormat="1" ht="15.75" thickBot="1" x14ac:dyDescent="0.3">
      <c r="A302" s="200" t="s">
        <v>648</v>
      </c>
      <c r="B302" s="201" t="s">
        <v>59</v>
      </c>
      <c r="C302" s="202"/>
      <c r="D302" s="202"/>
      <c r="E302" s="202"/>
      <c r="F302" s="203">
        <f>SUM(F303:F307)</f>
        <v>106513.81</v>
      </c>
      <c r="G302" s="204"/>
      <c r="H302" s="260"/>
      <c r="I302" s="39"/>
      <c r="J302" s="41"/>
      <c r="K302" s="44"/>
      <c r="L302" s="41"/>
      <c r="M302" s="38"/>
      <c r="N302" s="42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</row>
    <row r="303" spans="1:25" s="43" customFormat="1" x14ac:dyDescent="0.25">
      <c r="A303" s="165" t="s">
        <v>649</v>
      </c>
      <c r="B303" s="134" t="s">
        <v>224</v>
      </c>
      <c r="C303" s="135" t="s">
        <v>14</v>
      </c>
      <c r="D303" s="136">
        <v>4463.92</v>
      </c>
      <c r="E303" s="114">
        <v>10.49</v>
      </c>
      <c r="F303" s="114">
        <f>ROUND(D303*E303,2)</f>
        <v>46826.52</v>
      </c>
      <c r="G303" s="128" t="s">
        <v>15</v>
      </c>
      <c r="H303" s="179" t="s">
        <v>60</v>
      </c>
      <c r="I303" s="39"/>
      <c r="J303" s="40"/>
      <c r="K303" s="41"/>
      <c r="M303" s="41"/>
      <c r="N303" s="38"/>
      <c r="O303" s="42"/>
    </row>
    <row r="304" spans="1:25" s="43" customFormat="1" x14ac:dyDescent="0.25">
      <c r="A304" s="167" t="s">
        <v>650</v>
      </c>
      <c r="B304" s="118" t="s">
        <v>184</v>
      </c>
      <c r="C304" s="117" t="s">
        <v>14</v>
      </c>
      <c r="D304" s="119">
        <f>D303</f>
        <v>4463.92</v>
      </c>
      <c r="E304" s="114">
        <v>11.4</v>
      </c>
      <c r="F304" s="114">
        <f>ROUND(D304*E304,2)</f>
        <v>50888.69</v>
      </c>
      <c r="G304" s="115" t="s">
        <v>15</v>
      </c>
      <c r="H304" s="180" t="s">
        <v>86</v>
      </c>
      <c r="I304" s="39"/>
      <c r="J304" s="40"/>
      <c r="K304" s="41"/>
      <c r="M304" s="41"/>
      <c r="N304" s="38"/>
      <c r="O304" s="42"/>
    </row>
    <row r="305" spans="1:31" s="43" customFormat="1" x14ac:dyDescent="0.25">
      <c r="A305" s="167" t="s">
        <v>651</v>
      </c>
      <c r="B305" s="118" t="s">
        <v>299</v>
      </c>
      <c r="C305" s="117" t="s">
        <v>2</v>
      </c>
      <c r="D305" s="119">
        <f>D72</f>
        <v>76</v>
      </c>
      <c r="E305" s="114">
        <v>10.49</v>
      </c>
      <c r="F305" s="114">
        <f>ROUND(D305*E305,2)</f>
        <v>797.24</v>
      </c>
      <c r="G305" s="115" t="s">
        <v>15</v>
      </c>
      <c r="H305" s="180" t="s">
        <v>60</v>
      </c>
      <c r="I305" s="39"/>
      <c r="J305" s="40"/>
      <c r="K305" s="41"/>
      <c r="M305" s="41"/>
      <c r="N305" s="38"/>
      <c r="O305" s="42"/>
    </row>
    <row r="306" spans="1:31" s="43" customFormat="1" x14ac:dyDescent="0.25">
      <c r="A306" s="167" t="s">
        <v>652</v>
      </c>
      <c r="B306" s="118" t="s">
        <v>225</v>
      </c>
      <c r="C306" s="117" t="s">
        <v>14</v>
      </c>
      <c r="D306" s="119">
        <v>140</v>
      </c>
      <c r="E306" s="114">
        <v>19.79</v>
      </c>
      <c r="F306" s="114">
        <f>ROUND(D306*E306,2)</f>
        <v>2770.6</v>
      </c>
      <c r="G306" s="133" t="s">
        <v>15</v>
      </c>
      <c r="H306" s="168" t="s">
        <v>85</v>
      </c>
      <c r="I306" s="39"/>
      <c r="J306" s="40"/>
      <c r="K306" s="41"/>
      <c r="M306" s="41"/>
      <c r="N306" s="38"/>
      <c r="O306" s="42"/>
    </row>
    <row r="307" spans="1:31" s="43" customFormat="1" ht="24.75" thickBot="1" x14ac:dyDescent="0.3">
      <c r="A307" s="169" t="s">
        <v>760</v>
      </c>
      <c r="B307" s="137" t="s">
        <v>280</v>
      </c>
      <c r="C307" s="130" t="s">
        <v>14</v>
      </c>
      <c r="D307" s="138">
        <v>282.74400000000003</v>
      </c>
      <c r="E307" s="114">
        <v>18.5</v>
      </c>
      <c r="F307" s="114">
        <f>ROUND(D307*E307,2)</f>
        <v>5230.76</v>
      </c>
      <c r="G307" s="133" t="s">
        <v>15</v>
      </c>
      <c r="H307" s="170" t="s">
        <v>279</v>
      </c>
      <c r="I307" s="39"/>
      <c r="J307" s="41"/>
      <c r="L307" s="41"/>
      <c r="M307" s="38"/>
      <c r="N307" s="42"/>
    </row>
    <row r="308" spans="1:31" s="43" customFormat="1" ht="15.75" thickBot="1" x14ac:dyDescent="0.3">
      <c r="A308" s="215">
        <v>5</v>
      </c>
      <c r="B308" s="216" t="s">
        <v>61</v>
      </c>
      <c r="C308" s="222"/>
      <c r="D308" s="222"/>
      <c r="E308" s="222"/>
      <c r="F308" s="219">
        <f>SUM(F309:F313)</f>
        <v>4818.5200000000004</v>
      </c>
      <c r="G308" s="261"/>
      <c r="H308" s="262"/>
      <c r="I308" s="39"/>
      <c r="J308" s="41"/>
      <c r="K308" s="44"/>
      <c r="L308" s="41"/>
      <c r="M308" s="38"/>
      <c r="N308" s="42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</row>
    <row r="309" spans="1:31" s="43" customFormat="1" x14ac:dyDescent="0.25">
      <c r="A309" s="165" t="s">
        <v>79</v>
      </c>
      <c r="B309" s="134" t="s">
        <v>670</v>
      </c>
      <c r="C309" s="135" t="s">
        <v>14</v>
      </c>
      <c r="D309" s="136">
        <v>112.2</v>
      </c>
      <c r="E309" s="114">
        <v>7.8</v>
      </c>
      <c r="F309" s="114">
        <f>ROUND(D309*E309,2)</f>
        <v>875.16</v>
      </c>
      <c r="G309" s="128" t="s">
        <v>15</v>
      </c>
      <c r="H309" s="191" t="s">
        <v>244</v>
      </c>
      <c r="I309" s="39"/>
      <c r="J309" s="41"/>
      <c r="K309" s="11"/>
      <c r="L309" s="46"/>
      <c r="M309" s="34"/>
      <c r="N309" s="47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</row>
    <row r="310" spans="1:31" s="43" customFormat="1" x14ac:dyDescent="0.25">
      <c r="A310" s="167" t="s">
        <v>80</v>
      </c>
      <c r="B310" s="118" t="s">
        <v>675</v>
      </c>
      <c r="C310" s="117" t="s">
        <v>20</v>
      </c>
      <c r="D310" s="119">
        <v>10</v>
      </c>
      <c r="E310" s="114">
        <v>29.96</v>
      </c>
      <c r="F310" s="114">
        <f>ROUND(D310*E310,2)</f>
        <v>299.60000000000002</v>
      </c>
      <c r="G310" s="115" t="s">
        <v>81</v>
      </c>
      <c r="H310" s="182">
        <v>340302</v>
      </c>
      <c r="I310" s="65"/>
      <c r="J310" s="37"/>
      <c r="K310" s="66"/>
      <c r="L310" s="37"/>
      <c r="M310" s="66"/>
      <c r="N310" s="37"/>
      <c r="O310" s="66"/>
      <c r="P310" s="37"/>
      <c r="Q310" s="66"/>
      <c r="R310" s="37"/>
      <c r="S310" s="48"/>
      <c r="T310" s="37"/>
    </row>
    <row r="311" spans="1:31" s="43" customFormat="1" x14ac:dyDescent="0.25">
      <c r="A311" s="167" t="s">
        <v>93</v>
      </c>
      <c r="B311" s="118" t="s">
        <v>676</v>
      </c>
      <c r="C311" s="117" t="s">
        <v>25</v>
      </c>
      <c r="D311" s="119">
        <v>11.2</v>
      </c>
      <c r="E311" s="114">
        <v>148.13999999999999</v>
      </c>
      <c r="F311" s="114">
        <f>ROUND(D311*E311,2)</f>
        <v>1659.17</v>
      </c>
      <c r="G311" s="115" t="s">
        <v>81</v>
      </c>
      <c r="H311" s="182">
        <v>340101</v>
      </c>
      <c r="I311" s="39"/>
      <c r="J311" s="41"/>
      <c r="K311" s="11"/>
      <c r="L311" s="46"/>
      <c r="M311" s="34"/>
      <c r="N311" s="47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</row>
    <row r="312" spans="1:31" s="43" customFormat="1" ht="12.75" x14ac:dyDescent="0.2">
      <c r="A312" s="167" t="s">
        <v>653</v>
      </c>
      <c r="B312" s="192" t="s">
        <v>677</v>
      </c>
      <c r="C312" s="117" t="s">
        <v>14</v>
      </c>
      <c r="D312" s="119">
        <v>112</v>
      </c>
      <c r="E312" s="114">
        <v>1.21</v>
      </c>
      <c r="F312" s="114">
        <f>ROUND(D312*E312,2)</f>
        <v>135.52000000000001</v>
      </c>
      <c r="G312" s="115" t="s">
        <v>81</v>
      </c>
      <c r="H312" s="182">
        <v>340102</v>
      </c>
      <c r="I312" s="39"/>
      <c r="J312" s="41"/>
      <c r="K312" s="11"/>
      <c r="L312" s="46"/>
      <c r="M312" s="34"/>
      <c r="N312" s="47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</row>
    <row r="313" spans="1:31" s="43" customFormat="1" ht="12.75" thickBot="1" x14ac:dyDescent="0.3">
      <c r="A313" s="169" t="s">
        <v>761</v>
      </c>
      <c r="B313" s="137" t="s">
        <v>62</v>
      </c>
      <c r="C313" s="130" t="s">
        <v>21</v>
      </c>
      <c r="D313" s="138">
        <v>1033</v>
      </c>
      <c r="E313" s="114">
        <v>1.79</v>
      </c>
      <c r="F313" s="114">
        <f>ROUND(D313*E313,2)</f>
        <v>1849.07</v>
      </c>
      <c r="G313" s="133" t="s">
        <v>15</v>
      </c>
      <c r="H313" s="170">
        <v>9537</v>
      </c>
      <c r="I313" s="39"/>
      <c r="J313" s="41"/>
      <c r="L313" s="41"/>
      <c r="M313" s="38"/>
      <c r="N313" s="42"/>
    </row>
    <row r="314" spans="1:31" s="43" customFormat="1" ht="15.75" thickBot="1" x14ac:dyDescent="0.3">
      <c r="A314" s="215">
        <v>6</v>
      </c>
      <c r="B314" s="216" t="s">
        <v>218</v>
      </c>
      <c r="C314" s="222"/>
      <c r="D314" s="222"/>
      <c r="E314" s="222"/>
      <c r="F314" s="219">
        <f>SUM(F315:F317)</f>
        <v>205680.88</v>
      </c>
      <c r="G314" s="261"/>
      <c r="H314" s="262"/>
      <c r="I314" s="39"/>
      <c r="J314" s="41"/>
      <c r="K314" s="44"/>
      <c r="L314" s="41"/>
      <c r="M314" s="38"/>
      <c r="N314" s="42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</row>
    <row r="315" spans="1:31" s="43" customFormat="1" x14ac:dyDescent="0.25">
      <c r="A315" s="165" t="s">
        <v>661</v>
      </c>
      <c r="B315" s="134" t="s">
        <v>664</v>
      </c>
      <c r="C315" s="135" t="s">
        <v>117</v>
      </c>
      <c r="D315" s="136">
        <f>144*8</f>
        <v>1152</v>
      </c>
      <c r="E315" s="114">
        <v>121.14</v>
      </c>
      <c r="F315" s="114">
        <f>ROUND(D315*E315,2)</f>
        <v>139553.28</v>
      </c>
      <c r="G315" s="133" t="s">
        <v>15</v>
      </c>
      <c r="H315" s="193">
        <v>2707</v>
      </c>
      <c r="I315" s="39"/>
      <c r="J315" s="41"/>
      <c r="K315" s="11"/>
      <c r="L315" s="46"/>
      <c r="M315" s="34"/>
      <c r="N315" s="47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</row>
    <row r="316" spans="1:31" s="43" customFormat="1" x14ac:dyDescent="0.25">
      <c r="A316" s="167" t="s">
        <v>662</v>
      </c>
      <c r="B316" s="118" t="s">
        <v>665</v>
      </c>
      <c r="C316" s="117" t="s">
        <v>117</v>
      </c>
      <c r="D316" s="119">
        <f>(144*8)*2</f>
        <v>2304</v>
      </c>
      <c r="E316" s="114">
        <v>26.21</v>
      </c>
      <c r="F316" s="114">
        <f>ROUND(D316*E316,2)</f>
        <v>60387.839999999997</v>
      </c>
      <c r="G316" s="133" t="s">
        <v>15</v>
      </c>
      <c r="H316" s="182">
        <v>532</v>
      </c>
      <c r="I316" s="39"/>
      <c r="J316" s="41"/>
      <c r="K316" s="11"/>
      <c r="L316" s="46"/>
      <c r="M316" s="34"/>
      <c r="N316" s="47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</row>
    <row r="317" spans="1:31" s="43" customFormat="1" ht="12.75" thickBot="1" x14ac:dyDescent="0.3">
      <c r="A317" s="169" t="s">
        <v>663</v>
      </c>
      <c r="B317" s="137" t="s">
        <v>219</v>
      </c>
      <c r="C317" s="130" t="s">
        <v>20</v>
      </c>
      <c r="D317" s="138">
        <v>2</v>
      </c>
      <c r="E317" s="114">
        <v>2869.88</v>
      </c>
      <c r="F317" s="114">
        <f>ROUND(D317*E317,2)</f>
        <v>5739.76</v>
      </c>
      <c r="G317" s="133" t="s">
        <v>27</v>
      </c>
      <c r="H317" s="194">
        <v>200316</v>
      </c>
      <c r="I317" s="39"/>
      <c r="J317" s="41"/>
      <c r="K317" s="11"/>
      <c r="L317" s="46"/>
      <c r="M317" s="34"/>
      <c r="N317" s="47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</row>
    <row r="318" spans="1:31" ht="15.75" thickBot="1" x14ac:dyDescent="0.3">
      <c r="A318" s="329" t="s">
        <v>778</v>
      </c>
      <c r="B318" s="330"/>
      <c r="C318" s="195"/>
      <c r="D318" s="196"/>
      <c r="E318" s="197"/>
      <c r="F318" s="318">
        <f>F314+F308+F31+F26+F17+F12</f>
        <v>2002004.8099999998</v>
      </c>
      <c r="G318" s="198"/>
      <c r="H318" s="199"/>
      <c r="I318" s="39"/>
      <c r="J318" s="40"/>
      <c r="K318" s="41"/>
      <c r="L318" s="36"/>
      <c r="M318" s="41"/>
      <c r="N318" s="38"/>
      <c r="O318" s="42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</row>
    <row r="319" spans="1:31" ht="12.75" customHeight="1" x14ac:dyDescent="0.25">
      <c r="F319" s="55"/>
    </row>
    <row r="320" spans="1:31" x14ac:dyDescent="0.25">
      <c r="F320" s="102"/>
      <c r="G320" s="54"/>
    </row>
    <row r="321" spans="6:7" x14ac:dyDescent="0.25">
      <c r="F321" s="102"/>
      <c r="G321" s="54"/>
    </row>
    <row r="322" spans="6:7" x14ac:dyDescent="0.25">
      <c r="G322" s="54"/>
    </row>
    <row r="323" spans="6:7" x14ac:dyDescent="0.25">
      <c r="G323" s="54"/>
    </row>
    <row r="324" spans="6:7" x14ac:dyDescent="0.25">
      <c r="G324" s="54"/>
    </row>
    <row r="325" spans="6:7" x14ac:dyDescent="0.25">
      <c r="G325" s="54"/>
    </row>
    <row r="326" spans="6:7" x14ac:dyDescent="0.25">
      <c r="G326" s="54"/>
    </row>
  </sheetData>
  <sheetProtection password="CACF" sheet="1" objects="1" scenarios="1"/>
  <autoFilter ref="A10:H318"/>
  <mergeCells count="6">
    <mergeCell ref="I53:O53"/>
    <mergeCell ref="G5:H5"/>
    <mergeCell ref="A318:B318"/>
    <mergeCell ref="A6:F6"/>
    <mergeCell ref="A7:F7"/>
    <mergeCell ref="A9:F9"/>
  </mergeCells>
  <pageMargins left="0.23622047244094491" right="0.23622047244094491" top="0.35433070866141736" bottom="0.55118110236220474" header="0.31496062992125984" footer="0.31496062992125984"/>
  <pageSetup paperSize="9" scale="93" fitToHeight="0" orientation="landscape" horizontalDpi="300" verticalDpi="3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Resumo</vt:lpstr>
      <vt:lpstr>Planilha Orçamentária</vt:lpstr>
      <vt:lpstr>'Planilha Orçamentária'!Area_de_impressao</vt:lpstr>
      <vt:lpstr>'Planilha Orçamentária'!Titulos_de_impressao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</dc:creator>
  <cp:lastModifiedBy>Ester Aparecida de Oliveira Santos</cp:lastModifiedBy>
  <cp:lastPrinted>2014-04-08T13:54:03Z</cp:lastPrinted>
  <dcterms:created xsi:type="dcterms:W3CDTF">2011-01-08T20:43:21Z</dcterms:created>
  <dcterms:modified xsi:type="dcterms:W3CDTF">2014-04-14T19:32:20Z</dcterms:modified>
</cp:coreProperties>
</file>