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0" yWindow="0" windowWidth="16380" windowHeight="8190" tabRatio="458" firstSheet="2" activeTab="2"/>
  </bookViews>
  <sheets>
    <sheet name="DADOS ÁREA 1" sheetId="1" state="hidden" r:id="rId1"/>
    <sheet name="DADOS ÁREA 2" sheetId="2" state="hidden" r:id="rId2"/>
    <sheet name="PLANILHA ESTIMATIVA" sheetId="13" r:id="rId3"/>
    <sheet name="ALUGUEL" sheetId="4" state="hidden" r:id="rId4"/>
    <sheet name="ESGOTO ITAPARICA" sheetId="5" state="hidden" r:id="rId5"/>
    <sheet name="ESGOTO RUA ARACAJÚ" sheetId="6" state="hidden" r:id="rId6"/>
    <sheet name="DADOS. ITAPARICA" sheetId="7" state="hidden" r:id="rId7"/>
    <sheet name="BDI" sheetId="8" state="hidden" r:id="rId8"/>
    <sheet name="COMP INVESTIM." sheetId="9" state="hidden" r:id="rId9"/>
    <sheet name="Percentuais do Cronograma" sheetId="10" state="hidden" r:id="rId10"/>
    <sheet name="Cronograma Físico Financeiro" sheetId="11" state="hidden" r:id="rId11"/>
    <sheet name="Controle" sheetId="12" state="hidden" r:id="rId12"/>
  </sheets>
  <externalReferences>
    <externalReference r:id="rId13"/>
  </externalReferences>
  <definedNames>
    <definedName name="a" localSheetId="2">#REF!</definedName>
    <definedName name="a">#REF!</definedName>
    <definedName name="AA" localSheetId="2">#REF!</definedName>
    <definedName name="AA">#REF!</definedName>
    <definedName name="_xlnm.Print_Area" localSheetId="8">'COMP INVESTIM.'!$A$1:$I$44</definedName>
    <definedName name="_xlnm.Print_Area" localSheetId="2">'PLANILHA ESTIMATIVA'!$A$2:$F$2198</definedName>
    <definedName name="B" localSheetId="2">#REF!</definedName>
    <definedName name="B">#REF!</definedName>
    <definedName name="BDI" localSheetId="2">#REF!</definedName>
    <definedName name="BDI">#REF!</definedName>
    <definedName name="BDI_3" localSheetId="2">#REF!</definedName>
    <definedName name="BDI_3">#REF!</definedName>
    <definedName name="BDI_9" localSheetId="2">#REF!</definedName>
    <definedName name="BDI_9">#REF!</definedName>
    <definedName name="Ç" localSheetId="2">#REF!</definedName>
    <definedName name="Ç">#REF!</definedName>
    <definedName name="CANETIRO" localSheetId="2">#REF!</definedName>
    <definedName name="CANETIRO">#REF!</definedName>
    <definedName name="CANETIRO_3" localSheetId="2">#REF!</definedName>
    <definedName name="CANETIRO_3">#REF!</definedName>
    <definedName name="CANETIRO_9" localSheetId="2">#REF!</definedName>
    <definedName name="CANETIRO_9">#REF!</definedName>
    <definedName name="CANTEIRO" localSheetId="2">#REF!</definedName>
    <definedName name="CANTEIRO">#REF!</definedName>
    <definedName name="CANTEIRO_3" localSheetId="2">#REF!</definedName>
    <definedName name="CANTEIRO_3">#REF!</definedName>
    <definedName name="CANTEIRO_9" localSheetId="2">#REF!</definedName>
    <definedName name="CANTEIRO_9">#REF!</definedName>
    <definedName name="cr" localSheetId="2">#REF!</definedName>
    <definedName name="cr">#REF!</definedName>
    <definedName name="Criteria" localSheetId="2">#REF!</definedName>
    <definedName name="Criteria">#REF!</definedName>
    <definedName name="Criteria_3" localSheetId="2">#REF!</definedName>
    <definedName name="Criteria_3">#REF!</definedName>
    <definedName name="Criteria_9" localSheetId="2">#REF!</definedName>
    <definedName name="Criteria_9">#REF!</definedName>
    <definedName name="CRITÉRIOS_IM" localSheetId="2">#REF!</definedName>
    <definedName name="CRITÉRIOS_IM">#REF!</definedName>
    <definedName name="CRITÉRIOS_IM_3" localSheetId="2">#REF!</definedName>
    <definedName name="CRITÉRIOS_IM_3">#REF!</definedName>
    <definedName name="CRITÉRIOS_IM_9" localSheetId="2">#REF!</definedName>
    <definedName name="CRITÉRIOS_IM_9">#REF!</definedName>
    <definedName name="d" localSheetId="2">#REF!</definedName>
    <definedName name="d">#REF!</definedName>
    <definedName name="Excel_BuiltIn__FilterDatabase_12" localSheetId="2">#REF!</definedName>
    <definedName name="Excel_BuiltIn__FilterDatabase_12">#REF!</definedName>
    <definedName name="Excel_BuiltIn__FilterDatabase_12_3" localSheetId="2">#REF!</definedName>
    <definedName name="Excel_BuiltIn__FilterDatabase_12_3">#REF!</definedName>
    <definedName name="Excel_BuiltIn__FilterDatabase_12_9" localSheetId="2">#REF!</definedName>
    <definedName name="Excel_BuiltIn__FilterDatabase_12_9">#REF!</definedName>
    <definedName name="Excel_BuiltIn_Criteria" localSheetId="2">#REF!</definedName>
    <definedName name="Excel_BuiltIn_Criteria">#REF!</definedName>
    <definedName name="Excel_BuiltIn_Print_Area_13">#REF!</definedName>
    <definedName name="Excel_BuiltIn_Print_Area_14">#REF!</definedName>
    <definedName name="Excel_BuiltIn_Print_Area_15">#REF!</definedName>
    <definedName name="Excel_BuiltIn_Print_Area_16">#REF!</definedName>
    <definedName name="Excel_BuiltIn_Print_Area_17">#REF!</definedName>
    <definedName name="Excel_BuiltIn_Print_Titles_3_1_1" localSheetId="2">'PLANILHA ESTIMATIVA'!$A$2:$IR$13</definedName>
    <definedName name="Excel_BuiltIn_Print_Titles_3_1_1">#REF!</definedName>
    <definedName name="F" localSheetId="2">#REF!</definedName>
    <definedName name="F">#REF!</definedName>
    <definedName name="FDE">'[1]IMP GERAL'!$F$151</definedName>
    <definedName name="G" localSheetId="2">#REF!</definedName>
    <definedName name="G">#REF!</definedName>
    <definedName name="H" localSheetId="2">#REF!</definedName>
    <definedName name="H">#REF!</definedName>
    <definedName name="I" localSheetId="2">#REF!</definedName>
    <definedName name="I">#REF!</definedName>
    <definedName name="J" localSheetId="2">#REF!</definedName>
    <definedName name="J">#REF!</definedName>
    <definedName name="K" localSheetId="2">#REF!</definedName>
    <definedName name="K">#REF!</definedName>
    <definedName name="KSAB" localSheetId="2">#REF!</definedName>
    <definedName name="KSAB">#REF!</definedName>
    <definedName name="KSAB_3" localSheetId="2">#REF!</definedName>
    <definedName name="KSAB_3">#REF!</definedName>
    <definedName name="KSAB_9" localSheetId="2">#REF!</definedName>
    <definedName name="KSAB_9">#REF!</definedName>
    <definedName name="KSIURB" localSheetId="2">#REF!</definedName>
    <definedName name="KSIURB">#REF!</definedName>
    <definedName name="KSIURB_3" localSheetId="2">#REF!</definedName>
    <definedName name="KSIURB_3">#REF!</definedName>
    <definedName name="KSIURB_9" localSheetId="2">#REF!</definedName>
    <definedName name="KSIURB_9">#REF!</definedName>
    <definedName name="KSSO" localSheetId="2">#REF!</definedName>
    <definedName name="KSSO">#REF!</definedName>
    <definedName name="KSSO_3" localSheetId="2">#REF!</definedName>
    <definedName name="KSSO_3">#REF!</definedName>
    <definedName name="KSSO_9" localSheetId="2">#REF!</definedName>
    <definedName name="KSSO_9">#REF!</definedName>
    <definedName name="LL" localSheetId="2">#REF!</definedName>
    <definedName name="LL">#REF!</definedName>
    <definedName name="Mobilização" localSheetId="2">#REF!</definedName>
    <definedName name="Mobilização">#REF!</definedName>
    <definedName name="MUDAR" localSheetId="2">#REF!</definedName>
    <definedName name="MUDAR">#REF!</definedName>
    <definedName name="MUDAR_3" localSheetId="2">#REF!</definedName>
    <definedName name="MUDAR_3">#REF!</definedName>
    <definedName name="MUDAR_9" localSheetId="2">#REF!</definedName>
    <definedName name="MUDAR_9">#REF!</definedName>
    <definedName name="O" localSheetId="2">#REF!</definedName>
    <definedName name="O">#REF!</definedName>
    <definedName name="P" localSheetId="2">#REF!</definedName>
    <definedName name="P">#REF!</definedName>
    <definedName name="PLAB" localSheetId="2">#REF!</definedName>
    <definedName name="PLAB">#REF!</definedName>
    <definedName name="PLAB_3" localSheetId="2">#REF!</definedName>
    <definedName name="PLAB_3">#REF!</definedName>
    <definedName name="PLAB_9" localSheetId="2">#REF!</definedName>
    <definedName name="PLAB_9">#REF!</definedName>
    <definedName name="PLAN" localSheetId="2">#REF!</definedName>
    <definedName name="PLAN">#REF!</definedName>
    <definedName name="PLAN_3" localSheetId="2">#REF!</definedName>
    <definedName name="PLAN_3">#REF!</definedName>
    <definedName name="PLAN_9" localSheetId="2">#REF!</definedName>
    <definedName name="PLAN_9">#REF!</definedName>
    <definedName name="PLANILHA" localSheetId="2">#REF!</definedName>
    <definedName name="PLANILHA">#REF!</definedName>
    <definedName name="PLANILHA_3" localSheetId="2">#REF!</definedName>
    <definedName name="PLANILHA_3">#REF!</definedName>
    <definedName name="PLANILHA_9" localSheetId="2">#REF!</definedName>
    <definedName name="PLANILHA_9">#REF!</definedName>
    <definedName name="Print_Area_1">'DADOS ÁREA 1'!$A$1:$M$108</definedName>
    <definedName name="Print_Area_8">BDI!$A$1:$K$59</definedName>
    <definedName name="Print_Area_9">'COMP INVESTIM.'!$A$1:$I$45</definedName>
    <definedName name="Q" localSheetId="2">#REF!</definedName>
    <definedName name="Q">#REF!</definedName>
    <definedName name="SBCAA">'[1]IMP GERAL'!$F$151</definedName>
    <definedName name="SS" localSheetId="2">#REF!</definedName>
    <definedName name="SS">#REF!</definedName>
    <definedName name="SSSS" localSheetId="2">#REF!</definedName>
    <definedName name="SSSS">#REF!</definedName>
    <definedName name="T" localSheetId="2">#REF!</definedName>
    <definedName name="T">#REF!</definedName>
    <definedName name="_xlnm.Print_Titles" localSheetId="2">'PLANILHA ESTIMATIVA'!$2:$13</definedName>
    <definedName name="U" localSheetId="2">#REF!</definedName>
    <definedName name="U">#REF!</definedName>
    <definedName name="V" localSheetId="2">#REF!</definedName>
    <definedName name="V">#REF!</definedName>
    <definedName name="Y" localSheetId="2">#REF!</definedName>
    <definedName name="Y">#REF!</definedName>
  </definedNames>
  <calcPr calcId="145621"/>
</workbook>
</file>

<file path=xl/calcChain.xml><?xml version="1.0" encoding="utf-8"?>
<calcChain xmlns="http://schemas.openxmlformats.org/spreadsheetml/2006/main">
  <c r="F2070" i="13" l="1"/>
  <c r="F2042" i="13"/>
  <c r="F2035" i="13"/>
  <c r="F2002" i="13"/>
  <c r="F2000" i="13"/>
  <c r="F1974" i="13"/>
  <c r="F1972" i="13"/>
  <c r="F1888" i="13"/>
  <c r="F1885" i="13"/>
  <c r="F1883" i="13"/>
  <c r="F1777" i="13"/>
  <c r="F1775" i="13"/>
  <c r="F1470" i="13"/>
  <c r="F1468" i="13"/>
  <c r="F1081" i="13"/>
  <c r="F958" i="13"/>
  <c r="F739" i="13"/>
  <c r="F530" i="13"/>
  <c r="F482" i="13"/>
  <c r="F338" i="13"/>
  <c r="F277" i="13"/>
  <c r="F252" i="13"/>
  <c r="F191" i="13"/>
  <c r="F17" i="13"/>
  <c r="F15" i="13"/>
  <c r="F2197" i="13"/>
  <c r="F2196" i="13"/>
  <c r="F2195" i="13"/>
  <c r="F2194" i="13"/>
  <c r="F2193" i="13"/>
  <c r="F2192" i="13"/>
  <c r="F2190" i="13"/>
  <c r="F2189" i="13"/>
  <c r="F2187" i="13"/>
  <c r="F2185" i="13"/>
  <c r="F2184" i="13"/>
  <c r="F2183" i="13"/>
  <c r="F2182" i="13"/>
  <c r="F2181" i="13"/>
  <c r="F2180" i="13"/>
  <c r="F2179" i="13"/>
  <c r="F2178" i="13"/>
  <c r="F2177" i="13"/>
  <c r="F2175" i="13"/>
  <c r="F2174" i="13"/>
  <c r="F2173" i="13"/>
  <c r="F2172" i="13"/>
  <c r="F2171" i="13"/>
  <c r="F2170" i="13"/>
  <c r="F2169" i="13"/>
  <c r="F2168" i="13"/>
  <c r="F2167" i="13"/>
  <c r="F2166" i="13"/>
  <c r="F2165" i="13"/>
  <c r="F2164" i="13"/>
  <c r="F2163" i="13"/>
  <c r="F2162" i="13"/>
  <c r="F2161" i="13"/>
  <c r="F2160" i="13"/>
  <c r="F2159" i="13"/>
  <c r="F2158" i="13"/>
  <c r="F2157" i="13"/>
  <c r="F2156" i="13"/>
  <c r="F2155" i="13"/>
  <c r="F2154" i="13"/>
  <c r="F2153" i="13"/>
  <c r="F2152" i="13"/>
  <c r="F2151" i="13"/>
  <c r="F2150" i="13"/>
  <c r="F2149" i="13"/>
  <c r="F2148" i="13"/>
  <c r="F2147" i="13"/>
  <c r="F2146" i="13"/>
  <c r="F2145" i="13"/>
  <c r="F2144" i="13"/>
  <c r="F2143" i="13"/>
  <c r="F2141" i="13"/>
  <c r="F2140" i="13"/>
  <c r="F2139" i="13"/>
  <c r="F2138" i="13"/>
  <c r="F2137" i="13"/>
  <c r="F2136" i="13"/>
  <c r="F2135" i="13"/>
  <c r="F2134" i="13"/>
  <c r="F2133" i="13"/>
  <c r="F2132" i="13"/>
  <c r="F2131" i="13"/>
  <c r="F2130" i="13"/>
  <c r="F2129" i="13"/>
  <c r="F2128" i="13"/>
  <c r="F2127" i="13"/>
  <c r="F2126" i="13"/>
  <c r="F2125" i="13"/>
  <c r="F2124" i="13"/>
  <c r="F2123" i="13"/>
  <c r="F2122" i="13"/>
  <c r="F2121" i="13"/>
  <c r="F2120" i="13"/>
  <c r="F2119" i="13"/>
  <c r="F2117" i="13"/>
  <c r="F2116" i="13"/>
  <c r="F2113" i="13"/>
  <c r="F2112" i="13"/>
  <c r="F2111" i="13"/>
  <c r="F2110" i="13"/>
  <c r="F2109" i="13"/>
  <c r="F2107" i="13"/>
  <c r="F2106" i="13"/>
  <c r="F2105" i="13"/>
  <c r="F2104" i="13"/>
  <c r="F2103" i="13"/>
  <c r="F2102" i="13"/>
  <c r="F2101" i="13"/>
  <c r="F2100" i="13"/>
  <c r="F2099" i="13"/>
  <c r="F2098" i="13"/>
  <c r="F2097" i="13"/>
  <c r="F2096" i="13"/>
  <c r="F2094" i="13"/>
  <c r="F2093" i="13"/>
  <c r="F2092" i="13"/>
  <c r="F2091" i="13"/>
  <c r="F2090" i="13"/>
  <c r="F2089" i="13"/>
  <c r="F2088" i="13"/>
  <c r="F2087" i="13"/>
  <c r="F2086" i="13"/>
  <c r="F2085" i="13"/>
  <c r="F2084" i="13"/>
  <c r="F2083" i="13"/>
  <c r="F2082" i="13"/>
  <c r="F2081" i="13"/>
  <c r="F2080" i="13"/>
  <c r="F2079" i="13"/>
  <c r="F2077" i="13"/>
  <c r="F2076" i="13"/>
  <c r="F2075" i="13"/>
  <c r="F2074" i="13"/>
  <c r="F2073" i="13"/>
  <c r="F2072" i="13"/>
  <c r="F2071" i="13"/>
  <c r="F2069" i="13"/>
  <c r="F2068" i="13"/>
  <c r="F2067" i="13"/>
  <c r="F2065" i="13"/>
  <c r="F2064" i="13"/>
  <c r="F2063" i="13"/>
  <c r="F2062" i="13"/>
  <c r="F2061" i="13"/>
  <c r="F2060" i="13"/>
  <c r="F2059" i="13"/>
  <c r="F2058" i="13"/>
  <c r="F2057" i="13"/>
  <c r="F2055" i="13"/>
  <c r="F2054" i="13"/>
  <c r="F2053" i="13"/>
  <c r="F2052" i="13"/>
  <c r="F2051" i="13"/>
  <c r="F2050" i="13"/>
  <c r="F2049" i="13"/>
  <c r="F2048" i="13"/>
  <c r="F2047" i="13"/>
  <c r="F2046" i="13"/>
  <c r="F2045" i="13"/>
  <c r="F2044" i="13"/>
  <c r="F2043" i="13"/>
  <c r="F2041" i="13"/>
  <c r="F2040" i="13"/>
  <c r="F2039" i="13"/>
  <c r="F2038" i="13"/>
  <c r="F2037" i="13"/>
  <c r="F2036" i="13"/>
  <c r="F2034" i="13"/>
  <c r="F2033" i="13"/>
  <c r="F2032" i="13"/>
  <c r="F2031" i="13"/>
  <c r="F2030" i="13"/>
  <c r="F2029" i="13"/>
  <c r="F2028" i="13"/>
  <c r="F2027" i="13"/>
  <c r="F2026" i="13"/>
  <c r="F2025" i="13"/>
  <c r="F2024" i="13"/>
  <c r="F2023" i="13"/>
  <c r="F2022" i="13"/>
  <c r="F2020" i="13"/>
  <c r="F2019" i="13"/>
  <c r="F2018" i="13"/>
  <c r="F2017" i="13"/>
  <c r="F2016" i="13"/>
  <c r="F2015" i="13"/>
  <c r="F2014" i="13"/>
  <c r="F2013" i="13"/>
  <c r="F2012" i="13"/>
  <c r="F2011" i="13"/>
  <c r="F2010" i="13"/>
  <c r="F2009" i="13"/>
  <c r="F2008" i="13"/>
  <c r="F2007" i="13"/>
  <c r="F2005" i="13"/>
  <c r="F2004" i="13"/>
  <c r="F2003" i="13"/>
  <c r="F2001" i="13"/>
  <c r="F1999" i="13"/>
  <c r="F1998" i="13"/>
  <c r="F1997" i="13"/>
  <c r="F1996" i="13"/>
  <c r="F1995" i="13"/>
  <c r="F1994" i="13"/>
  <c r="F1993" i="13"/>
  <c r="F1992" i="13"/>
  <c r="F1991" i="13"/>
  <c r="F1990" i="13"/>
  <c r="F1989" i="13"/>
  <c r="F1988" i="13"/>
  <c r="F1987" i="13"/>
  <c r="F1986" i="13"/>
  <c r="F1985" i="13"/>
  <c r="F1984" i="13"/>
  <c r="F1983" i="13"/>
  <c r="F1981" i="13"/>
  <c r="F1980" i="13"/>
  <c r="F1979" i="13"/>
  <c r="F1978" i="13"/>
  <c r="F1977" i="13"/>
  <c r="F1976" i="13"/>
  <c r="F1975" i="13"/>
  <c r="F1973" i="13"/>
  <c r="F1971" i="13"/>
  <c r="F1970" i="13"/>
  <c r="F1969" i="13"/>
  <c r="F1968" i="13"/>
  <c r="F1967" i="13"/>
  <c r="F1966" i="13"/>
  <c r="F1965" i="13"/>
  <c r="F1964" i="13"/>
  <c r="F1963" i="13"/>
  <c r="F1962" i="13"/>
  <c r="F1961" i="13"/>
  <c r="F1960" i="13"/>
  <c r="F1959" i="13"/>
  <c r="F1958" i="13"/>
  <c r="F1957" i="13"/>
  <c r="F1956" i="13"/>
  <c r="F1954" i="13"/>
  <c r="F1953" i="13"/>
  <c r="F1952" i="13"/>
  <c r="F1951" i="13"/>
  <c r="F1950" i="13"/>
  <c r="F1949" i="13"/>
  <c r="F1948" i="13"/>
  <c r="F1947" i="13"/>
  <c r="F1946" i="13"/>
  <c r="F1945" i="13"/>
  <c r="F1944" i="13"/>
  <c r="F1943" i="13"/>
  <c r="F1942" i="13"/>
  <c r="F1941" i="13"/>
  <c r="F1940" i="13"/>
  <c r="F1939" i="13"/>
  <c r="F1938" i="13"/>
  <c r="F1937" i="13"/>
  <c r="F1936" i="13"/>
  <c r="F1935" i="13"/>
  <c r="F1934" i="13"/>
  <c r="F1933" i="13"/>
  <c r="F1932" i="13"/>
  <c r="F1931" i="13"/>
  <c r="F1930" i="13"/>
  <c r="F1929" i="13"/>
  <c r="F1928" i="13"/>
  <c r="F1927" i="13"/>
  <c r="F1926" i="13"/>
  <c r="F1925" i="13"/>
  <c r="F1924" i="13"/>
  <c r="F1923" i="13"/>
  <c r="F1922" i="13"/>
  <c r="F1921" i="13"/>
  <c r="F1920" i="13"/>
  <c r="F1919" i="13"/>
  <c r="F1918" i="13"/>
  <c r="F1917" i="13"/>
  <c r="F1916" i="13"/>
  <c r="F1915" i="13"/>
  <c r="F1912" i="13"/>
  <c r="F1911" i="13"/>
  <c r="F1910" i="13"/>
  <c r="F1909" i="13"/>
  <c r="F1908" i="13"/>
  <c r="F1907" i="13"/>
  <c r="F1906" i="13"/>
  <c r="F1905" i="13"/>
  <c r="F1904" i="13"/>
  <c r="F1903" i="13"/>
  <c r="F1902" i="13"/>
  <c r="F1901" i="13"/>
  <c r="F1900" i="13"/>
  <c r="F1898" i="13"/>
  <c r="F1897" i="13"/>
  <c r="F1896" i="13"/>
  <c r="F1895" i="13"/>
  <c r="F1894" i="13"/>
  <c r="F1893" i="13"/>
  <c r="F1892" i="13"/>
  <c r="F1891" i="13"/>
  <c r="F1890" i="13"/>
  <c r="F1889" i="13"/>
  <c r="F1886" i="13"/>
  <c r="F1884" i="13"/>
  <c r="F1882" i="13"/>
  <c r="F1881" i="13"/>
  <c r="F1880" i="13"/>
  <c r="F1879" i="13"/>
  <c r="F1878" i="13"/>
  <c r="F1877" i="13"/>
  <c r="F1876" i="13"/>
  <c r="F1875" i="13"/>
  <c r="F1874" i="13"/>
  <c r="F1873" i="13"/>
  <c r="F1872" i="13"/>
  <c r="F1871" i="13"/>
  <c r="F1870" i="13"/>
  <c r="F1869" i="13"/>
  <c r="F1868" i="13"/>
  <c r="F1867" i="13"/>
  <c r="F1866" i="13"/>
  <c r="F1865" i="13"/>
  <c r="F1864" i="13"/>
  <c r="F1863" i="13"/>
  <c r="F1862" i="13"/>
  <c r="F1861" i="13"/>
  <c r="F1859" i="13"/>
  <c r="F1858" i="13"/>
  <c r="F1857" i="13"/>
  <c r="F1856" i="13"/>
  <c r="F1855" i="13"/>
  <c r="F1854" i="13"/>
  <c r="F1853" i="13"/>
  <c r="F1852" i="13"/>
  <c r="F1851" i="13"/>
  <c r="F1850" i="13"/>
  <c r="F1849" i="13"/>
  <c r="F1848" i="13"/>
  <c r="F1847" i="13"/>
  <c r="F1846" i="13"/>
  <c r="F1845" i="13"/>
  <c r="F1844" i="13"/>
  <c r="F1843" i="13"/>
  <c r="F1842" i="13"/>
  <c r="F1839" i="13"/>
  <c r="F1837" i="13"/>
  <c r="F1835" i="13"/>
  <c r="F1833" i="13"/>
  <c r="F1832" i="13"/>
  <c r="F1831" i="13"/>
  <c r="F1830" i="13"/>
  <c r="F1829" i="13"/>
  <c r="F1828" i="13"/>
  <c r="F1827" i="13"/>
  <c r="F1826" i="13"/>
  <c r="F1825" i="13"/>
  <c r="F1824" i="13"/>
  <c r="F1823" i="13"/>
  <c r="F1822" i="13"/>
  <c r="F1819" i="13"/>
  <c r="F1818" i="13"/>
  <c r="F1817" i="13"/>
  <c r="F1816" i="13"/>
  <c r="F1815" i="13"/>
  <c r="F1814" i="13"/>
  <c r="F1813" i="13"/>
  <c r="F1812" i="13"/>
  <c r="F1811" i="13"/>
  <c r="F1810" i="13"/>
  <c r="F1809" i="13"/>
  <c r="F1808" i="13"/>
  <c r="F1807" i="13"/>
  <c r="F1805" i="13"/>
  <c r="F1804" i="13"/>
  <c r="F1803" i="13"/>
  <c r="F1802" i="13"/>
  <c r="F1801" i="13"/>
  <c r="F1800" i="13"/>
  <c r="F1799" i="13"/>
  <c r="F1798" i="13"/>
  <c r="F1796" i="13"/>
  <c r="F1795" i="13"/>
  <c r="F1794" i="13"/>
  <c r="F1793" i="13"/>
  <c r="F1792" i="13"/>
  <c r="F1791" i="13"/>
  <c r="F1790" i="13"/>
  <c r="F1789" i="13"/>
  <c r="F1788" i="13"/>
  <c r="F1787" i="13"/>
  <c r="F1786" i="13"/>
  <c r="F1785" i="13"/>
  <c r="F1784" i="13"/>
  <c r="F1783" i="13"/>
  <c r="F1782" i="13"/>
  <c r="F1781" i="13"/>
  <c r="F1780" i="13"/>
  <c r="F1779" i="13"/>
  <c r="F1776" i="13"/>
  <c r="F1774" i="13"/>
  <c r="F1773" i="13"/>
  <c r="F1772" i="13"/>
  <c r="F1771" i="13"/>
  <c r="F1770" i="13"/>
  <c r="F1769" i="13"/>
  <c r="F1768" i="13"/>
  <c r="F1767" i="13"/>
  <c r="F1766" i="13"/>
  <c r="F1765" i="13"/>
  <c r="F1764" i="13"/>
  <c r="F1763" i="13"/>
  <c r="F1762" i="13"/>
  <c r="F1761" i="13"/>
  <c r="F1760" i="13"/>
  <c r="F1759" i="13"/>
  <c r="F1758" i="13"/>
  <c r="F1757" i="13"/>
  <c r="F1756" i="13"/>
  <c r="F1755" i="13"/>
  <c r="F1754" i="13"/>
  <c r="F1753" i="13"/>
  <c r="F1752" i="13"/>
  <c r="F1751" i="13"/>
  <c r="F1750" i="13"/>
  <c r="F1749" i="13"/>
  <c r="F1748" i="13"/>
  <c r="F1747" i="13"/>
  <c r="F1746" i="13"/>
  <c r="F1745" i="13"/>
  <c r="F1743" i="13"/>
  <c r="F1742" i="13"/>
  <c r="F1741" i="13"/>
  <c r="F1740" i="13"/>
  <c r="F1739" i="13"/>
  <c r="F1738" i="13"/>
  <c r="F1737" i="13"/>
  <c r="F1736" i="13"/>
  <c r="F1733" i="13"/>
  <c r="F1731" i="13"/>
  <c r="F1730" i="13"/>
  <c r="F1729" i="13"/>
  <c r="F1728" i="13"/>
  <c r="F1726" i="13"/>
  <c r="F1725" i="13"/>
  <c r="F1724" i="13"/>
  <c r="F1723" i="13"/>
  <c r="F1721" i="13"/>
  <c r="F1720" i="13"/>
  <c r="F1719" i="13"/>
  <c r="F1718" i="13"/>
  <c r="F1717" i="13"/>
  <c r="F1716" i="13"/>
  <c r="F1715" i="13"/>
  <c r="F1712" i="13"/>
  <c r="F1711" i="13"/>
  <c r="F1710" i="13"/>
  <c r="F1708" i="13"/>
  <c r="F1707" i="13"/>
  <c r="F1706" i="13"/>
  <c r="F1704" i="13"/>
  <c r="F1703" i="13"/>
  <c r="F1702" i="13"/>
  <c r="F1701" i="13"/>
  <c r="F1700" i="13"/>
  <c r="F1699" i="13"/>
  <c r="F1698" i="13"/>
  <c r="F1697" i="13"/>
  <c r="F1695" i="13"/>
  <c r="F1694" i="13"/>
  <c r="F1693" i="13"/>
  <c r="F1692" i="13"/>
  <c r="F1691" i="13"/>
  <c r="F1690" i="13"/>
  <c r="F1689" i="13"/>
  <c r="F1688" i="13"/>
  <c r="F1687" i="13"/>
  <c r="F1686" i="13"/>
  <c r="F1685" i="13"/>
  <c r="F1684" i="13"/>
  <c r="F1683" i="13"/>
  <c r="F1681" i="13"/>
  <c r="F1680" i="13"/>
  <c r="F1679" i="13"/>
  <c r="F1678" i="13"/>
  <c r="F1677" i="13"/>
  <c r="F1676" i="13"/>
  <c r="F1675" i="13"/>
  <c r="F1674" i="13"/>
  <c r="F1673" i="13"/>
  <c r="F1671" i="13"/>
  <c r="F1670" i="13"/>
  <c r="F1669" i="13"/>
  <c r="F1668" i="13"/>
  <c r="F1665" i="13"/>
  <c r="F1663" i="13"/>
  <c r="F1662" i="13"/>
  <c r="F1661" i="13"/>
  <c r="F1660" i="13"/>
  <c r="F1659" i="13"/>
  <c r="F1658" i="13"/>
  <c r="F1657" i="13"/>
  <c r="F1656" i="13"/>
  <c r="F1655" i="13"/>
  <c r="F1653" i="13"/>
  <c r="F1652" i="13"/>
  <c r="F1651" i="13"/>
  <c r="F1650" i="13"/>
  <c r="F1649" i="13"/>
  <c r="F1648" i="13"/>
  <c r="F1647" i="13"/>
  <c r="F1646" i="13"/>
  <c r="F1645" i="13"/>
  <c r="F1644" i="13"/>
  <c r="F1643" i="13"/>
  <c r="F1641" i="13"/>
  <c r="F1640" i="13"/>
  <c r="F1639" i="13"/>
  <c r="F1638" i="13"/>
  <c r="F1637" i="13"/>
  <c r="F1636" i="13"/>
  <c r="F1635" i="13"/>
  <c r="F1634" i="13"/>
  <c r="F1633" i="13"/>
  <c r="F1632" i="13"/>
  <c r="F1631" i="13"/>
  <c r="F1630" i="13"/>
  <c r="F1629" i="13"/>
  <c r="F1628" i="13"/>
  <c r="F1627" i="13"/>
  <c r="F1626" i="13"/>
  <c r="F1625" i="13"/>
  <c r="F1624" i="13"/>
  <c r="F1623" i="13"/>
  <c r="F1622" i="13"/>
  <c r="F1621" i="13"/>
  <c r="F1620" i="13"/>
  <c r="F1619" i="13"/>
  <c r="F1618" i="13"/>
  <c r="F1617" i="13"/>
  <c r="F1615" i="13"/>
  <c r="F1614" i="13"/>
  <c r="F1613" i="13"/>
  <c r="F1612" i="13"/>
  <c r="F1611" i="13"/>
  <c r="F1610" i="13"/>
  <c r="F1609" i="13"/>
  <c r="F1608" i="13"/>
  <c r="F1606" i="13"/>
  <c r="F1605" i="13"/>
  <c r="F1604" i="13"/>
  <c r="F1603" i="13"/>
  <c r="F1602" i="13"/>
  <c r="F1601" i="13"/>
  <c r="F1600" i="13"/>
  <c r="F1599" i="13"/>
  <c r="F1598" i="13"/>
  <c r="F1597" i="13"/>
  <c r="F1596" i="13"/>
  <c r="F1595" i="13"/>
  <c r="F1594" i="13"/>
  <c r="F1593" i="13"/>
  <c r="F1592" i="13"/>
  <c r="F1591" i="13"/>
  <c r="F1590" i="13"/>
  <c r="F1589" i="13"/>
  <c r="F1588" i="13"/>
  <c r="F1587" i="13"/>
  <c r="F1586" i="13"/>
  <c r="F1585" i="13"/>
  <c r="F1584" i="13"/>
  <c r="F1583" i="13"/>
  <c r="F1582" i="13"/>
  <c r="F1581" i="13"/>
  <c r="F1580" i="13"/>
  <c r="F1579" i="13"/>
  <c r="F1578" i="13"/>
  <c r="F1577" i="13"/>
  <c r="F1576" i="13"/>
  <c r="F1575" i="13"/>
  <c r="F1574" i="13"/>
  <c r="F1573" i="13"/>
  <c r="F1572" i="13"/>
  <c r="F1571" i="13"/>
  <c r="F1570" i="13"/>
  <c r="F1569" i="13"/>
  <c r="F1568" i="13"/>
  <c r="F1567" i="13"/>
  <c r="F1566" i="13"/>
  <c r="F1565" i="13"/>
  <c r="F1564" i="13"/>
  <c r="F1563" i="13"/>
  <c r="F1562" i="13"/>
  <c r="F1561" i="13"/>
  <c r="F1560" i="13"/>
  <c r="F1559" i="13"/>
  <c r="F1558" i="13"/>
  <c r="F1557" i="13"/>
  <c r="F1556" i="13"/>
  <c r="F1555" i="13"/>
  <c r="F1554" i="13"/>
  <c r="F1553" i="13"/>
  <c r="F1552" i="13"/>
  <c r="F1551" i="13"/>
  <c r="F1550" i="13"/>
  <c r="F1549" i="13"/>
  <c r="F1548" i="13"/>
  <c r="F1547" i="13"/>
  <c r="F1546" i="13"/>
  <c r="F1545" i="13"/>
  <c r="F1544" i="13"/>
  <c r="F1543" i="13"/>
  <c r="F1542" i="13"/>
  <c r="F1541" i="13"/>
  <c r="F1540" i="13"/>
  <c r="F1539" i="13"/>
  <c r="F1538" i="13"/>
  <c r="F1537" i="13"/>
  <c r="F1536" i="13"/>
  <c r="F1535" i="13"/>
  <c r="F1534" i="13"/>
  <c r="F1533" i="13"/>
  <c r="F1532" i="13"/>
  <c r="F1531" i="13"/>
  <c r="F1530" i="13"/>
  <c r="F1529" i="13"/>
  <c r="F1528" i="13"/>
  <c r="F1526" i="13"/>
  <c r="F1525" i="13"/>
  <c r="F1524" i="13"/>
  <c r="F1523" i="13"/>
  <c r="F1522" i="13"/>
  <c r="F1521" i="13"/>
  <c r="F1520" i="13"/>
  <c r="F1519" i="13"/>
  <c r="F1518" i="13"/>
  <c r="F1517" i="13"/>
  <c r="F1516" i="13"/>
  <c r="F1515" i="13"/>
  <c r="F1514" i="13"/>
  <c r="F1513" i="13"/>
  <c r="F1512" i="13"/>
  <c r="F1511" i="13"/>
  <c r="F1510" i="13"/>
  <c r="F1509" i="13"/>
  <c r="F1508" i="13"/>
  <c r="F1507" i="13"/>
  <c r="F1506" i="13"/>
  <c r="F1505" i="13"/>
  <c r="F1504" i="13"/>
  <c r="F1502" i="13"/>
  <c r="F1501" i="13"/>
  <c r="F1500" i="13"/>
  <c r="F1499" i="13"/>
  <c r="F1498" i="13"/>
  <c r="F1497" i="13"/>
  <c r="F1496" i="13"/>
  <c r="F1495" i="13"/>
  <c r="F1494" i="13"/>
  <c r="F1493" i="13"/>
  <c r="F1492" i="13"/>
  <c r="F1491" i="13"/>
  <c r="F1490" i="13"/>
  <c r="F1489" i="13"/>
  <c r="F1488" i="13"/>
  <c r="F1487" i="13"/>
  <c r="F1486" i="13"/>
  <c r="F1485" i="13"/>
  <c r="F1484" i="13"/>
  <c r="F1483" i="13"/>
  <c r="F1482" i="13"/>
  <c r="F1481" i="13"/>
  <c r="F1480" i="13"/>
  <c r="F1479" i="13"/>
  <c r="F1478" i="13"/>
  <c r="F1477" i="13"/>
  <c r="F1476" i="13"/>
  <c r="F1475" i="13"/>
  <c r="F1474" i="13"/>
  <c r="F1473" i="13"/>
  <c r="F1472" i="13"/>
  <c r="F1471" i="13"/>
  <c r="F1469" i="13"/>
  <c r="F1466" i="13"/>
  <c r="F1465" i="13"/>
  <c r="F1464" i="13"/>
  <c r="F1463" i="13"/>
  <c r="F1462" i="13"/>
  <c r="F1461" i="13"/>
  <c r="F1460" i="13"/>
  <c r="F1459" i="13"/>
  <c r="F1458" i="13"/>
  <c r="F1457" i="13"/>
  <c r="F1456" i="13"/>
  <c r="F1454" i="13"/>
  <c r="F1453" i="13"/>
  <c r="F1452" i="13"/>
  <c r="F1451" i="13"/>
  <c r="F1450" i="13"/>
  <c r="F1449" i="13"/>
  <c r="F1448" i="13"/>
  <c r="F1447" i="13"/>
  <c r="F1446" i="13"/>
  <c r="F1445" i="13"/>
  <c r="F1444" i="13"/>
  <c r="F1442" i="13"/>
  <c r="F1441" i="13"/>
  <c r="F1440" i="13"/>
  <c r="F1439" i="13"/>
  <c r="F1438" i="13"/>
  <c r="F1437" i="13"/>
  <c r="F1436" i="13"/>
  <c r="F1435" i="13"/>
  <c r="F1434" i="13"/>
  <c r="F1433" i="13"/>
  <c r="F1432" i="13"/>
  <c r="F1431" i="13"/>
  <c r="F1430" i="13"/>
  <c r="F1429" i="13"/>
  <c r="F1428" i="13"/>
  <c r="F1427" i="13"/>
  <c r="F1426" i="13"/>
  <c r="F1425" i="13"/>
  <c r="F1424" i="13"/>
  <c r="F1423" i="13"/>
  <c r="F1422" i="13"/>
  <c r="F1421" i="13"/>
  <c r="F1420" i="13"/>
  <c r="F1419" i="13"/>
  <c r="F1418" i="13"/>
  <c r="F1416" i="13"/>
  <c r="F1415" i="13"/>
  <c r="F1414" i="13"/>
  <c r="F1413" i="13"/>
  <c r="F1412" i="13"/>
  <c r="F1411" i="13"/>
  <c r="F1410" i="13"/>
  <c r="F1409" i="13"/>
  <c r="F1408" i="13"/>
  <c r="F1407" i="13"/>
  <c r="F1406" i="13"/>
  <c r="F1405" i="13"/>
  <c r="F1404" i="13"/>
  <c r="F1403" i="13"/>
  <c r="F1402" i="13"/>
  <c r="F1401" i="13"/>
  <c r="F1400" i="13"/>
  <c r="F1399" i="13"/>
  <c r="F1398" i="13"/>
  <c r="F1397" i="13"/>
  <c r="F1396" i="13"/>
  <c r="F1395" i="13"/>
  <c r="F1393" i="13"/>
  <c r="F1392" i="13"/>
  <c r="F1391" i="13"/>
  <c r="F1390" i="13"/>
  <c r="F1389" i="13"/>
  <c r="F1388" i="13"/>
  <c r="F1387" i="13"/>
  <c r="F1386" i="13"/>
  <c r="F1385" i="13"/>
  <c r="F1384" i="13"/>
  <c r="F1383" i="13"/>
  <c r="F1381" i="13"/>
  <c r="F1380" i="13"/>
  <c r="F1379" i="13"/>
  <c r="F1378" i="13"/>
  <c r="F1377" i="13"/>
  <c r="F1376" i="13"/>
  <c r="F1375" i="13"/>
  <c r="F1374" i="13"/>
  <c r="F1373" i="13"/>
  <c r="F1372" i="13"/>
  <c r="F1371" i="13"/>
  <c r="F1370" i="13"/>
  <c r="F1369" i="13"/>
  <c r="F1368" i="13"/>
  <c r="F1367" i="13"/>
  <c r="F1366" i="13"/>
  <c r="F1364" i="13"/>
  <c r="F1363" i="13"/>
  <c r="F1362" i="13"/>
  <c r="F1361" i="13"/>
  <c r="F1360" i="13"/>
  <c r="F1359" i="13"/>
  <c r="F1358" i="13"/>
  <c r="F1357" i="13"/>
  <c r="F1356" i="13"/>
  <c r="F1355" i="13"/>
  <c r="F1354" i="13"/>
  <c r="F1353" i="13"/>
  <c r="F1352" i="13"/>
  <c r="F1351" i="13"/>
  <c r="F1350" i="13"/>
  <c r="F1349" i="13"/>
  <c r="F1348" i="13"/>
  <c r="F1346" i="13"/>
  <c r="F1345" i="13"/>
  <c r="F1344" i="13"/>
  <c r="F1343" i="13"/>
  <c r="F1342" i="13"/>
  <c r="F1341" i="13"/>
  <c r="F1340" i="13"/>
  <c r="F1339" i="13"/>
  <c r="F1338" i="13"/>
  <c r="F1337" i="13"/>
  <c r="F1336" i="13"/>
  <c r="F1335" i="13"/>
  <c r="F1334" i="13"/>
  <c r="F1333" i="13"/>
  <c r="F1332" i="13"/>
  <c r="F1331" i="13"/>
  <c r="F1330" i="13"/>
  <c r="F1329" i="13"/>
  <c r="F1328" i="13"/>
  <c r="F1327" i="13"/>
  <c r="F1326" i="13"/>
  <c r="F1325" i="13"/>
  <c r="F1324" i="13"/>
  <c r="F1323" i="13"/>
  <c r="F1322" i="13"/>
  <c r="F1321" i="13"/>
  <c r="F1320" i="13"/>
  <c r="F1319" i="13"/>
  <c r="F1317" i="13"/>
  <c r="F1316" i="13"/>
  <c r="F1315" i="13"/>
  <c r="F1314" i="13"/>
  <c r="F1313" i="13"/>
  <c r="F1312" i="13"/>
  <c r="F1311" i="13"/>
  <c r="F1310" i="13"/>
  <c r="F1309" i="13"/>
  <c r="F1308" i="13"/>
  <c r="F1307" i="13"/>
  <c r="F1306" i="13"/>
  <c r="F1305" i="13"/>
  <c r="F1304" i="13"/>
  <c r="F1303" i="13"/>
  <c r="F1302" i="13"/>
  <c r="F1301" i="13"/>
  <c r="F1300" i="13"/>
  <c r="F1299" i="13"/>
  <c r="F1298" i="13"/>
  <c r="F1297" i="13"/>
  <c r="F1296" i="13"/>
  <c r="F1294" i="13"/>
  <c r="F1293" i="13"/>
  <c r="F1292" i="13"/>
  <c r="F1291" i="13"/>
  <c r="F1290" i="13"/>
  <c r="F1289" i="13"/>
  <c r="F1288" i="13"/>
  <c r="F1287" i="13"/>
  <c r="F1286" i="13"/>
  <c r="F1285" i="13"/>
  <c r="F1284" i="13"/>
  <c r="F1283" i="13"/>
  <c r="F1280" i="13"/>
  <c r="F1279" i="13"/>
  <c r="F1278" i="13"/>
  <c r="F1277" i="13"/>
  <c r="F1276" i="13"/>
  <c r="F1275" i="13"/>
  <c r="F1274" i="13"/>
  <c r="F1273" i="13"/>
  <c r="F1272" i="13"/>
  <c r="F1270" i="13"/>
  <c r="F1269" i="13"/>
  <c r="F1267" i="13"/>
  <c r="F1266" i="13"/>
  <c r="F1265" i="13"/>
  <c r="F1264" i="13"/>
  <c r="F1263" i="13"/>
  <c r="F1262" i="13"/>
  <c r="F1261" i="13"/>
  <c r="F1260" i="13"/>
  <c r="F1259" i="13"/>
  <c r="F1258" i="13"/>
  <c r="F1257" i="13"/>
  <c r="F1256" i="13"/>
  <c r="F1255" i="13"/>
  <c r="F1254" i="13"/>
  <c r="F1253" i="13"/>
  <c r="F1252" i="13"/>
  <c r="F1251" i="13"/>
  <c r="F1250" i="13"/>
  <c r="F1249" i="13"/>
  <c r="F1248" i="13"/>
  <c r="F1247" i="13"/>
  <c r="F1246" i="13"/>
  <c r="F1245" i="13"/>
  <c r="F1244" i="13"/>
  <c r="F1242" i="13"/>
  <c r="F1241" i="13"/>
  <c r="F1240" i="13"/>
  <c r="F1239" i="13"/>
  <c r="F1238" i="13"/>
  <c r="F1237" i="13"/>
  <c r="F1236" i="13"/>
  <c r="F1235" i="13"/>
  <c r="F1234" i="13"/>
  <c r="F1233" i="13"/>
  <c r="F1232" i="13"/>
  <c r="F1231" i="13"/>
  <c r="F1230" i="13"/>
  <c r="F1229" i="13"/>
  <c r="F1228" i="13"/>
  <c r="F1227" i="13"/>
  <c r="F1226" i="13"/>
  <c r="F1225" i="13"/>
  <c r="F1223" i="13"/>
  <c r="F1222" i="13"/>
  <c r="F1221" i="13"/>
  <c r="F1220" i="13"/>
  <c r="F1219" i="13"/>
  <c r="F1218" i="13"/>
  <c r="F1217" i="13"/>
  <c r="F1216" i="13"/>
  <c r="F1215" i="13"/>
  <c r="F1214" i="13"/>
  <c r="F1213" i="13"/>
  <c r="F1212" i="13"/>
  <c r="F1211" i="13"/>
  <c r="F1210" i="13"/>
  <c r="F1209" i="13"/>
  <c r="F1208" i="13"/>
  <c r="F1207" i="13"/>
  <c r="F1206" i="13"/>
  <c r="F1205" i="13"/>
  <c r="F1204" i="13"/>
  <c r="F1203" i="13"/>
  <c r="F1202" i="13"/>
  <c r="F1201" i="13"/>
  <c r="F1200" i="13"/>
  <c r="F1198" i="13"/>
  <c r="F1197" i="13"/>
  <c r="F1196" i="13"/>
  <c r="F1195" i="13"/>
  <c r="F1194" i="13"/>
  <c r="F1193" i="13"/>
  <c r="F1192" i="13"/>
  <c r="F1191" i="13"/>
  <c r="F1190" i="13"/>
  <c r="F1189" i="13"/>
  <c r="F1188" i="13"/>
  <c r="F1187" i="13"/>
  <c r="F1186" i="13"/>
  <c r="F1185" i="13"/>
  <c r="F1184" i="13"/>
  <c r="F1183" i="13"/>
  <c r="F1182" i="13"/>
  <c r="F1181" i="13"/>
  <c r="F1180" i="13"/>
  <c r="F1179" i="13"/>
  <c r="F1178" i="13"/>
  <c r="F1177" i="13"/>
  <c r="F1176" i="13"/>
  <c r="F1175" i="13"/>
  <c r="F1174" i="13"/>
  <c r="F1173" i="13"/>
  <c r="F1172" i="13"/>
  <c r="F1171" i="13"/>
  <c r="F1170" i="13"/>
  <c r="F1169" i="13"/>
  <c r="F1168" i="13"/>
  <c r="F1167" i="13"/>
  <c r="F1166" i="13"/>
  <c r="F1165" i="13"/>
  <c r="F1164" i="13"/>
  <c r="F1163" i="13"/>
  <c r="F1162" i="13"/>
  <c r="F1161" i="13"/>
  <c r="F1160" i="13"/>
  <c r="F1159" i="13"/>
  <c r="F1158" i="13"/>
  <c r="F1157" i="13"/>
  <c r="F1156" i="13"/>
  <c r="F1155" i="13"/>
  <c r="F1154" i="13"/>
  <c r="F1153" i="13"/>
  <c r="F1152" i="13"/>
  <c r="F1151" i="13"/>
  <c r="F1150" i="13"/>
  <c r="F1149" i="13"/>
  <c r="F1148" i="13"/>
  <c r="F1147" i="13"/>
  <c r="F1146" i="13"/>
  <c r="F1145" i="13"/>
  <c r="F1144" i="13"/>
  <c r="F1143" i="13"/>
  <c r="F1142" i="13"/>
  <c r="F1141" i="13"/>
  <c r="F1140" i="13"/>
  <c r="F1139" i="13"/>
  <c r="F1138" i="13"/>
  <c r="F1137" i="13"/>
  <c r="F1136" i="13"/>
  <c r="F1134" i="13"/>
  <c r="F1133" i="13"/>
  <c r="F1132" i="13"/>
  <c r="F1131" i="13"/>
  <c r="F1130" i="13"/>
  <c r="F1129" i="13"/>
  <c r="F1128" i="13"/>
  <c r="F1127" i="13"/>
  <c r="F1126" i="13"/>
  <c r="F1125" i="13"/>
  <c r="F1124" i="13"/>
  <c r="F1123" i="13"/>
  <c r="F1122" i="13"/>
  <c r="F1121" i="13"/>
  <c r="F1120" i="13"/>
  <c r="F1119" i="13"/>
  <c r="F1117" i="13"/>
  <c r="F1116" i="13"/>
  <c r="F1115" i="13"/>
  <c r="F1114" i="13"/>
  <c r="F1113" i="13"/>
  <c r="F1112" i="13"/>
  <c r="F1111" i="13"/>
  <c r="F1110" i="13"/>
  <c r="F1109" i="13"/>
  <c r="F1108" i="13"/>
  <c r="F1107" i="13"/>
  <c r="F1106" i="13"/>
  <c r="F1105" i="13"/>
  <c r="F1104" i="13"/>
  <c r="F1103" i="13"/>
  <c r="F1102" i="13"/>
  <c r="F1101" i="13"/>
  <c r="F1100" i="13"/>
  <c r="F1099" i="13"/>
  <c r="F1098" i="13"/>
  <c r="F1096" i="13"/>
  <c r="F1095" i="13"/>
  <c r="F1094" i="13"/>
  <c r="F1093" i="13"/>
  <c r="F1092" i="13"/>
  <c r="F1091" i="13"/>
  <c r="F1089" i="13"/>
  <c r="F1088" i="13"/>
  <c r="F1087" i="13"/>
  <c r="F1086" i="13"/>
  <c r="F1085" i="13"/>
  <c r="F1084" i="13"/>
  <c r="F1083" i="13"/>
  <c r="F1082" i="13"/>
  <c r="F1080" i="13"/>
  <c r="F1079" i="13"/>
  <c r="F1078" i="13"/>
  <c r="F1077" i="13"/>
  <c r="F1076" i="13"/>
  <c r="F1075" i="13"/>
  <c r="F1074" i="13"/>
  <c r="F1073" i="13"/>
  <c r="F1072" i="13"/>
  <c r="F1071" i="13"/>
  <c r="F1070" i="13"/>
  <c r="F1069" i="13"/>
  <c r="F1068" i="13"/>
  <c r="F1067" i="13"/>
  <c r="F1066" i="13"/>
  <c r="F1065" i="13"/>
  <c r="F1064" i="13"/>
  <c r="F1063" i="13"/>
  <c r="F1062" i="13"/>
  <c r="F1061" i="13"/>
  <c r="F1059" i="13"/>
  <c r="F1058" i="13"/>
  <c r="F1057" i="13"/>
  <c r="F1056" i="13"/>
  <c r="F1055" i="13"/>
  <c r="F1054" i="13"/>
  <c r="F1053" i="13"/>
  <c r="F1052" i="13"/>
  <c r="F1051" i="13"/>
  <c r="F1050" i="13"/>
  <c r="F1049" i="13"/>
  <c r="F1048" i="13"/>
  <c r="F1047" i="13"/>
  <c r="F1046" i="13"/>
  <c r="F1045" i="13"/>
  <c r="F1043" i="13"/>
  <c r="F1042" i="13"/>
  <c r="F1041" i="13"/>
  <c r="F1040" i="13"/>
  <c r="F1039" i="13"/>
  <c r="F1038" i="13"/>
  <c r="F1037" i="13"/>
  <c r="F1036" i="13"/>
  <c r="F1035" i="13"/>
  <c r="F1034" i="13"/>
  <c r="F1033" i="13"/>
  <c r="F1032" i="13"/>
  <c r="F1031" i="13"/>
  <c r="F1030" i="13"/>
  <c r="F1029" i="13"/>
  <c r="F1028" i="13"/>
  <c r="F1027" i="13"/>
  <c r="F1026" i="13"/>
  <c r="F1025" i="13"/>
  <c r="F1024" i="13"/>
  <c r="F1022" i="13"/>
  <c r="F1021" i="13"/>
  <c r="F1020" i="13"/>
  <c r="F1019" i="13"/>
  <c r="F1018" i="13"/>
  <c r="F1017" i="13"/>
  <c r="F1015" i="13"/>
  <c r="F1014" i="13"/>
  <c r="F1013" i="13"/>
  <c r="F1012" i="13"/>
  <c r="F1011" i="13"/>
  <c r="F1010" i="13"/>
  <c r="F1009" i="13"/>
  <c r="F1008" i="13"/>
  <c r="F1007" i="13"/>
  <c r="F1006" i="13"/>
  <c r="F1005" i="13"/>
  <c r="F1004" i="13"/>
  <c r="F1003" i="13"/>
  <c r="F1001" i="13"/>
  <c r="F1000" i="13"/>
  <c r="F999" i="13"/>
  <c r="F998" i="13"/>
  <c r="F997" i="13"/>
  <c r="F996" i="13"/>
  <c r="F995" i="13"/>
  <c r="F994" i="13"/>
  <c r="F993" i="13"/>
  <c r="F992" i="13"/>
  <c r="F991" i="13"/>
  <c r="F990" i="13"/>
  <c r="F989" i="13"/>
  <c r="F988" i="13"/>
  <c r="F987" i="13"/>
  <c r="F985" i="13"/>
  <c r="F984" i="13"/>
  <c r="F983" i="13"/>
  <c r="F982" i="13"/>
  <c r="F981" i="13"/>
  <c r="F980" i="13"/>
  <c r="F979" i="13"/>
  <c r="F978" i="13"/>
  <c r="F977" i="13"/>
  <c r="F976" i="13"/>
  <c r="F975" i="13"/>
  <c r="F974" i="13"/>
  <c r="F973" i="13"/>
  <c r="F972" i="13"/>
  <c r="F971" i="13"/>
  <c r="F969" i="13"/>
  <c r="F968" i="13"/>
  <c r="F967" i="13"/>
  <c r="F966" i="13"/>
  <c r="F965" i="13"/>
  <c r="F964" i="13"/>
  <c r="F963" i="13"/>
  <c r="F962" i="13"/>
  <c r="F961" i="13"/>
  <c r="F960" i="13"/>
  <c r="F959" i="13"/>
  <c r="F957" i="13"/>
  <c r="F956" i="13"/>
  <c r="F955" i="13"/>
  <c r="F954" i="13"/>
  <c r="F953" i="13"/>
  <c r="F952" i="13"/>
  <c r="F951" i="13"/>
  <c r="F950" i="13"/>
  <c r="F949" i="13"/>
  <c r="F948" i="13"/>
  <c r="F947" i="13"/>
  <c r="F946" i="13"/>
  <c r="F945" i="13"/>
  <c r="F944" i="13"/>
  <c r="F943" i="13"/>
  <c r="F941" i="13"/>
  <c r="F940" i="13"/>
  <c r="F939" i="13"/>
  <c r="F938" i="13"/>
  <c r="F937" i="13"/>
  <c r="F936" i="13"/>
  <c r="F935" i="13"/>
  <c r="F934" i="13"/>
  <c r="F933" i="13"/>
  <c r="F932" i="13"/>
  <c r="F931" i="13"/>
  <c r="F930" i="13"/>
  <c r="F929" i="13"/>
  <c r="F928" i="13"/>
  <c r="F926" i="13"/>
  <c r="F925" i="13"/>
  <c r="F924" i="13"/>
  <c r="F923" i="13"/>
  <c r="F922" i="13"/>
  <c r="F921" i="13"/>
  <c r="F920" i="13"/>
  <c r="F919" i="13"/>
  <c r="F918" i="13"/>
  <c r="F917" i="13"/>
  <c r="F916" i="13"/>
  <c r="F915" i="13"/>
  <c r="F914" i="13"/>
  <c r="F913" i="13"/>
  <c r="F912" i="13"/>
  <c r="F911" i="13"/>
  <c r="F910" i="13"/>
  <c r="F908" i="13"/>
  <c r="F907" i="13"/>
  <c r="F906" i="13"/>
  <c r="F905" i="13"/>
  <c r="F904" i="13"/>
  <c r="F903" i="13"/>
  <c r="F902" i="13"/>
  <c r="F901" i="13"/>
  <c r="F900" i="13"/>
  <c r="F899" i="13"/>
  <c r="F898" i="13"/>
  <c r="F897" i="13"/>
  <c r="F896" i="13"/>
  <c r="F895" i="13"/>
  <c r="F894" i="13"/>
  <c r="F893" i="13"/>
  <c r="F891" i="13"/>
  <c r="F890" i="13"/>
  <c r="F889" i="13"/>
  <c r="F888" i="13"/>
  <c r="F887" i="13"/>
  <c r="F886" i="13"/>
  <c r="F885" i="13"/>
  <c r="F884" i="13"/>
  <c r="F883" i="13"/>
  <c r="F882" i="13"/>
  <c r="F881" i="13"/>
  <c r="F880" i="13"/>
  <c r="F879" i="13"/>
  <c r="F878" i="13"/>
  <c r="F877" i="13"/>
  <c r="F876" i="13"/>
  <c r="F875" i="13"/>
  <c r="F873" i="13"/>
  <c r="F872" i="13"/>
  <c r="F871" i="13"/>
  <c r="F869" i="13"/>
  <c r="F868" i="13"/>
  <c r="F867" i="13"/>
  <c r="F866" i="13"/>
  <c r="F865" i="13"/>
  <c r="F864" i="13"/>
  <c r="F863" i="13"/>
  <c r="F862" i="13"/>
  <c r="F861" i="13"/>
  <c r="F860" i="13"/>
  <c r="F859" i="13"/>
  <c r="F858" i="13"/>
  <c r="F857" i="13"/>
  <c r="F856" i="13"/>
  <c r="F855" i="13"/>
  <c r="F854" i="13"/>
  <c r="F853" i="13"/>
  <c r="F852" i="13"/>
  <c r="F851" i="13"/>
  <c r="F850" i="13"/>
  <c r="F849" i="13"/>
  <c r="F848" i="13"/>
  <c r="F847" i="13"/>
  <c r="F846" i="13"/>
  <c r="F845" i="13"/>
  <c r="F844" i="13"/>
  <c r="F843" i="13"/>
  <c r="F842" i="13"/>
  <c r="F841" i="13"/>
  <c r="F840" i="13"/>
  <c r="F839" i="13"/>
  <c r="F838" i="13"/>
  <c r="F837" i="13"/>
  <c r="F836" i="13"/>
  <c r="F835" i="13"/>
  <c r="F834" i="13"/>
  <c r="F833" i="13"/>
  <c r="F832" i="13"/>
  <c r="F831" i="13"/>
  <c r="F829" i="13"/>
  <c r="F828" i="13"/>
  <c r="F827" i="13"/>
  <c r="F826" i="13"/>
  <c r="F825" i="13"/>
  <c r="F824" i="13"/>
  <c r="F823" i="13"/>
  <c r="F822" i="13"/>
  <c r="F821" i="13"/>
  <c r="F820" i="13"/>
  <c r="F819" i="13"/>
  <c r="F818" i="13"/>
  <c r="F817" i="13"/>
  <c r="F816" i="13"/>
  <c r="F815" i="13"/>
  <c r="F814" i="13"/>
  <c r="F813" i="13"/>
  <c r="F812" i="13"/>
  <c r="F811" i="13"/>
  <c r="F810" i="13"/>
  <c r="F809" i="13"/>
  <c r="F808" i="13"/>
  <c r="F807" i="13"/>
  <c r="F806" i="13"/>
  <c r="F805" i="13"/>
  <c r="F804" i="13"/>
  <c r="F803" i="13"/>
  <c r="F802" i="13"/>
  <c r="F801" i="13"/>
  <c r="F799" i="13"/>
  <c r="F798" i="13"/>
  <c r="F797" i="13"/>
  <c r="F796" i="13"/>
  <c r="F795" i="13"/>
  <c r="F793" i="13"/>
  <c r="F792" i="13"/>
  <c r="F791" i="13"/>
  <c r="F790" i="13"/>
  <c r="F789" i="13"/>
  <c r="F788" i="13"/>
  <c r="F787" i="13"/>
  <c r="F786" i="13"/>
  <c r="F785" i="13"/>
  <c r="F784" i="13"/>
  <c r="F783" i="13"/>
  <c r="F782" i="13"/>
  <c r="F781" i="13"/>
  <c r="F780" i="13"/>
  <c r="F778" i="13"/>
  <c r="F777" i="13"/>
  <c r="F776" i="13"/>
  <c r="F775" i="13"/>
  <c r="F774" i="13"/>
  <c r="F773" i="13"/>
  <c r="F772" i="13"/>
  <c r="F771" i="13"/>
  <c r="F770" i="13"/>
  <c r="F769" i="13"/>
  <c r="F768" i="13"/>
  <c r="F767" i="13"/>
  <c r="F766" i="13"/>
  <c r="F765" i="13"/>
  <c r="F764" i="13"/>
  <c r="F763" i="13"/>
  <c r="F762" i="13"/>
  <c r="F761" i="13"/>
  <c r="F760" i="13"/>
  <c r="F759" i="13"/>
  <c r="F758" i="13"/>
  <c r="F757" i="13"/>
  <c r="F756" i="13"/>
  <c r="F755" i="13"/>
  <c r="F754" i="13"/>
  <c r="F753" i="13"/>
  <c r="F752" i="13"/>
  <c r="F751" i="13"/>
  <c r="F750" i="13"/>
  <c r="F749" i="13"/>
  <c r="F748" i="13"/>
  <c r="F747" i="13"/>
  <c r="F746" i="13"/>
  <c r="F745" i="13"/>
  <c r="F744" i="13"/>
  <c r="F743" i="13"/>
  <c r="F742" i="13"/>
  <c r="F741" i="13"/>
  <c r="F740" i="13"/>
  <c r="F738" i="13"/>
  <c r="F737" i="13"/>
  <c r="F736" i="13"/>
  <c r="F735" i="13"/>
  <c r="F734" i="13"/>
  <c r="F733" i="13"/>
  <c r="F732" i="13"/>
  <c r="F731" i="13"/>
  <c r="F730" i="13"/>
  <c r="F729" i="13"/>
  <c r="F728" i="13"/>
  <c r="F727" i="13"/>
  <c r="F726" i="13"/>
  <c r="F725" i="13"/>
  <c r="F724" i="13"/>
  <c r="F723" i="13"/>
  <c r="F722" i="13"/>
  <c r="F721" i="13"/>
  <c r="F720" i="13"/>
  <c r="F719" i="13"/>
  <c r="F718" i="13"/>
  <c r="F717" i="13"/>
  <c r="F716" i="13"/>
  <c r="F715" i="13"/>
  <c r="F714" i="13"/>
  <c r="F713" i="13"/>
  <c r="F712" i="13"/>
  <c r="F711" i="13"/>
  <c r="F710" i="13"/>
  <c r="F709" i="13"/>
  <c r="F708" i="13"/>
  <c r="F707" i="13"/>
  <c r="F706" i="13"/>
  <c r="F705" i="13"/>
  <c r="F704" i="13"/>
  <c r="F703" i="13"/>
  <c r="F702" i="13"/>
  <c r="F701" i="13"/>
  <c r="F700" i="13"/>
  <c r="F698" i="13"/>
  <c r="F697" i="13"/>
  <c r="F696" i="13"/>
  <c r="F695" i="13"/>
  <c r="F694" i="13"/>
  <c r="F693" i="13"/>
  <c r="F692" i="13"/>
  <c r="F691" i="13"/>
  <c r="F690" i="13"/>
  <c r="F689" i="13"/>
  <c r="F688" i="13"/>
  <c r="F687" i="13"/>
  <c r="F686" i="13"/>
  <c r="F685" i="13"/>
  <c r="F684" i="13"/>
  <c r="F683" i="13"/>
  <c r="F682" i="13"/>
  <c r="F681" i="13"/>
  <c r="F680" i="13"/>
  <c r="F679" i="13"/>
  <c r="F678" i="13"/>
  <c r="F677" i="13"/>
  <c r="F676" i="13"/>
  <c r="F675" i="13"/>
  <c r="F674" i="13"/>
  <c r="F673" i="13"/>
  <c r="F672" i="13"/>
  <c r="F671" i="13"/>
  <c r="F670" i="13"/>
  <c r="F669" i="13"/>
  <c r="F667" i="13"/>
  <c r="F666" i="13"/>
  <c r="F665" i="13"/>
  <c r="F664" i="13"/>
  <c r="F663" i="13"/>
  <c r="F662" i="13"/>
  <c r="F661" i="13"/>
  <c r="F660" i="13"/>
  <c r="F659" i="13"/>
  <c r="F658" i="13"/>
  <c r="F657" i="13"/>
  <c r="F656" i="13"/>
  <c r="F655" i="13"/>
  <c r="F654" i="13"/>
  <c r="F653" i="13"/>
  <c r="F652" i="13"/>
  <c r="F651" i="13"/>
  <c r="F650" i="13"/>
  <c r="F649" i="13"/>
  <c r="F648" i="13"/>
  <c r="F647" i="13"/>
  <c r="F646" i="13"/>
  <c r="F645" i="13"/>
  <c r="F644" i="13"/>
  <c r="F643" i="13"/>
  <c r="F642" i="13"/>
  <c r="F641" i="13"/>
  <c r="F640" i="13"/>
  <c r="F639" i="13"/>
  <c r="F638" i="13"/>
  <c r="F637" i="13"/>
  <c r="F636" i="13"/>
  <c r="F635" i="13"/>
  <c r="F634" i="13"/>
  <c r="F633" i="13"/>
  <c r="F632" i="13"/>
  <c r="F631" i="13"/>
  <c r="F630" i="13"/>
  <c r="F629" i="13"/>
  <c r="F628" i="13"/>
  <c r="F627" i="13"/>
  <c r="F626" i="13"/>
  <c r="F625" i="13"/>
  <c r="F624" i="13"/>
  <c r="F623" i="13"/>
  <c r="F622" i="13"/>
  <c r="F620" i="13"/>
  <c r="F619" i="13"/>
  <c r="F618" i="13"/>
  <c r="F617" i="13"/>
  <c r="F616" i="13"/>
  <c r="F615" i="13"/>
  <c r="F614" i="13"/>
  <c r="F613" i="13"/>
  <c r="F612" i="13"/>
  <c r="F611" i="13"/>
  <c r="F610" i="13"/>
  <c r="F609" i="13"/>
  <c r="F608" i="13"/>
  <c r="F607" i="13"/>
  <c r="F606" i="13"/>
  <c r="F605" i="13"/>
  <c r="F604" i="13"/>
  <c r="F603" i="13"/>
  <c r="F602" i="13"/>
  <c r="F601" i="13"/>
  <c r="F600" i="13"/>
  <c r="F599" i="13"/>
  <c r="F598" i="13"/>
  <c r="F597" i="13"/>
  <c r="F596" i="13"/>
  <c r="F595" i="13"/>
  <c r="F594" i="13"/>
  <c r="F593" i="13"/>
  <c r="F592" i="13"/>
  <c r="F591" i="13"/>
  <c r="F590" i="13"/>
  <c r="F589" i="13"/>
  <c r="F588" i="13"/>
  <c r="F587" i="13"/>
  <c r="F586" i="13"/>
  <c r="F585" i="13"/>
  <c r="F584" i="13"/>
  <c r="F583" i="13"/>
  <c r="F582" i="13"/>
  <c r="F581" i="13"/>
  <c r="F580" i="13"/>
  <c r="F579" i="13"/>
  <c r="F578" i="13"/>
  <c r="F577" i="13"/>
  <c r="F576" i="13"/>
  <c r="F575" i="13"/>
  <c r="F574" i="13"/>
  <c r="F573" i="13"/>
  <c r="F572" i="13"/>
  <c r="F571" i="13"/>
  <c r="F570" i="13"/>
  <c r="F569" i="13"/>
  <c r="F568" i="13"/>
  <c r="F567" i="13"/>
  <c r="F566" i="13"/>
  <c r="F564" i="13"/>
  <c r="F563" i="13"/>
  <c r="F562" i="13"/>
  <c r="F561" i="13"/>
  <c r="F560" i="13"/>
  <c r="F559" i="13"/>
  <c r="F558" i="13"/>
  <c r="F557" i="13"/>
  <c r="F556" i="13"/>
  <c r="F555" i="13"/>
  <c r="F554" i="13"/>
  <c r="F553" i="13"/>
  <c r="F552" i="13"/>
  <c r="F551" i="13"/>
  <c r="F550" i="13"/>
  <c r="F549" i="13"/>
  <c r="F548" i="13"/>
  <c r="F547" i="13"/>
  <c r="F546" i="13"/>
  <c r="F545" i="13"/>
  <c r="F544" i="13"/>
  <c r="F543" i="13"/>
  <c r="F542" i="13"/>
  <c r="F541" i="13"/>
  <c r="F540" i="13"/>
  <c r="F539" i="13"/>
  <c r="F538" i="13"/>
  <c r="F537" i="13"/>
  <c r="F536" i="13"/>
  <c r="F535" i="13"/>
  <c r="F534" i="13"/>
  <c r="F533" i="13"/>
  <c r="F532" i="13"/>
  <c r="F531" i="13"/>
  <c r="F529" i="13"/>
  <c r="F528" i="13"/>
  <c r="F527" i="13"/>
  <c r="F526" i="13"/>
  <c r="F525" i="13"/>
  <c r="F524" i="13"/>
  <c r="F523" i="13"/>
  <c r="F522" i="13"/>
  <c r="F521" i="13"/>
  <c r="F520" i="13"/>
  <c r="F519" i="13"/>
  <c r="F518" i="13"/>
  <c r="F517" i="13"/>
  <c r="F516" i="13"/>
  <c r="F515" i="13"/>
  <c r="F514" i="13"/>
  <c r="F513" i="13"/>
  <c r="F512" i="13"/>
  <c r="F511" i="13"/>
  <c r="F510" i="13"/>
  <c r="F509" i="13"/>
  <c r="F508" i="13"/>
  <c r="F507" i="13"/>
  <c r="F506" i="13"/>
  <c r="F505" i="13"/>
  <c r="F504" i="13"/>
  <c r="F503" i="13"/>
  <c r="F502" i="13"/>
  <c r="F501" i="13"/>
  <c r="F500" i="13"/>
  <c r="F499" i="13"/>
  <c r="F498" i="13"/>
  <c r="F497" i="13"/>
  <c r="F496" i="13"/>
  <c r="F494" i="13"/>
  <c r="F493" i="13"/>
  <c r="F492" i="13"/>
  <c r="F491" i="13"/>
  <c r="F490" i="13"/>
  <c r="F489" i="13"/>
  <c r="F488" i="13"/>
  <c r="F487" i="13"/>
  <c r="F486" i="13"/>
  <c r="F485" i="13"/>
  <c r="F484" i="13"/>
  <c r="F483" i="13"/>
  <c r="F481" i="13"/>
  <c r="F480" i="13"/>
  <c r="F479" i="13"/>
  <c r="F478" i="13"/>
  <c r="F477" i="13"/>
  <c r="F476" i="13"/>
  <c r="F475" i="13"/>
  <c r="F474" i="13"/>
  <c r="F473" i="13"/>
  <c r="F472" i="13"/>
  <c r="F471" i="13"/>
  <c r="F469" i="13"/>
  <c r="F468" i="13"/>
  <c r="F467" i="13"/>
  <c r="F466" i="13"/>
  <c r="F465" i="13"/>
  <c r="F464" i="13"/>
  <c r="F463" i="13"/>
  <c r="F462" i="13"/>
  <c r="F461" i="13"/>
  <c r="F460" i="13"/>
  <c r="F459" i="13"/>
  <c r="F458" i="13"/>
  <c r="F457" i="13"/>
  <c r="F455" i="13"/>
  <c r="F454" i="13"/>
  <c r="F453" i="13"/>
  <c r="F452" i="13"/>
  <c r="F451" i="13"/>
  <c r="F450" i="13"/>
  <c r="F449" i="13"/>
  <c r="F448" i="13"/>
  <c r="F447" i="13"/>
  <c r="F446" i="13"/>
  <c r="F445" i="13"/>
  <c r="F444" i="13"/>
  <c r="F443" i="13"/>
  <c r="F442" i="13"/>
  <c r="F441" i="13"/>
  <c r="F440" i="13"/>
  <c r="F439" i="13"/>
  <c r="F438" i="13"/>
  <c r="F437" i="13"/>
  <c r="F436" i="13"/>
  <c r="F435" i="13"/>
  <c r="F434" i="13"/>
  <c r="F433" i="13"/>
  <c r="F432" i="13"/>
  <c r="F431" i="13"/>
  <c r="F430" i="13"/>
  <c r="F429" i="13"/>
  <c r="F428" i="13"/>
  <c r="F427" i="13"/>
  <c r="F426" i="13"/>
  <c r="F425" i="13"/>
  <c r="F424" i="13"/>
  <c r="F423" i="13"/>
  <c r="F422" i="13"/>
  <c r="F421" i="13"/>
  <c r="F420" i="13"/>
  <c r="F419" i="13"/>
  <c r="F418" i="13"/>
  <c r="F417" i="13"/>
  <c r="F416" i="13"/>
  <c r="F415" i="13"/>
  <c r="F414" i="13"/>
  <c r="F413" i="13"/>
  <c r="F412" i="13"/>
  <c r="F411" i="13"/>
  <c r="F410" i="13"/>
  <c r="F409" i="13"/>
  <c r="F408" i="13"/>
  <c r="F407" i="13"/>
  <c r="F406" i="13"/>
  <c r="F405" i="13"/>
  <c r="F404" i="13"/>
  <c r="F403" i="13"/>
  <c r="F402" i="13"/>
  <c r="F401" i="13"/>
  <c r="F400" i="13"/>
  <c r="F399" i="13"/>
  <c r="F398" i="13"/>
  <c r="F397" i="13"/>
  <c r="F396" i="13"/>
  <c r="F395" i="13"/>
  <c r="F394" i="13"/>
  <c r="F393" i="13"/>
  <c r="F392" i="13"/>
  <c r="F391" i="13"/>
  <c r="F390" i="13"/>
  <c r="F389" i="13"/>
  <c r="F388" i="13"/>
  <c r="F387" i="13"/>
  <c r="F386" i="13"/>
  <c r="F385" i="13"/>
  <c r="F384" i="13"/>
  <c r="F383" i="13"/>
  <c r="F382" i="13"/>
  <c r="F381" i="13"/>
  <c r="F380" i="13"/>
  <c r="F379" i="13"/>
  <c r="F378" i="13"/>
  <c r="F377" i="13"/>
  <c r="F376" i="13"/>
  <c r="F375" i="13"/>
  <c r="F374" i="13"/>
  <c r="F373" i="13"/>
  <c r="F372" i="13"/>
  <c r="F371" i="13"/>
  <c r="F370" i="13"/>
  <c r="F369" i="13"/>
  <c r="F368" i="13"/>
  <c r="F367" i="13"/>
  <c r="F366" i="13"/>
  <c r="F365" i="13"/>
  <c r="F363" i="13"/>
  <c r="F362" i="13"/>
  <c r="F361" i="13"/>
  <c r="F360" i="13"/>
  <c r="F359" i="13"/>
  <c r="F358" i="13"/>
  <c r="F357" i="13"/>
  <c r="F356" i="13"/>
  <c r="F355" i="13"/>
  <c r="F354" i="13"/>
  <c r="F353" i="13"/>
  <c r="F352" i="13"/>
  <c r="F351" i="13"/>
  <c r="F350" i="13"/>
  <c r="F349" i="13"/>
  <c r="F348" i="13"/>
  <c r="F347" i="13"/>
  <c r="F346" i="13"/>
  <c r="F345" i="13"/>
  <c r="F344" i="13"/>
  <c r="F343" i="13"/>
  <c r="F342" i="13"/>
  <c r="F341" i="13"/>
  <c r="F340" i="13"/>
  <c r="F339" i="13"/>
  <c r="F336" i="13"/>
  <c r="F335" i="13"/>
  <c r="F334" i="13"/>
  <c r="F333" i="13"/>
  <c r="F332" i="13"/>
  <c r="F331" i="13"/>
  <c r="F330" i="13"/>
  <c r="F329" i="13"/>
  <c r="F328" i="13"/>
  <c r="F327" i="13"/>
  <c r="F326" i="13"/>
  <c r="F325" i="13"/>
  <c r="F324" i="13"/>
  <c r="F323" i="13"/>
  <c r="F322" i="13"/>
  <c r="F321" i="13"/>
  <c r="F320" i="13"/>
  <c r="F319" i="13"/>
  <c r="F318" i="13"/>
  <c r="F317" i="13"/>
  <c r="F316" i="13"/>
  <c r="F314" i="13"/>
  <c r="F313" i="13"/>
  <c r="F312" i="13"/>
  <c r="F311" i="13"/>
  <c r="F310" i="13"/>
  <c r="F309" i="13"/>
  <c r="F308" i="13"/>
  <c r="F307" i="13"/>
  <c r="F306" i="13"/>
  <c r="F305" i="13"/>
  <c r="F304" i="13"/>
  <c r="F303" i="13"/>
  <c r="F302" i="13"/>
  <c r="F301" i="13"/>
  <c r="F300" i="13"/>
  <c r="F299" i="13"/>
  <c r="F298" i="13"/>
  <c r="F297" i="13"/>
  <c r="F296" i="13"/>
  <c r="F295" i="13"/>
  <c r="F294" i="13"/>
  <c r="F293" i="13"/>
  <c r="F292" i="13"/>
  <c r="F291" i="13"/>
  <c r="F290" i="13"/>
  <c r="F289" i="13"/>
  <c r="F288" i="13"/>
  <c r="F287" i="13"/>
  <c r="F286" i="13"/>
  <c r="F285" i="13"/>
  <c r="F284" i="13"/>
  <c r="F283" i="13"/>
  <c r="F282" i="13"/>
  <c r="F281" i="13"/>
  <c r="F280" i="13"/>
  <c r="F279" i="13"/>
  <c r="F278" i="13"/>
  <c r="F276" i="13"/>
  <c r="F275" i="13"/>
  <c r="F274" i="13"/>
  <c r="F273" i="13"/>
  <c r="F270" i="13"/>
  <c r="F269" i="13"/>
  <c r="F268" i="13"/>
  <c r="F267" i="13"/>
  <c r="F266" i="13"/>
  <c r="F265" i="13"/>
  <c r="F264" i="13"/>
  <c r="F263" i="13"/>
  <c r="F262" i="13"/>
  <c r="F260" i="13"/>
  <c r="F259" i="13"/>
  <c r="F258" i="13"/>
  <c r="F257" i="13"/>
  <c r="F256" i="13"/>
  <c r="F255" i="13"/>
  <c r="F254" i="13"/>
  <c r="F253" i="13"/>
  <c r="F251" i="13"/>
  <c r="F250" i="13"/>
  <c r="F249" i="13"/>
  <c r="F247" i="13"/>
  <c r="F246" i="13"/>
  <c r="F245" i="13"/>
  <c r="F244" i="13"/>
  <c r="F243" i="13"/>
  <c r="F242" i="13"/>
  <c r="F241" i="13"/>
  <c r="F240" i="13"/>
  <c r="F239" i="13"/>
  <c r="F238" i="13"/>
  <c r="F237" i="13"/>
  <c r="F236" i="13"/>
  <c r="F235" i="13"/>
  <c r="F234" i="13"/>
  <c r="F233" i="13"/>
  <c r="F232" i="13"/>
  <c r="F231" i="13"/>
  <c r="F229" i="13"/>
  <c r="F228" i="13"/>
  <c r="F226" i="13"/>
  <c r="F224" i="13"/>
  <c r="F223" i="13"/>
  <c r="F222" i="13"/>
  <c r="F221" i="13"/>
  <c r="F220" i="13"/>
  <c r="F219" i="13"/>
  <c r="F218" i="13"/>
  <c r="F217" i="13"/>
  <c r="F216" i="13"/>
  <c r="F215" i="13"/>
  <c r="F214" i="13"/>
  <c r="F213" i="13"/>
  <c r="F212" i="13"/>
  <c r="F211" i="13"/>
  <c r="F210" i="13"/>
  <c r="F209" i="13"/>
  <c r="F208" i="13"/>
  <c r="F207" i="13"/>
  <c r="F206" i="13"/>
  <c r="F205" i="13"/>
  <c r="F204" i="13"/>
  <c r="F203" i="13"/>
  <c r="F202" i="13"/>
  <c r="F201" i="13"/>
  <c r="F200" i="13"/>
  <c r="F199" i="13"/>
  <c r="F198" i="13"/>
  <c r="F197" i="13"/>
  <c r="F196" i="13"/>
  <c r="F195" i="13"/>
  <c r="F194" i="13"/>
  <c r="F193" i="13"/>
  <c r="F192" i="13"/>
  <c r="F190" i="13"/>
  <c r="F189" i="13"/>
  <c r="F188" i="13"/>
  <c r="F187" i="13"/>
  <c r="F186" i="13"/>
  <c r="F185" i="13"/>
  <c r="F184" i="13"/>
  <c r="F183" i="13"/>
  <c r="F182" i="13"/>
  <c r="F181" i="13"/>
  <c r="F180" i="13"/>
  <c r="F178" i="13"/>
  <c r="F176" i="13"/>
  <c r="F174" i="13"/>
  <c r="F173" i="13"/>
  <c r="F171" i="13"/>
  <c r="F170" i="13"/>
  <c r="F169" i="13"/>
  <c r="F168" i="13"/>
  <c r="F167" i="13"/>
  <c r="F166" i="13"/>
  <c r="F164" i="13"/>
  <c r="F163" i="13"/>
  <c r="F162" i="13"/>
  <c r="F161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4" i="13"/>
  <c r="F142" i="13"/>
  <c r="F141" i="13"/>
  <c r="F140" i="13"/>
  <c r="F139" i="13"/>
  <c r="F137" i="13"/>
  <c r="F136" i="13"/>
  <c r="F135" i="13"/>
  <c r="F134" i="13"/>
  <c r="F133" i="13"/>
  <c r="F132" i="13"/>
  <c r="F130" i="13"/>
  <c r="F129" i="13"/>
  <c r="F128" i="13"/>
  <c r="F127" i="13"/>
  <c r="F125" i="13"/>
  <c r="F124" i="13"/>
  <c r="F123" i="13"/>
  <c r="F122" i="13"/>
  <c r="F121" i="13"/>
  <c r="F120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6" i="13"/>
  <c r="F14" i="13"/>
  <c r="F13" i="9"/>
  <c r="H13" i="4"/>
  <c r="K13" i="4"/>
  <c r="D15" i="4" s="1"/>
  <c r="F17" i="4" s="1"/>
  <c r="F16" i="9"/>
  <c r="H16" i="9" s="1"/>
  <c r="F19" i="9"/>
  <c r="H19" i="9" s="1"/>
  <c r="F22" i="9"/>
  <c r="H22" i="9" s="1"/>
  <c r="F25" i="9"/>
  <c r="H25" i="9" s="1"/>
  <c r="F28" i="9"/>
  <c r="H28" i="9" s="1"/>
  <c r="F31" i="9"/>
  <c r="H31" i="9" s="1"/>
  <c r="G35" i="9"/>
  <c r="F58" i="9" s="1"/>
  <c r="F60" i="9" s="1"/>
  <c r="L35" i="9"/>
  <c r="L38" i="9" s="1"/>
  <c r="L55" i="9"/>
  <c r="F59" i="9"/>
  <c r="L10" i="12"/>
  <c r="P10" i="12"/>
  <c r="Q13" i="12"/>
  <c r="R13" i="12"/>
  <c r="U13" i="12"/>
  <c r="V13" i="12"/>
  <c r="Z13" i="12" s="1"/>
  <c r="AD13" i="12" s="1"/>
  <c r="AH13" i="12" s="1"/>
  <c r="AL13" i="12" s="1"/>
  <c r="AP13" i="12" s="1"/>
  <c r="AT13" i="12" s="1"/>
  <c r="AX13" i="12" s="1"/>
  <c r="BB13" i="12" s="1"/>
  <c r="BF13" i="12" s="1"/>
  <c r="BJ13" i="12" s="1"/>
  <c r="BN13" i="12" s="1"/>
  <c r="BR13" i="12" s="1"/>
  <c r="BV13" i="12" s="1"/>
  <c r="BZ13" i="12" s="1"/>
  <c r="CD13" i="12" s="1"/>
  <c r="CH13" i="12" s="1"/>
  <c r="CL13" i="12" s="1"/>
  <c r="CP13" i="12" s="1"/>
  <c r="CT13" i="12" s="1"/>
  <c r="CX13" i="12" s="1"/>
  <c r="DB13" i="12" s="1"/>
  <c r="Y13" i="12"/>
  <c r="AC13" i="12"/>
  <c r="AG13" i="12"/>
  <c r="AK13" i="12"/>
  <c r="AO13" i="12"/>
  <c r="AS13" i="12"/>
  <c r="AW13" i="12"/>
  <c r="BA13" i="12"/>
  <c r="BE13" i="12"/>
  <c r="BI13" i="12"/>
  <c r="BM13" i="12"/>
  <c r="BQ13" i="12"/>
  <c r="BU13" i="12"/>
  <c r="BY13" i="12"/>
  <c r="CC13" i="12"/>
  <c r="CG13" i="12"/>
  <c r="CK13" i="12"/>
  <c r="CO13" i="12"/>
  <c r="CS13" i="12"/>
  <c r="CW13" i="12"/>
  <c r="DA13" i="12"/>
  <c r="M14" i="12"/>
  <c r="Q14" i="12" s="1"/>
  <c r="U14" i="12" s="1"/>
  <c r="Y14" i="12" s="1"/>
  <c r="AC14" i="12" s="1"/>
  <c r="AG14" i="12" s="1"/>
  <c r="AK14" i="12" s="1"/>
  <c r="AO14" i="12" s="1"/>
  <c r="AS14" i="12" s="1"/>
  <c r="AW14" i="12" s="1"/>
  <c r="BA14" i="12" s="1"/>
  <c r="BE14" i="12" s="1"/>
  <c r="BI14" i="12" s="1"/>
  <c r="BM14" i="12" s="1"/>
  <c r="BQ14" i="12" s="1"/>
  <c r="BU14" i="12" s="1"/>
  <c r="BY14" i="12" s="1"/>
  <c r="CC14" i="12" s="1"/>
  <c r="CG14" i="12" s="1"/>
  <c r="CK14" i="12" s="1"/>
  <c r="CO14" i="12" s="1"/>
  <c r="CS14" i="12" s="1"/>
  <c r="CW14" i="12" s="1"/>
  <c r="DA14" i="12" s="1"/>
  <c r="R14" i="12"/>
  <c r="V14" i="12" s="1"/>
  <c r="Z14" i="12" s="1"/>
  <c r="AD14" i="12" s="1"/>
  <c r="AH14" i="12" s="1"/>
  <c r="AL14" i="12" s="1"/>
  <c r="AP14" i="12" s="1"/>
  <c r="AT14" i="12" s="1"/>
  <c r="AX14" i="12" s="1"/>
  <c r="BB14" i="12" s="1"/>
  <c r="BF14" i="12" s="1"/>
  <c r="BJ14" i="12" s="1"/>
  <c r="BN14" i="12" s="1"/>
  <c r="BR14" i="12" s="1"/>
  <c r="BV14" i="12" s="1"/>
  <c r="BZ14" i="12" s="1"/>
  <c r="CD14" i="12" s="1"/>
  <c r="CH14" i="12" s="1"/>
  <c r="CL14" i="12" s="1"/>
  <c r="CP14" i="12" s="1"/>
  <c r="CT14" i="12" s="1"/>
  <c r="CX14" i="12" s="1"/>
  <c r="DB14" i="12" s="1"/>
  <c r="S14" i="12"/>
  <c r="W14" i="12" s="1"/>
  <c r="AA14" i="12" s="1"/>
  <c r="AE14" i="12" s="1"/>
  <c r="AI14" i="12" s="1"/>
  <c r="AM14" i="12" s="1"/>
  <c r="AQ14" i="12" s="1"/>
  <c r="AU14" i="12" s="1"/>
  <c r="AY14" i="12" s="1"/>
  <c r="BC14" i="12" s="1"/>
  <c r="BG14" i="12" s="1"/>
  <c r="BK14" i="12" s="1"/>
  <c r="BO14" i="12" s="1"/>
  <c r="BS14" i="12" s="1"/>
  <c r="BW14" i="12" s="1"/>
  <c r="CA14" i="12" s="1"/>
  <c r="CE14" i="12" s="1"/>
  <c r="CI14" i="12" s="1"/>
  <c r="CM14" i="12" s="1"/>
  <c r="CQ14" i="12" s="1"/>
  <c r="CU14" i="12" s="1"/>
  <c r="CY14" i="12" s="1"/>
  <c r="DC14" i="12" s="1"/>
  <c r="N15" i="12"/>
  <c r="O15" i="12" s="1"/>
  <c r="P15" i="12"/>
  <c r="Q15" i="12"/>
  <c r="R15" i="12"/>
  <c r="V15" i="12"/>
  <c r="W15" i="12" s="1"/>
  <c r="Z15" i="12"/>
  <c r="AD15" i="12"/>
  <c r="AE15" i="12" s="1"/>
  <c r="AH15" i="12"/>
  <c r="AL15" i="12"/>
  <c r="AM15" i="12"/>
  <c r="AP15" i="12"/>
  <c r="AT15" i="12"/>
  <c r="AX15" i="12"/>
  <c r="BB15" i="12"/>
  <c r="BC15" i="12" s="1"/>
  <c r="BF15" i="12"/>
  <c r="BJ15" i="12"/>
  <c r="BK15" i="12"/>
  <c r="BN15" i="12"/>
  <c r="BR15" i="12"/>
  <c r="BS15" i="12" s="1"/>
  <c r="BV15" i="12"/>
  <c r="BZ15" i="12"/>
  <c r="CD15" i="12"/>
  <c r="CH15" i="12"/>
  <c r="CI15" i="12"/>
  <c r="CL15" i="12"/>
  <c r="CP15" i="12"/>
  <c r="CQ15" i="12" s="1"/>
  <c r="CT15" i="12"/>
  <c r="CX15" i="12"/>
  <c r="CY15" i="12"/>
  <c r="DB15" i="12"/>
  <c r="F16" i="12"/>
  <c r="L16" i="12"/>
  <c r="M16" i="12"/>
  <c r="O16" i="12"/>
  <c r="G17" i="12"/>
  <c r="L17" i="12"/>
  <c r="L18" i="12" s="1"/>
  <c r="N17" i="12"/>
  <c r="N18" i="12" s="1"/>
  <c r="P17" i="12"/>
  <c r="R17" i="12"/>
  <c r="T17" i="12"/>
  <c r="V17" i="12"/>
  <c r="X17" i="12"/>
  <c r="Z17" i="12"/>
  <c r="AB17" i="12"/>
  <c r="AD17" i="12"/>
  <c r="AF17" i="12"/>
  <c r="AH17" i="12"/>
  <c r="AJ17" i="12"/>
  <c r="AL17" i="12"/>
  <c r="AN17" i="12"/>
  <c r="AP17" i="12"/>
  <c r="AR17" i="12"/>
  <c r="AT17" i="12"/>
  <c r="AV17" i="12"/>
  <c r="AX17" i="12"/>
  <c r="AZ17" i="12"/>
  <c r="BB17" i="12"/>
  <c r="BD17" i="12"/>
  <c r="BF17" i="12"/>
  <c r="BH17" i="12"/>
  <c r="BJ17" i="12"/>
  <c r="BL17" i="12"/>
  <c r="BN17" i="12"/>
  <c r="BP17" i="12"/>
  <c r="BR17" i="12"/>
  <c r="BT17" i="12"/>
  <c r="BV17" i="12"/>
  <c r="BX17" i="12"/>
  <c r="BZ17" i="12"/>
  <c r="CB17" i="12"/>
  <c r="CD17" i="12"/>
  <c r="CF17" i="12"/>
  <c r="CH17" i="12"/>
  <c r="CJ17" i="12"/>
  <c r="CL17" i="12"/>
  <c r="CN17" i="12"/>
  <c r="CP17" i="12"/>
  <c r="CR17" i="12"/>
  <c r="CT17" i="12"/>
  <c r="CV17" i="12"/>
  <c r="CX17" i="12"/>
  <c r="CZ17" i="12"/>
  <c r="DB17" i="12"/>
  <c r="F18" i="12"/>
  <c r="M18" i="12"/>
  <c r="Q18" i="12" s="1"/>
  <c r="U18" i="12" s="1"/>
  <c r="Y18" i="12" s="1"/>
  <c r="AC18" i="12" s="1"/>
  <c r="AG18" i="12" s="1"/>
  <c r="AK18" i="12" s="1"/>
  <c r="AO18" i="12" s="1"/>
  <c r="AS18" i="12" s="1"/>
  <c r="AW18" i="12" s="1"/>
  <c r="BA18" i="12" s="1"/>
  <c r="BE18" i="12" s="1"/>
  <c r="BI18" i="12" s="1"/>
  <c r="BM18" i="12" s="1"/>
  <c r="BQ18" i="12" s="1"/>
  <c r="BU18" i="12" s="1"/>
  <c r="BY18" i="12" s="1"/>
  <c r="CC18" i="12" s="1"/>
  <c r="CG18" i="12" s="1"/>
  <c r="CK18" i="12" s="1"/>
  <c r="CO18" i="12" s="1"/>
  <c r="CS18" i="12" s="1"/>
  <c r="CW18" i="12" s="1"/>
  <c r="DA18" i="12" s="1"/>
  <c r="O18" i="12"/>
  <c r="S18" i="12" s="1"/>
  <c r="W18" i="12" s="1"/>
  <c r="AA18" i="12" s="1"/>
  <c r="AE18" i="12"/>
  <c r="AI18" i="12" s="1"/>
  <c r="AM18" i="12" s="1"/>
  <c r="AQ18" i="12" s="1"/>
  <c r="AU18" i="12"/>
  <c r="AY18" i="12" s="1"/>
  <c r="BC18" i="12" s="1"/>
  <c r="BG18" i="12" s="1"/>
  <c r="BK18" i="12" s="1"/>
  <c r="BO18" i="12" s="1"/>
  <c r="BS18" i="12" s="1"/>
  <c r="BW18" i="12" s="1"/>
  <c r="CA18" i="12" s="1"/>
  <c r="CE18" i="12" s="1"/>
  <c r="CI18" i="12" s="1"/>
  <c r="CM18" i="12" s="1"/>
  <c r="CQ18" i="12" s="1"/>
  <c r="CU18" i="12" s="1"/>
  <c r="CY18" i="12" s="1"/>
  <c r="DC18" i="12" s="1"/>
  <c r="L19" i="12"/>
  <c r="L20" i="12"/>
  <c r="M19" i="12"/>
  <c r="N19" i="12"/>
  <c r="P19" i="12"/>
  <c r="P20" i="12"/>
  <c r="T20" i="12" s="1"/>
  <c r="X20" i="12" s="1"/>
  <c r="AB20" i="12" s="1"/>
  <c r="AF20" i="12" s="1"/>
  <c r="AJ20" i="12" s="1"/>
  <c r="AN20" i="12" s="1"/>
  <c r="AR20" i="12" s="1"/>
  <c r="AV20" i="12" s="1"/>
  <c r="AZ20" i="12" s="1"/>
  <c r="BD20" i="12" s="1"/>
  <c r="BH20" i="12" s="1"/>
  <c r="BL20" i="12" s="1"/>
  <c r="BP20" i="12" s="1"/>
  <c r="BT20" i="12" s="1"/>
  <c r="BX20" i="12" s="1"/>
  <c r="CB20" i="12" s="1"/>
  <c r="CF20" i="12" s="1"/>
  <c r="CJ20" i="12" s="1"/>
  <c r="CN20" i="12" s="1"/>
  <c r="CR20" i="12" s="1"/>
  <c r="CV20" i="12" s="1"/>
  <c r="CZ20" i="12" s="1"/>
  <c r="Q19" i="12"/>
  <c r="R19" i="12"/>
  <c r="S19" i="12" s="1"/>
  <c r="V19" i="12"/>
  <c r="W19" i="12" s="1"/>
  <c r="Z19" i="12"/>
  <c r="AD19" i="12"/>
  <c r="AE19" i="12"/>
  <c r="AH19" i="12"/>
  <c r="AI19" i="12"/>
  <c r="AL19" i="12"/>
  <c r="AM19" i="12"/>
  <c r="AP19" i="12"/>
  <c r="AT19" i="12"/>
  <c r="AU19" i="12" s="1"/>
  <c r="AX19" i="12"/>
  <c r="AY19" i="12" s="1"/>
  <c r="BB19" i="12"/>
  <c r="BC19" i="12" s="1"/>
  <c r="BF19" i="12"/>
  <c r="BJ19" i="12"/>
  <c r="BK19" i="12" s="1"/>
  <c r="BN19" i="12"/>
  <c r="BO19" i="12" s="1"/>
  <c r="BR19" i="12"/>
  <c r="BS19" i="12" s="1"/>
  <c r="BV19" i="12"/>
  <c r="BZ19" i="12"/>
  <c r="CA19" i="12" s="1"/>
  <c r="CD19" i="12"/>
  <c r="CE19" i="12" s="1"/>
  <c r="CH19" i="12"/>
  <c r="CI19" i="12" s="1"/>
  <c r="CL19" i="12"/>
  <c r="CP19" i="12"/>
  <c r="CQ19" i="12"/>
  <c r="CT19" i="12"/>
  <c r="CU19" i="12"/>
  <c r="CX19" i="12"/>
  <c r="CY19" i="12"/>
  <c r="DB19" i="12"/>
  <c r="DC19" i="12"/>
  <c r="F20" i="12"/>
  <c r="M20" i="12"/>
  <c r="Q20" i="12" s="1"/>
  <c r="U20" i="12" s="1"/>
  <c r="Y20" i="12" s="1"/>
  <c r="AC20" i="12" s="1"/>
  <c r="AG20" i="12" s="1"/>
  <c r="AK20" i="12" s="1"/>
  <c r="AO20" i="12" s="1"/>
  <c r="AS20" i="12" s="1"/>
  <c r="AW20" i="12" s="1"/>
  <c r="BA20" i="12" s="1"/>
  <c r="BE20" i="12" s="1"/>
  <c r="BI20" i="12" s="1"/>
  <c r="BM20" i="12" s="1"/>
  <c r="BQ20" i="12" s="1"/>
  <c r="BU20" i="12" s="1"/>
  <c r="BY20" i="12" s="1"/>
  <c r="CC20" i="12" s="1"/>
  <c r="CG20" i="12" s="1"/>
  <c r="CK20" i="12" s="1"/>
  <c r="CO20" i="12" s="1"/>
  <c r="CS20" i="12" s="1"/>
  <c r="CW20" i="12" s="1"/>
  <c r="DA20" i="12" s="1"/>
  <c r="G21" i="12"/>
  <c r="M21" i="12"/>
  <c r="M22" i="12" s="1"/>
  <c r="Q22" i="12" s="1"/>
  <c r="U22" i="12" s="1"/>
  <c r="Y22" i="12" s="1"/>
  <c r="AC22" i="12" s="1"/>
  <c r="AG22" i="12" s="1"/>
  <c r="AK22" i="12" s="1"/>
  <c r="AO22" i="12" s="1"/>
  <c r="AS22" i="12" s="1"/>
  <c r="AW22" i="12" s="1"/>
  <c r="BA22" i="12" s="1"/>
  <c r="BE22" i="12" s="1"/>
  <c r="BI22" i="12" s="1"/>
  <c r="BM22" i="12" s="1"/>
  <c r="BQ22" i="12" s="1"/>
  <c r="BU22" i="12" s="1"/>
  <c r="BY22" i="12" s="1"/>
  <c r="CC22" i="12" s="1"/>
  <c r="CG22" i="12" s="1"/>
  <c r="CK22" i="12" s="1"/>
  <c r="CO22" i="12" s="1"/>
  <c r="CS22" i="12" s="1"/>
  <c r="CW22" i="12" s="1"/>
  <c r="DA22" i="12" s="1"/>
  <c r="O21" i="12"/>
  <c r="L21" i="12" s="1"/>
  <c r="L22" i="12" s="1"/>
  <c r="P21" i="12"/>
  <c r="R21" i="12"/>
  <c r="T21" i="12"/>
  <c r="V21" i="12"/>
  <c r="X21" i="12"/>
  <c r="Z21" i="12"/>
  <c r="AB21" i="12"/>
  <c r="AD21" i="12"/>
  <c r="AF21" i="12"/>
  <c r="AH21" i="12"/>
  <c r="AJ21" i="12"/>
  <c r="AL21" i="12"/>
  <c r="AN21" i="12"/>
  <c r="AP21" i="12"/>
  <c r="AR21" i="12"/>
  <c r="AT21" i="12"/>
  <c r="AV21" i="12"/>
  <c r="AX21" i="12"/>
  <c r="AZ21" i="12"/>
  <c r="BB21" i="12"/>
  <c r="BD21" i="12"/>
  <c r="BF21" i="12"/>
  <c r="BH21" i="12"/>
  <c r="BJ21" i="12"/>
  <c r="BL21" i="12"/>
  <c r="BN21" i="12"/>
  <c r="BP21" i="12"/>
  <c r="BR21" i="12"/>
  <c r="BT21" i="12"/>
  <c r="BV21" i="12"/>
  <c r="BX21" i="12"/>
  <c r="BZ21" i="12"/>
  <c r="CB21" i="12"/>
  <c r="CD21" i="12"/>
  <c r="CF21" i="12"/>
  <c r="CH21" i="12"/>
  <c r="CJ21" i="12"/>
  <c r="CL21" i="12"/>
  <c r="CN21" i="12"/>
  <c r="CP21" i="12"/>
  <c r="CR21" i="12"/>
  <c r="CT21" i="12"/>
  <c r="CV21" i="12"/>
  <c r="CX21" i="12"/>
  <c r="CZ21" i="12"/>
  <c r="DB21" i="12"/>
  <c r="F22" i="12"/>
  <c r="O22" i="12"/>
  <c r="S22" i="12" s="1"/>
  <c r="W22" i="12" s="1"/>
  <c r="AA22" i="12" s="1"/>
  <c r="AE22" i="12" s="1"/>
  <c r="AI22" i="12" s="1"/>
  <c r="AM22" i="12" s="1"/>
  <c r="AQ22" i="12" s="1"/>
  <c r="AU22" i="12" s="1"/>
  <c r="AY22" i="12" s="1"/>
  <c r="BC22" i="12" s="1"/>
  <c r="BG22" i="12" s="1"/>
  <c r="BK22" i="12" s="1"/>
  <c r="BO22" i="12" s="1"/>
  <c r="BS22" i="12" s="1"/>
  <c r="BW22" i="12" s="1"/>
  <c r="CA22" i="12" s="1"/>
  <c r="CE22" i="12" s="1"/>
  <c r="CI22" i="12" s="1"/>
  <c r="CM22" i="12" s="1"/>
  <c r="CQ22" i="12" s="1"/>
  <c r="CU22" i="12" s="1"/>
  <c r="CY22" i="12" s="1"/>
  <c r="DC22" i="12" s="1"/>
  <c r="L23" i="12"/>
  <c r="L24" i="12" s="1"/>
  <c r="P24" i="12" s="1"/>
  <c r="T24" i="12" s="1"/>
  <c r="X24" i="12" s="1"/>
  <c r="AB24" i="12" s="1"/>
  <c r="AF24" i="12" s="1"/>
  <c r="AJ24" i="12" s="1"/>
  <c r="AN24" i="12" s="1"/>
  <c r="AR24" i="12" s="1"/>
  <c r="AV24" i="12" s="1"/>
  <c r="AZ24" i="12" s="1"/>
  <c r="BD24" i="12" s="1"/>
  <c r="BH24" i="12" s="1"/>
  <c r="BL24" i="12" s="1"/>
  <c r="BP24" i="12" s="1"/>
  <c r="BT24" i="12" s="1"/>
  <c r="BX24" i="12" s="1"/>
  <c r="CB24" i="12" s="1"/>
  <c r="CF24" i="12" s="1"/>
  <c r="CJ24" i="12" s="1"/>
  <c r="CN24" i="12" s="1"/>
  <c r="CR24" i="12" s="1"/>
  <c r="CV24" i="12" s="1"/>
  <c r="CZ24" i="12" s="1"/>
  <c r="M23" i="12"/>
  <c r="N23" i="12"/>
  <c r="P23" i="12"/>
  <c r="Q23" i="12"/>
  <c r="R23" i="12"/>
  <c r="V23" i="12"/>
  <c r="W23" i="12" s="1"/>
  <c r="Z23" i="12"/>
  <c r="AD23" i="12"/>
  <c r="AE23" i="12"/>
  <c r="AH23" i="12"/>
  <c r="AI23" i="12"/>
  <c r="AL23" i="12"/>
  <c r="AM23" i="12"/>
  <c r="AP23" i="12"/>
  <c r="AQ23" i="12"/>
  <c r="AT23" i="12"/>
  <c r="AU23" i="12"/>
  <c r="AX23" i="12"/>
  <c r="AY23" i="12"/>
  <c r="BB23" i="12"/>
  <c r="BC23" i="12"/>
  <c r="BF23" i="12"/>
  <c r="BG23" i="12"/>
  <c r="BJ23" i="12"/>
  <c r="BK23" i="12"/>
  <c r="BN23" i="12"/>
  <c r="BO23" i="12"/>
  <c r="BR23" i="12"/>
  <c r="BS23" i="12"/>
  <c r="BV23" i="12"/>
  <c r="BW23" i="12"/>
  <c r="BZ23" i="12"/>
  <c r="CA23" i="12"/>
  <c r="CD23" i="12"/>
  <c r="CE23" i="12"/>
  <c r="CH23" i="12"/>
  <c r="CI23" i="12"/>
  <c r="CL23" i="12"/>
  <c r="CP23" i="12"/>
  <c r="CQ23" i="12" s="1"/>
  <c r="CT23" i="12"/>
  <c r="CU23" i="12"/>
  <c r="CX23" i="12"/>
  <c r="CY23" i="12" s="1"/>
  <c r="DB23" i="12"/>
  <c r="DC23" i="12" s="1"/>
  <c r="F24" i="12"/>
  <c r="M24" i="12"/>
  <c r="Q24" i="12" s="1"/>
  <c r="U24" i="12" s="1"/>
  <c r="Y24" i="12" s="1"/>
  <c r="AC24" i="12" s="1"/>
  <c r="AG24" i="12" s="1"/>
  <c r="AK24" i="12" s="1"/>
  <c r="AO24" i="12" s="1"/>
  <c r="AS24" i="12" s="1"/>
  <c r="AW24" i="12" s="1"/>
  <c r="BA24" i="12" s="1"/>
  <c r="BE24" i="12" s="1"/>
  <c r="BI24" i="12" s="1"/>
  <c r="BM24" i="12" s="1"/>
  <c r="BQ24" i="12" s="1"/>
  <c r="BU24" i="12" s="1"/>
  <c r="BY24" i="12" s="1"/>
  <c r="CC24" i="12" s="1"/>
  <c r="CG24" i="12" s="1"/>
  <c r="CK24" i="12" s="1"/>
  <c r="CO24" i="12" s="1"/>
  <c r="CS24" i="12" s="1"/>
  <c r="CW24" i="12" s="1"/>
  <c r="DA24" i="12" s="1"/>
  <c r="G25" i="12"/>
  <c r="L25" i="12"/>
  <c r="L26" i="12" s="1"/>
  <c r="N25" i="12"/>
  <c r="P25" i="12"/>
  <c r="R25" i="12"/>
  <c r="T25" i="12"/>
  <c r="V25" i="12"/>
  <c r="X25" i="12"/>
  <c r="Z25" i="12"/>
  <c r="AB25" i="12"/>
  <c r="AD25" i="12"/>
  <c r="AF25" i="12"/>
  <c r="AH25" i="12"/>
  <c r="AJ25" i="12"/>
  <c r="AL25" i="12"/>
  <c r="AN25" i="12"/>
  <c r="AP25" i="12"/>
  <c r="AR25" i="12"/>
  <c r="AT25" i="12"/>
  <c r="AV25" i="12"/>
  <c r="AX25" i="12"/>
  <c r="AZ25" i="12"/>
  <c r="BB25" i="12"/>
  <c r="BD25" i="12"/>
  <c r="BF25" i="12"/>
  <c r="BH25" i="12"/>
  <c r="BJ25" i="12"/>
  <c r="BL25" i="12"/>
  <c r="BN25" i="12"/>
  <c r="BP25" i="12"/>
  <c r="BR25" i="12"/>
  <c r="BT25" i="12"/>
  <c r="BV25" i="12"/>
  <c r="BX25" i="12"/>
  <c r="BZ25" i="12"/>
  <c r="CB25" i="12"/>
  <c r="CD25" i="12"/>
  <c r="CF25" i="12"/>
  <c r="CH25" i="12"/>
  <c r="CJ25" i="12"/>
  <c r="CL25" i="12"/>
  <c r="CN25" i="12"/>
  <c r="CP25" i="12"/>
  <c r="CR25" i="12"/>
  <c r="CT25" i="12"/>
  <c r="CV25" i="12"/>
  <c r="CX25" i="12"/>
  <c r="CZ25" i="12"/>
  <c r="DB25" i="12"/>
  <c r="F26" i="12"/>
  <c r="M26" i="12"/>
  <c r="Q26" i="12" s="1"/>
  <c r="U26" i="12" s="1"/>
  <c r="Y26" i="12" s="1"/>
  <c r="AC26" i="12" s="1"/>
  <c r="AG26" i="12" s="1"/>
  <c r="AK26" i="12" s="1"/>
  <c r="AO26" i="12" s="1"/>
  <c r="AS26" i="12" s="1"/>
  <c r="AW26" i="12" s="1"/>
  <c r="BA26" i="12" s="1"/>
  <c r="BE26" i="12" s="1"/>
  <c r="BI26" i="12" s="1"/>
  <c r="BM26" i="12" s="1"/>
  <c r="BQ26" i="12" s="1"/>
  <c r="BU26" i="12" s="1"/>
  <c r="BY26" i="12" s="1"/>
  <c r="CC26" i="12" s="1"/>
  <c r="CG26" i="12" s="1"/>
  <c r="CK26" i="12" s="1"/>
  <c r="CO26" i="12" s="1"/>
  <c r="CS26" i="12" s="1"/>
  <c r="CW26" i="12" s="1"/>
  <c r="DA26" i="12" s="1"/>
  <c r="N26" i="12"/>
  <c r="R26" i="12" s="1"/>
  <c r="V26" i="12" s="1"/>
  <c r="Z26" i="12" s="1"/>
  <c r="AD26" i="12" s="1"/>
  <c r="O26" i="12"/>
  <c r="S26" i="12"/>
  <c r="W26" i="12" s="1"/>
  <c r="AA26" i="12" s="1"/>
  <c r="AE26" i="12" s="1"/>
  <c r="AI26" i="12" s="1"/>
  <c r="AM26" i="12" s="1"/>
  <c r="AQ26" i="12" s="1"/>
  <c r="AU26" i="12" s="1"/>
  <c r="AY26" i="12" s="1"/>
  <c r="BC26" i="12" s="1"/>
  <c r="BG26" i="12" s="1"/>
  <c r="BK26" i="12" s="1"/>
  <c r="BO26" i="12" s="1"/>
  <c r="BS26" i="12" s="1"/>
  <c r="BW26" i="12" s="1"/>
  <c r="CA26" i="12" s="1"/>
  <c r="CE26" i="12" s="1"/>
  <c r="CI26" i="12" s="1"/>
  <c r="CM26" i="12" s="1"/>
  <c r="CQ26" i="12" s="1"/>
  <c r="CU26" i="12" s="1"/>
  <c r="CY26" i="12" s="1"/>
  <c r="DC26" i="12" s="1"/>
  <c r="N27" i="12"/>
  <c r="O27" i="12"/>
  <c r="R27" i="12"/>
  <c r="S27" i="12" s="1"/>
  <c r="V27" i="12"/>
  <c r="W27" i="12" s="1"/>
  <c r="Z27" i="12"/>
  <c r="AA27" i="12"/>
  <c r="AD27" i="12"/>
  <c r="AH27" i="12"/>
  <c r="AI27" i="12" s="1"/>
  <c r="AL27" i="12"/>
  <c r="AP27" i="12"/>
  <c r="AQ27" i="12"/>
  <c r="AT27" i="12"/>
  <c r="AX27" i="12"/>
  <c r="AY27" i="12" s="1"/>
  <c r="BB27" i="12"/>
  <c r="BF27" i="12"/>
  <c r="BG27" i="12"/>
  <c r="BJ27" i="12"/>
  <c r="BK27" i="12" s="1"/>
  <c r="BN27" i="12"/>
  <c r="BO27" i="12" s="1"/>
  <c r="BR27" i="12"/>
  <c r="BV27" i="12"/>
  <c r="BW27" i="12"/>
  <c r="BZ27" i="12"/>
  <c r="CD27" i="12"/>
  <c r="CE27" i="12" s="1"/>
  <c r="CH27" i="12"/>
  <c r="CL27" i="12"/>
  <c r="CM27" i="12"/>
  <c r="CP27" i="12"/>
  <c r="CQ27" i="12" s="1"/>
  <c r="CT27" i="12"/>
  <c r="CU27" i="12" s="1"/>
  <c r="CX27" i="12"/>
  <c r="DB27" i="12"/>
  <c r="DC27" i="12"/>
  <c r="F28" i="12"/>
  <c r="L28" i="12"/>
  <c r="M28" i="12"/>
  <c r="N28" i="12"/>
  <c r="O28" i="12"/>
  <c r="P28" i="12"/>
  <c r="Q28" i="12"/>
  <c r="R28" i="12"/>
  <c r="T28" i="12"/>
  <c r="X28" i="12" s="1"/>
  <c r="AB28" i="12" s="1"/>
  <c r="AF28" i="12" s="1"/>
  <c r="AJ28" i="12" s="1"/>
  <c r="AN28" i="12" s="1"/>
  <c r="AR28" i="12" s="1"/>
  <c r="AV28" i="12" s="1"/>
  <c r="AZ28" i="12" s="1"/>
  <c r="BD28" i="12" s="1"/>
  <c r="BH28" i="12" s="1"/>
  <c r="BL28" i="12" s="1"/>
  <c r="BP28" i="12" s="1"/>
  <c r="BT28" i="12" s="1"/>
  <c r="BX28" i="12" s="1"/>
  <c r="CB28" i="12" s="1"/>
  <c r="CF28" i="12" s="1"/>
  <c r="CJ28" i="12" s="1"/>
  <c r="CN28" i="12" s="1"/>
  <c r="CR28" i="12" s="1"/>
  <c r="CV28" i="12" s="1"/>
  <c r="CZ28" i="12" s="1"/>
  <c r="U28" i="12"/>
  <c r="Y28" i="12" s="1"/>
  <c r="AC28" i="12" s="1"/>
  <c r="AG28" i="12" s="1"/>
  <c r="AK28" i="12" s="1"/>
  <c r="AO28" i="12" s="1"/>
  <c r="AS28" i="12" s="1"/>
  <c r="AW28" i="12" s="1"/>
  <c r="BA28" i="12" s="1"/>
  <c r="BE28" i="12" s="1"/>
  <c r="BI28" i="12" s="1"/>
  <c r="BM28" i="12" s="1"/>
  <c r="BQ28" i="12" s="1"/>
  <c r="BU28" i="12" s="1"/>
  <c r="BY28" i="12" s="1"/>
  <c r="CC28" i="12" s="1"/>
  <c r="CG28" i="12" s="1"/>
  <c r="CK28" i="12" s="1"/>
  <c r="CO28" i="12" s="1"/>
  <c r="CS28" i="12" s="1"/>
  <c r="CW28" i="12" s="1"/>
  <c r="DA28" i="12" s="1"/>
  <c r="G29" i="12"/>
  <c r="M29" i="12"/>
  <c r="M30" i="12"/>
  <c r="Q30" i="12" s="1"/>
  <c r="U30" i="12" s="1"/>
  <c r="Y30" i="12" s="1"/>
  <c r="AC30" i="12" s="1"/>
  <c r="AG30" i="12" s="1"/>
  <c r="AK30" i="12" s="1"/>
  <c r="AO30" i="12" s="1"/>
  <c r="AS30" i="12" s="1"/>
  <c r="AW30" i="12" s="1"/>
  <c r="BA30" i="12" s="1"/>
  <c r="BE30" i="12" s="1"/>
  <c r="BI30" i="12" s="1"/>
  <c r="BM30" i="12" s="1"/>
  <c r="BQ30" i="12" s="1"/>
  <c r="BU30" i="12" s="1"/>
  <c r="BY30" i="12" s="1"/>
  <c r="CC30" i="12" s="1"/>
  <c r="CG30" i="12" s="1"/>
  <c r="CK30" i="12" s="1"/>
  <c r="CO30" i="12" s="1"/>
  <c r="CS30" i="12" s="1"/>
  <c r="CW30" i="12" s="1"/>
  <c r="DA30" i="12" s="1"/>
  <c r="O29" i="12"/>
  <c r="L29" i="12" s="1"/>
  <c r="L30" i="12" s="1"/>
  <c r="P29" i="12"/>
  <c r="R29" i="12"/>
  <c r="T29" i="12"/>
  <c r="V29" i="12"/>
  <c r="X29" i="12"/>
  <c r="Z29" i="12"/>
  <c r="AB29" i="12"/>
  <c r="AD29" i="12"/>
  <c r="AF29" i="12"/>
  <c r="AH29" i="12"/>
  <c r="AJ29" i="12"/>
  <c r="AL29" i="12"/>
  <c r="AN29" i="12"/>
  <c r="AP29" i="12"/>
  <c r="AR29" i="12"/>
  <c r="AT29" i="12"/>
  <c r="AV29" i="12"/>
  <c r="AX29" i="12"/>
  <c r="AZ29" i="12"/>
  <c r="BB29" i="12"/>
  <c r="BD29" i="12"/>
  <c r="BF29" i="12"/>
  <c r="BH29" i="12"/>
  <c r="BJ29" i="12"/>
  <c r="BL29" i="12"/>
  <c r="BN29" i="12"/>
  <c r="BP29" i="12"/>
  <c r="BR29" i="12"/>
  <c r="BT29" i="12"/>
  <c r="BV29" i="12"/>
  <c r="BX29" i="12"/>
  <c r="BZ29" i="12"/>
  <c r="CB29" i="12"/>
  <c r="CD29" i="12"/>
  <c r="CF29" i="12"/>
  <c r="CH29" i="12"/>
  <c r="CJ29" i="12"/>
  <c r="CL29" i="12"/>
  <c r="CN29" i="12"/>
  <c r="CP29" i="12"/>
  <c r="CR29" i="12"/>
  <c r="CT29" i="12"/>
  <c r="CV29" i="12"/>
  <c r="CX29" i="12"/>
  <c r="CZ29" i="12"/>
  <c r="DB29" i="12"/>
  <c r="F30" i="12"/>
  <c r="L31" i="12"/>
  <c r="M31" i="12"/>
  <c r="N31" i="12"/>
  <c r="N32" i="12" s="1"/>
  <c r="O31" i="12"/>
  <c r="O32" i="12" s="1"/>
  <c r="P31" i="12"/>
  <c r="Q31" i="12"/>
  <c r="R31" i="12"/>
  <c r="V31" i="12"/>
  <c r="W31" i="12" s="1"/>
  <c r="Z31" i="12"/>
  <c r="AD31" i="12"/>
  <c r="AE31" i="12" s="1"/>
  <c r="AH31" i="12"/>
  <c r="AL31" i="12"/>
  <c r="AM31" i="12" s="1"/>
  <c r="AP31" i="12"/>
  <c r="AT31" i="12"/>
  <c r="AU31" i="12"/>
  <c r="AX31" i="12"/>
  <c r="BB31" i="12"/>
  <c r="BC31" i="12" s="1"/>
  <c r="BF31" i="12"/>
  <c r="BJ31" i="12"/>
  <c r="BK31" i="12" s="1"/>
  <c r="BN31" i="12"/>
  <c r="BR31" i="12"/>
  <c r="BS31" i="12" s="1"/>
  <c r="BV31" i="12"/>
  <c r="BZ31" i="12"/>
  <c r="CA31" i="12"/>
  <c r="CD31" i="12"/>
  <c r="CH31" i="12"/>
  <c r="CI31" i="12" s="1"/>
  <c r="CL31" i="12"/>
  <c r="CP31" i="12"/>
  <c r="CQ31" i="12" s="1"/>
  <c r="CT31" i="12"/>
  <c r="CX31" i="12"/>
  <c r="CY31" i="12" s="1"/>
  <c r="DB31" i="12"/>
  <c r="F32" i="12"/>
  <c r="L32" i="12"/>
  <c r="M32" i="12"/>
  <c r="G33" i="12"/>
  <c r="L33" i="12"/>
  <c r="L34" i="12" s="1"/>
  <c r="N33" i="12"/>
  <c r="N34" i="12" s="1"/>
  <c r="P33" i="12"/>
  <c r="P34" i="12"/>
  <c r="R33" i="12"/>
  <c r="T33" i="12"/>
  <c r="T34" i="12" s="1"/>
  <c r="X34" i="12" s="1"/>
  <c r="V33" i="12"/>
  <c r="X33" i="12"/>
  <c r="Z33" i="12"/>
  <c r="AB33" i="12"/>
  <c r="AB34" i="12" s="1"/>
  <c r="AD33" i="12"/>
  <c r="AF33" i="12"/>
  <c r="AH33" i="12"/>
  <c r="AJ33" i="12"/>
  <c r="AL33" i="12"/>
  <c r="AN33" i="12"/>
  <c r="AP33" i="12"/>
  <c r="AR33" i="12"/>
  <c r="AT33" i="12"/>
  <c r="AV33" i="12"/>
  <c r="AX33" i="12"/>
  <c r="AZ33" i="12"/>
  <c r="BB33" i="12"/>
  <c r="BD33" i="12"/>
  <c r="BF33" i="12"/>
  <c r="BH33" i="12"/>
  <c r="BJ33" i="12"/>
  <c r="BL33" i="12"/>
  <c r="BN33" i="12"/>
  <c r="BP33" i="12"/>
  <c r="BR33" i="12"/>
  <c r="BT33" i="12"/>
  <c r="BV33" i="12"/>
  <c r="BX33" i="12"/>
  <c r="BZ33" i="12"/>
  <c r="CB33" i="12"/>
  <c r="CD33" i="12"/>
  <c r="CF33" i="12"/>
  <c r="CH33" i="12"/>
  <c r="CJ33" i="12"/>
  <c r="CL33" i="12"/>
  <c r="CN33" i="12"/>
  <c r="CP33" i="12"/>
  <c r="CR33" i="12"/>
  <c r="CT33" i="12"/>
  <c r="CV33" i="12"/>
  <c r="CX33" i="12"/>
  <c r="CZ33" i="12"/>
  <c r="DB33" i="12"/>
  <c r="F34" i="12"/>
  <c r="M34" i="12"/>
  <c r="Q34" i="12" s="1"/>
  <c r="U34" i="12" s="1"/>
  <c r="Y34" i="12" s="1"/>
  <c r="AC34" i="12" s="1"/>
  <c r="AG34" i="12" s="1"/>
  <c r="AK34" i="12" s="1"/>
  <c r="AO34" i="12" s="1"/>
  <c r="AS34" i="12" s="1"/>
  <c r="AW34" i="12" s="1"/>
  <c r="BA34" i="12" s="1"/>
  <c r="BE34" i="12" s="1"/>
  <c r="BI34" i="12" s="1"/>
  <c r="BM34" i="12" s="1"/>
  <c r="BQ34" i="12" s="1"/>
  <c r="BU34" i="12" s="1"/>
  <c r="BY34" i="12" s="1"/>
  <c r="CC34" i="12" s="1"/>
  <c r="CG34" i="12" s="1"/>
  <c r="CK34" i="12" s="1"/>
  <c r="CO34" i="12" s="1"/>
  <c r="CS34" i="12" s="1"/>
  <c r="CW34" i="12" s="1"/>
  <c r="DA34" i="12" s="1"/>
  <c r="O34" i="12"/>
  <c r="S34" i="12" s="1"/>
  <c r="W34" i="12" s="1"/>
  <c r="AA34" i="12" s="1"/>
  <c r="AE34" i="12" s="1"/>
  <c r="AI34" i="12" s="1"/>
  <c r="AM34" i="12" s="1"/>
  <c r="AQ34" i="12" s="1"/>
  <c r="AU34" i="12" s="1"/>
  <c r="AY34" i="12" s="1"/>
  <c r="BC34" i="12" s="1"/>
  <c r="BG34" i="12" s="1"/>
  <c r="BK34" i="12" s="1"/>
  <c r="BO34" i="12" s="1"/>
  <c r="BS34" i="12" s="1"/>
  <c r="BW34" i="12" s="1"/>
  <c r="CA34" i="12" s="1"/>
  <c r="CE34" i="12" s="1"/>
  <c r="CI34" i="12" s="1"/>
  <c r="CM34" i="12" s="1"/>
  <c r="CQ34" i="12" s="1"/>
  <c r="CU34" i="12" s="1"/>
  <c r="CY34" i="12" s="1"/>
  <c r="DC34" i="12" s="1"/>
  <c r="C35" i="12"/>
  <c r="F35" i="12"/>
  <c r="F38" i="12"/>
  <c r="G35" i="12"/>
  <c r="L35" i="12"/>
  <c r="L36" i="12" s="1"/>
  <c r="M35" i="12"/>
  <c r="N35" i="12"/>
  <c r="P35" i="12"/>
  <c r="Q35" i="12"/>
  <c r="R35" i="12"/>
  <c r="T35" i="12"/>
  <c r="U35" i="12"/>
  <c r="V35" i="12"/>
  <c r="X35" i="12"/>
  <c r="Y35" i="12"/>
  <c r="Z35" i="12"/>
  <c r="AB35" i="12"/>
  <c r="AC35" i="12"/>
  <c r="AD35" i="12"/>
  <c r="AF35" i="12"/>
  <c r="AG35" i="12"/>
  <c r="AH35" i="12"/>
  <c r="AJ35" i="12"/>
  <c r="AK35" i="12"/>
  <c r="AL35" i="12"/>
  <c r="AN35" i="12"/>
  <c r="AO35" i="12"/>
  <c r="AP35" i="12"/>
  <c r="AR35" i="12"/>
  <c r="AS35" i="12"/>
  <c r="AT35" i="12"/>
  <c r="AV35" i="12"/>
  <c r="AW35" i="12"/>
  <c r="AX35" i="12"/>
  <c r="AZ35" i="12"/>
  <c r="BA35" i="12"/>
  <c r="BB35" i="12"/>
  <c r="BD35" i="12"/>
  <c r="BE35" i="12"/>
  <c r="BF35" i="12"/>
  <c r="BH35" i="12"/>
  <c r="BI35" i="12"/>
  <c r="BJ35" i="12"/>
  <c r="BL35" i="12"/>
  <c r="BM35" i="12"/>
  <c r="BN35" i="12"/>
  <c r="BP35" i="12"/>
  <c r="BQ35" i="12"/>
  <c r="BR35" i="12"/>
  <c r="BT35" i="12"/>
  <c r="BU35" i="12"/>
  <c r="BV35" i="12"/>
  <c r="BX35" i="12"/>
  <c r="BY35" i="12"/>
  <c r="BZ35" i="12"/>
  <c r="CB35" i="12"/>
  <c r="CC35" i="12"/>
  <c r="CD35" i="12"/>
  <c r="CF35" i="12"/>
  <c r="CG35" i="12"/>
  <c r="CH35" i="12"/>
  <c r="CJ35" i="12"/>
  <c r="CK35" i="12"/>
  <c r="CL35" i="12"/>
  <c r="CN35" i="12"/>
  <c r="CO35" i="12"/>
  <c r="CP35" i="12"/>
  <c r="CR35" i="12"/>
  <c r="CS35" i="12"/>
  <c r="CT35" i="12"/>
  <c r="CV35" i="12"/>
  <c r="CW35" i="12"/>
  <c r="CX35" i="12"/>
  <c r="CZ35" i="12"/>
  <c r="DA35" i="12"/>
  <c r="DB35" i="12"/>
  <c r="F36" i="12"/>
  <c r="M36" i="12"/>
  <c r="Q36" i="12" s="1"/>
  <c r="O36" i="12"/>
  <c r="G37" i="12"/>
  <c r="M37" i="12"/>
  <c r="M38" i="12" s="1"/>
  <c r="Q38" i="12" s="1"/>
  <c r="U38" i="12" s="1"/>
  <c r="Y38" i="12" s="1"/>
  <c r="AC38" i="12" s="1"/>
  <c r="AG38" i="12" s="1"/>
  <c r="AK38" i="12" s="1"/>
  <c r="AO38" i="12" s="1"/>
  <c r="AS38" i="12" s="1"/>
  <c r="AW38" i="12" s="1"/>
  <c r="BA38" i="12" s="1"/>
  <c r="BE38" i="12" s="1"/>
  <c r="BI38" i="12" s="1"/>
  <c r="BM38" i="12" s="1"/>
  <c r="BQ38" i="12" s="1"/>
  <c r="BU38" i="12" s="1"/>
  <c r="BY38" i="12" s="1"/>
  <c r="CC38" i="12" s="1"/>
  <c r="CG38" i="12" s="1"/>
  <c r="CK38" i="12" s="1"/>
  <c r="CO38" i="12" s="1"/>
  <c r="CS38" i="12" s="1"/>
  <c r="CW38" i="12" s="1"/>
  <c r="DA38" i="12" s="1"/>
  <c r="O37" i="12"/>
  <c r="L37" i="12" s="1"/>
  <c r="L38" i="12" s="1"/>
  <c r="P37" i="12"/>
  <c r="R37" i="12"/>
  <c r="T37" i="12"/>
  <c r="V37" i="12"/>
  <c r="X37" i="12"/>
  <c r="Z37" i="12"/>
  <c r="AB37" i="12"/>
  <c r="AD37" i="12"/>
  <c r="AF37" i="12"/>
  <c r="AH37" i="12"/>
  <c r="AJ37" i="12"/>
  <c r="AL37" i="12"/>
  <c r="AN37" i="12"/>
  <c r="AP37" i="12"/>
  <c r="AR37" i="12"/>
  <c r="AT37" i="12"/>
  <c r="AV37" i="12"/>
  <c r="AX37" i="12"/>
  <c r="AZ37" i="12"/>
  <c r="BB37" i="12"/>
  <c r="BD37" i="12"/>
  <c r="BF37" i="12"/>
  <c r="BH37" i="12"/>
  <c r="BJ37" i="12"/>
  <c r="BL37" i="12"/>
  <c r="BN37" i="12"/>
  <c r="BP37" i="12"/>
  <c r="BR37" i="12"/>
  <c r="BT37" i="12"/>
  <c r="BV37" i="12"/>
  <c r="BX37" i="12"/>
  <c r="BZ37" i="12"/>
  <c r="CB37" i="12"/>
  <c r="CD37" i="12"/>
  <c r="CF37" i="12"/>
  <c r="CH37" i="12"/>
  <c r="CJ37" i="12"/>
  <c r="CL37" i="12"/>
  <c r="CN37" i="12"/>
  <c r="CP37" i="12"/>
  <c r="CR37" i="12"/>
  <c r="CT37" i="12"/>
  <c r="CV37" i="12"/>
  <c r="CX37" i="12"/>
  <c r="CZ37" i="12"/>
  <c r="DB37" i="12"/>
  <c r="O38" i="12"/>
  <c r="S38" i="12" s="1"/>
  <c r="W38" i="12" s="1"/>
  <c r="AA38" i="12" s="1"/>
  <c r="AE38" i="12" s="1"/>
  <c r="AI38" i="12" s="1"/>
  <c r="AM38" i="12" s="1"/>
  <c r="AQ38" i="12" s="1"/>
  <c r="AU38" i="12" s="1"/>
  <c r="AY38" i="12" s="1"/>
  <c r="BC38" i="12" s="1"/>
  <c r="BG38" i="12" s="1"/>
  <c r="BK38" i="12" s="1"/>
  <c r="BO38" i="12" s="1"/>
  <c r="BS38" i="12" s="1"/>
  <c r="BW38" i="12" s="1"/>
  <c r="CA38" i="12" s="1"/>
  <c r="CE38" i="12" s="1"/>
  <c r="CI38" i="12" s="1"/>
  <c r="CM38" i="12" s="1"/>
  <c r="CQ38" i="12" s="1"/>
  <c r="CU38" i="12" s="1"/>
  <c r="CY38" i="12" s="1"/>
  <c r="DC38" i="12" s="1"/>
  <c r="F39" i="12"/>
  <c r="F42" i="12" s="1"/>
  <c r="L39" i="12"/>
  <c r="L40" i="12" s="1"/>
  <c r="M39" i="12"/>
  <c r="N39" i="12"/>
  <c r="O39" i="12"/>
  <c r="P39" i="12"/>
  <c r="Q39" i="12"/>
  <c r="R39" i="12"/>
  <c r="U39" i="12"/>
  <c r="W39" i="12" s="1"/>
  <c r="V39" i="12"/>
  <c r="Y39" i="12"/>
  <c r="Z39" i="12"/>
  <c r="AC39" i="12"/>
  <c r="AD39" i="12"/>
  <c r="AG39" i="12"/>
  <c r="AH39" i="12"/>
  <c r="AK39" i="12"/>
  <c r="AM39" i="12" s="1"/>
  <c r="AL39" i="12"/>
  <c r="AO39" i="12"/>
  <c r="AP39" i="12"/>
  <c r="AS39" i="12"/>
  <c r="AU39" i="12" s="1"/>
  <c r="AT39" i="12"/>
  <c r="AW39" i="12"/>
  <c r="AY39" i="12" s="1"/>
  <c r="AX39" i="12"/>
  <c r="BA39" i="12"/>
  <c r="BC39" i="12" s="1"/>
  <c r="BB39" i="12"/>
  <c r="BE39" i="12"/>
  <c r="BF39" i="12"/>
  <c r="BI39" i="12"/>
  <c r="BK39" i="12" s="1"/>
  <c r="BJ39" i="12"/>
  <c r="BM39" i="12"/>
  <c r="BO39" i="12" s="1"/>
  <c r="BN39" i="12"/>
  <c r="BQ39" i="12"/>
  <c r="BR39" i="12"/>
  <c r="BS39" i="12" s="1"/>
  <c r="BU39" i="12"/>
  <c r="BV39" i="12"/>
  <c r="BY39" i="12"/>
  <c r="BZ39" i="12"/>
  <c r="CA39" i="12" s="1"/>
  <c r="CC39" i="12"/>
  <c r="CD39" i="12"/>
  <c r="CG39" i="12"/>
  <c r="CH39" i="12"/>
  <c r="CK39" i="12"/>
  <c r="CL39" i="12"/>
  <c r="CO39" i="12"/>
  <c r="CP39" i="12"/>
  <c r="CQ39" i="12" s="1"/>
  <c r="CS39" i="12"/>
  <c r="CU39" i="12" s="1"/>
  <c r="CT39" i="12"/>
  <c r="CW39" i="12"/>
  <c r="CY39" i="12" s="1"/>
  <c r="CX39" i="12"/>
  <c r="DA39" i="12"/>
  <c r="DB39" i="12"/>
  <c r="F40" i="12"/>
  <c r="M40" i="12"/>
  <c r="Q40" i="12" s="1"/>
  <c r="N40" i="12"/>
  <c r="O40" i="12"/>
  <c r="G41" i="12"/>
  <c r="M41" i="12"/>
  <c r="M42" i="12" s="1"/>
  <c r="Q42" i="12" s="1"/>
  <c r="U42" i="12" s="1"/>
  <c r="Y42" i="12" s="1"/>
  <c r="AC42" i="12" s="1"/>
  <c r="AG42" i="12" s="1"/>
  <c r="AK42" i="12" s="1"/>
  <c r="AO42" i="12" s="1"/>
  <c r="AS42" i="12" s="1"/>
  <c r="AW42" i="12" s="1"/>
  <c r="BA42" i="12" s="1"/>
  <c r="BE42" i="12" s="1"/>
  <c r="BI42" i="12" s="1"/>
  <c r="BM42" i="12" s="1"/>
  <c r="BQ42" i="12" s="1"/>
  <c r="BU42" i="12" s="1"/>
  <c r="BY42" i="12" s="1"/>
  <c r="CC42" i="12" s="1"/>
  <c r="CG42" i="12" s="1"/>
  <c r="CK42" i="12" s="1"/>
  <c r="CO42" i="12" s="1"/>
  <c r="CS42" i="12" s="1"/>
  <c r="CW42" i="12" s="1"/>
  <c r="DA42" i="12" s="1"/>
  <c r="O41" i="12"/>
  <c r="N41" i="12" s="1"/>
  <c r="N42" i="12" s="1"/>
  <c r="P41" i="12"/>
  <c r="R41" i="12"/>
  <c r="T41" i="12"/>
  <c r="V41" i="12"/>
  <c r="X41" i="12"/>
  <c r="Z41" i="12"/>
  <c r="AB41" i="12"/>
  <c r="AD41" i="12"/>
  <c r="AF41" i="12"/>
  <c r="AH41" i="12"/>
  <c r="AJ41" i="12"/>
  <c r="AL41" i="12"/>
  <c r="AN41" i="12"/>
  <c r="AP41" i="12"/>
  <c r="AR41" i="12"/>
  <c r="AT41" i="12"/>
  <c r="AV41" i="12"/>
  <c r="AX41" i="12"/>
  <c r="AZ41" i="12"/>
  <c r="BB41" i="12"/>
  <c r="BD41" i="12"/>
  <c r="BF41" i="12"/>
  <c r="BH41" i="12"/>
  <c r="BJ41" i="12"/>
  <c r="BL41" i="12"/>
  <c r="BN41" i="12"/>
  <c r="BP41" i="12"/>
  <c r="BR41" i="12"/>
  <c r="BT41" i="12"/>
  <c r="BV41" i="12"/>
  <c r="BX41" i="12"/>
  <c r="BZ41" i="12"/>
  <c r="CB41" i="12"/>
  <c r="CD41" i="12"/>
  <c r="CF41" i="12"/>
  <c r="CH41" i="12"/>
  <c r="CJ41" i="12"/>
  <c r="CL41" i="12"/>
  <c r="CN41" i="12"/>
  <c r="CP41" i="12"/>
  <c r="CR41" i="12"/>
  <c r="CT41" i="12"/>
  <c r="CV41" i="12"/>
  <c r="CX41" i="12"/>
  <c r="CZ41" i="12"/>
  <c r="DB41" i="12"/>
  <c r="C43" i="12"/>
  <c r="F43" i="12"/>
  <c r="L43" i="12"/>
  <c r="L44" i="12" s="1"/>
  <c r="M43" i="12"/>
  <c r="M44" i="12" s="1"/>
  <c r="N43" i="12"/>
  <c r="N44" i="12" s="1"/>
  <c r="O43" i="12"/>
  <c r="P43" i="12"/>
  <c r="Q43" i="12"/>
  <c r="Q44" i="12" s="1"/>
  <c r="U44" i="12" s="1"/>
  <c r="R43" i="12"/>
  <c r="U43" i="12"/>
  <c r="V43" i="12"/>
  <c r="W43" i="12" s="1"/>
  <c r="Y43" i="12"/>
  <c r="Z43" i="12"/>
  <c r="AC43" i="12"/>
  <c r="AD43" i="12"/>
  <c r="AG43" i="12"/>
  <c r="AH43" i="12"/>
  <c r="AK43" i="12"/>
  <c r="AL43" i="12"/>
  <c r="AM43" i="12" s="1"/>
  <c r="AO43" i="12"/>
  <c r="AQ43" i="12" s="1"/>
  <c r="AP43" i="12"/>
  <c r="AS43" i="12"/>
  <c r="AU43" i="12" s="1"/>
  <c r="AT43" i="12"/>
  <c r="AW43" i="12"/>
  <c r="AX43" i="12"/>
  <c r="BA43" i="12"/>
  <c r="BB43" i="12"/>
  <c r="BE43" i="12"/>
  <c r="BG43" i="12" s="1"/>
  <c r="BF43" i="12"/>
  <c r="BI43" i="12"/>
  <c r="BK43" i="12" s="1"/>
  <c r="BJ43" i="12"/>
  <c r="BM43" i="12"/>
  <c r="BN43" i="12"/>
  <c r="BQ43" i="12"/>
  <c r="BR43" i="12"/>
  <c r="BU43" i="12"/>
  <c r="BW43" i="12" s="1"/>
  <c r="BV43" i="12"/>
  <c r="BY43" i="12"/>
  <c r="CA43" i="12" s="1"/>
  <c r="BZ43" i="12"/>
  <c r="CC43" i="12"/>
  <c r="CD43" i="12"/>
  <c r="CG43" i="12"/>
  <c r="CH43" i="12"/>
  <c r="CK43" i="12"/>
  <c r="CM43" i="12" s="1"/>
  <c r="CL43" i="12"/>
  <c r="CO43" i="12"/>
  <c r="CQ43" i="12" s="1"/>
  <c r="CP43" i="12"/>
  <c r="CS43" i="12"/>
  <c r="CT43" i="12"/>
  <c r="CW43" i="12"/>
  <c r="CX43" i="12"/>
  <c r="DA43" i="12"/>
  <c r="DC43" i="12" s="1"/>
  <c r="DB43" i="12"/>
  <c r="F44" i="12"/>
  <c r="O44" i="12"/>
  <c r="G45" i="12"/>
  <c r="L45" i="12"/>
  <c r="L46" i="12" s="1"/>
  <c r="N45" i="12"/>
  <c r="N46" i="12" s="1"/>
  <c r="P45" i="12"/>
  <c r="R45" i="12"/>
  <c r="T45" i="12"/>
  <c r="V45" i="12"/>
  <c r="X45" i="12"/>
  <c r="Z45" i="12"/>
  <c r="AB45" i="12"/>
  <c r="AD45" i="12"/>
  <c r="AF45" i="12"/>
  <c r="AH45" i="12"/>
  <c r="AJ45" i="12"/>
  <c r="AL45" i="12"/>
  <c r="AN45" i="12"/>
  <c r="AP45" i="12"/>
  <c r="AR45" i="12"/>
  <c r="AT45" i="12"/>
  <c r="AV45" i="12"/>
  <c r="AX45" i="12"/>
  <c r="AZ45" i="12"/>
  <c r="BB45" i="12"/>
  <c r="BD45" i="12"/>
  <c r="BF45" i="12"/>
  <c r="BH45" i="12"/>
  <c r="BJ45" i="12"/>
  <c r="BL45" i="12"/>
  <c r="BN45" i="12"/>
  <c r="BP45" i="12"/>
  <c r="BR45" i="12"/>
  <c r="BT45" i="12"/>
  <c r="BV45" i="12"/>
  <c r="BX45" i="12"/>
  <c r="BZ45" i="12"/>
  <c r="CB45" i="12"/>
  <c r="CD45" i="12"/>
  <c r="CF45" i="12"/>
  <c r="CH45" i="12"/>
  <c r="CJ45" i="12"/>
  <c r="CL45" i="12"/>
  <c r="CN45" i="12"/>
  <c r="CP45" i="12"/>
  <c r="CR45" i="12"/>
  <c r="CT45" i="12"/>
  <c r="CV45" i="12"/>
  <c r="CX45" i="12"/>
  <c r="CZ45" i="12"/>
  <c r="DB45" i="12"/>
  <c r="F46" i="12"/>
  <c r="M46" i="12"/>
  <c r="Q46" i="12" s="1"/>
  <c r="U46" i="12" s="1"/>
  <c r="Y46" i="12" s="1"/>
  <c r="AC46" i="12" s="1"/>
  <c r="AG46" i="12" s="1"/>
  <c r="AK46" i="12" s="1"/>
  <c r="AO46" i="12" s="1"/>
  <c r="AS46" i="12" s="1"/>
  <c r="AW46" i="12" s="1"/>
  <c r="BA46" i="12" s="1"/>
  <c r="BE46" i="12" s="1"/>
  <c r="BI46" i="12" s="1"/>
  <c r="BM46" i="12" s="1"/>
  <c r="BQ46" i="12" s="1"/>
  <c r="BU46" i="12" s="1"/>
  <c r="BY46" i="12" s="1"/>
  <c r="CC46" i="12" s="1"/>
  <c r="CG46" i="12" s="1"/>
  <c r="CK46" i="12" s="1"/>
  <c r="CO46" i="12" s="1"/>
  <c r="CS46" i="12" s="1"/>
  <c r="CW46" i="12" s="1"/>
  <c r="DA46" i="12" s="1"/>
  <c r="O46" i="12"/>
  <c r="S46" i="12"/>
  <c r="W46" i="12" s="1"/>
  <c r="AA46" i="12" s="1"/>
  <c r="AE46" i="12" s="1"/>
  <c r="AI46" i="12" s="1"/>
  <c r="AM46" i="12" s="1"/>
  <c r="AQ46" i="12" s="1"/>
  <c r="AU46" i="12" s="1"/>
  <c r="AY46" i="12" s="1"/>
  <c r="BC46" i="12" s="1"/>
  <c r="BG46" i="12" s="1"/>
  <c r="BK46" i="12" s="1"/>
  <c r="BO46" i="12" s="1"/>
  <c r="BS46" i="12" s="1"/>
  <c r="BW46" i="12" s="1"/>
  <c r="CA46" i="12" s="1"/>
  <c r="CE46" i="12" s="1"/>
  <c r="CI46" i="12" s="1"/>
  <c r="CM46" i="12" s="1"/>
  <c r="CQ46" i="12" s="1"/>
  <c r="CU46" i="12" s="1"/>
  <c r="CY46" i="12" s="1"/>
  <c r="DC46" i="12" s="1"/>
  <c r="C47" i="12"/>
  <c r="F47" i="12"/>
  <c r="L47" i="12"/>
  <c r="L48" i="12" s="1"/>
  <c r="M47" i="12"/>
  <c r="N47" i="12"/>
  <c r="N48" i="12" s="1"/>
  <c r="P47" i="12"/>
  <c r="Q47" i="12"/>
  <c r="R47" i="12"/>
  <c r="U47" i="12"/>
  <c r="V47" i="12"/>
  <c r="Y47" i="12"/>
  <c r="Z47" i="12"/>
  <c r="AC47" i="12"/>
  <c r="AD47" i="12"/>
  <c r="AE47" i="12" s="1"/>
  <c r="AG47" i="12"/>
  <c r="AH47" i="12"/>
  <c r="AK47" i="12"/>
  <c r="AL47" i="12"/>
  <c r="AO47" i="12"/>
  <c r="AP47" i="12"/>
  <c r="AQ47" i="12" s="1"/>
  <c r="AS47" i="12"/>
  <c r="AT47" i="12"/>
  <c r="AU47" i="12" s="1"/>
  <c r="AW47" i="12"/>
  <c r="AX47" i="12"/>
  <c r="BA47" i="12"/>
  <c r="BC47" i="12" s="1"/>
  <c r="BB47" i="12"/>
  <c r="BE47" i="12"/>
  <c r="BF47" i="12"/>
  <c r="BG47" i="12" s="1"/>
  <c r="BI47" i="12"/>
  <c r="BK47" i="12" s="1"/>
  <c r="BJ47" i="12"/>
  <c r="BM47" i="12"/>
  <c r="BN47" i="12"/>
  <c r="BQ47" i="12"/>
  <c r="BR47" i="12"/>
  <c r="BU47" i="12"/>
  <c r="BW47" i="12" s="1"/>
  <c r="BV47" i="12"/>
  <c r="BY47" i="12"/>
  <c r="CA47" i="12" s="1"/>
  <c r="BZ47" i="12"/>
  <c r="CC47" i="12"/>
  <c r="CD47" i="12"/>
  <c r="CG47" i="12"/>
  <c r="CI47" i="12" s="1"/>
  <c r="CH47" i="12"/>
  <c r="CK47" i="12"/>
  <c r="CM47" i="12" s="1"/>
  <c r="CL47" i="12"/>
  <c r="CO47" i="12"/>
  <c r="CP47" i="12"/>
  <c r="CS47" i="12"/>
  <c r="CT47" i="12"/>
  <c r="CW47" i="12"/>
  <c r="CY47" i="12" s="1"/>
  <c r="CX47" i="12"/>
  <c r="DA47" i="12"/>
  <c r="DB47" i="12"/>
  <c r="F48" i="12"/>
  <c r="O48" i="12"/>
  <c r="G49" i="12"/>
  <c r="L49" i="12"/>
  <c r="L50" i="12" s="1"/>
  <c r="N49" i="12"/>
  <c r="N50" i="12" s="1"/>
  <c r="R50" i="12" s="1"/>
  <c r="P49" i="12"/>
  <c r="P50" i="12" s="1"/>
  <c r="R49" i="12"/>
  <c r="T49" i="12"/>
  <c r="V49" i="12"/>
  <c r="X49" i="12"/>
  <c r="Z49" i="12"/>
  <c r="AB49" i="12"/>
  <c r="AD49" i="12"/>
  <c r="AF49" i="12"/>
  <c r="AH49" i="12"/>
  <c r="AJ49" i="12"/>
  <c r="AL49" i="12"/>
  <c r="AN49" i="12"/>
  <c r="AP49" i="12"/>
  <c r="AR49" i="12"/>
  <c r="AT49" i="12"/>
  <c r="AV49" i="12"/>
  <c r="AX49" i="12"/>
  <c r="AZ49" i="12"/>
  <c r="BB49" i="12"/>
  <c r="BD49" i="12"/>
  <c r="BF49" i="12"/>
  <c r="BH49" i="12"/>
  <c r="BJ49" i="12"/>
  <c r="BL49" i="12"/>
  <c r="BN49" i="12"/>
  <c r="BP49" i="12"/>
  <c r="BR49" i="12"/>
  <c r="BT49" i="12"/>
  <c r="BV49" i="12"/>
  <c r="BX49" i="12"/>
  <c r="BZ49" i="12"/>
  <c r="CB49" i="12"/>
  <c r="CD49" i="12"/>
  <c r="CF49" i="12"/>
  <c r="CH49" i="12"/>
  <c r="CJ49" i="12"/>
  <c r="CL49" i="12"/>
  <c r="CN49" i="12"/>
  <c r="CP49" i="12"/>
  <c r="CR49" i="12"/>
  <c r="CT49" i="12"/>
  <c r="CV49" i="12"/>
  <c r="CX49" i="12"/>
  <c r="CZ49" i="12"/>
  <c r="DB49" i="12"/>
  <c r="F50" i="12"/>
  <c r="T50" i="12"/>
  <c r="X50" i="12" s="1"/>
  <c r="M50" i="12"/>
  <c r="Q50" i="12" s="1"/>
  <c r="U50" i="12" s="1"/>
  <c r="Y50" i="12" s="1"/>
  <c r="AC50" i="12" s="1"/>
  <c r="AG50" i="12" s="1"/>
  <c r="AK50" i="12" s="1"/>
  <c r="AO50" i="12" s="1"/>
  <c r="AS50" i="12" s="1"/>
  <c r="AW50" i="12" s="1"/>
  <c r="BA50" i="12" s="1"/>
  <c r="BE50" i="12" s="1"/>
  <c r="BI50" i="12" s="1"/>
  <c r="BM50" i="12" s="1"/>
  <c r="BQ50" i="12" s="1"/>
  <c r="BU50" i="12" s="1"/>
  <c r="BY50" i="12" s="1"/>
  <c r="CC50" i="12" s="1"/>
  <c r="CG50" i="12" s="1"/>
  <c r="CK50" i="12" s="1"/>
  <c r="CO50" i="12" s="1"/>
  <c r="CS50" i="12" s="1"/>
  <c r="CW50" i="12" s="1"/>
  <c r="DA50" i="12" s="1"/>
  <c r="O50" i="12"/>
  <c r="S50" i="12"/>
  <c r="W50" i="12" s="1"/>
  <c r="AA50" i="12" s="1"/>
  <c r="AE50" i="12" s="1"/>
  <c r="AI50" i="12" s="1"/>
  <c r="AM50" i="12" s="1"/>
  <c r="AQ50" i="12" s="1"/>
  <c r="AU50" i="12" s="1"/>
  <c r="AY50" i="12" s="1"/>
  <c r="BC50" i="12" s="1"/>
  <c r="BG50" i="12" s="1"/>
  <c r="BK50" i="12" s="1"/>
  <c r="BO50" i="12" s="1"/>
  <c r="BS50" i="12" s="1"/>
  <c r="BW50" i="12" s="1"/>
  <c r="CA50" i="12" s="1"/>
  <c r="CE50" i="12" s="1"/>
  <c r="CI50" i="12" s="1"/>
  <c r="CM50" i="12" s="1"/>
  <c r="CQ50" i="12" s="1"/>
  <c r="CU50" i="12" s="1"/>
  <c r="CY50" i="12" s="1"/>
  <c r="DC50" i="12" s="1"/>
  <c r="C51" i="12"/>
  <c r="F51" i="12"/>
  <c r="L51" i="12"/>
  <c r="L52" i="12" s="1"/>
  <c r="M51" i="12"/>
  <c r="N51" i="12"/>
  <c r="P51" i="12"/>
  <c r="Q51" i="12"/>
  <c r="R51" i="12"/>
  <c r="U51" i="12"/>
  <c r="W51" i="12" s="1"/>
  <c r="V51" i="12"/>
  <c r="Y51" i="12"/>
  <c r="Z51" i="12"/>
  <c r="AC51" i="12"/>
  <c r="AD51" i="12"/>
  <c r="AG51" i="12"/>
  <c r="AH51" i="12"/>
  <c r="AK51" i="12"/>
  <c r="AL51" i="12"/>
  <c r="AO51" i="12"/>
  <c r="AP51" i="12"/>
  <c r="AQ51" i="12" s="1"/>
  <c r="AS51" i="12"/>
  <c r="AT51" i="12"/>
  <c r="AW51" i="12"/>
  <c r="AX51" i="12"/>
  <c r="BA51" i="12"/>
  <c r="BC51" i="12" s="1"/>
  <c r="BB51" i="12"/>
  <c r="BE51" i="12"/>
  <c r="BG51" i="12" s="1"/>
  <c r="BF51" i="12"/>
  <c r="BI51" i="12"/>
  <c r="BJ51" i="12"/>
  <c r="BM51" i="12"/>
  <c r="BN51" i="12"/>
  <c r="BQ51" i="12"/>
  <c r="BS51" i="12" s="1"/>
  <c r="BR51" i="12"/>
  <c r="BU51" i="12"/>
  <c r="BV51" i="12"/>
  <c r="BY51" i="12"/>
  <c r="BZ51" i="12"/>
  <c r="CC51" i="12"/>
  <c r="CD51" i="12"/>
  <c r="CG51" i="12"/>
  <c r="CH51" i="12"/>
  <c r="CI51" i="12"/>
  <c r="CK51" i="12"/>
  <c r="CM51" i="12" s="1"/>
  <c r="CL51" i="12"/>
  <c r="CO51" i="12"/>
  <c r="CP51" i="12"/>
  <c r="CS51" i="12"/>
  <c r="CT51" i="12"/>
  <c r="CW51" i="12"/>
  <c r="CX51" i="12"/>
  <c r="DA51" i="12"/>
  <c r="DB51" i="12"/>
  <c r="F52" i="12"/>
  <c r="N52" i="12"/>
  <c r="R52" i="12" s="1"/>
  <c r="V52" i="12" s="1"/>
  <c r="Z52" i="12" s="1"/>
  <c r="G53" i="12"/>
  <c r="M53" i="12"/>
  <c r="M54" i="12"/>
  <c r="Q54" i="12" s="1"/>
  <c r="U54" i="12" s="1"/>
  <c r="Y54" i="12" s="1"/>
  <c r="AC54" i="12" s="1"/>
  <c r="AG54" i="12" s="1"/>
  <c r="AK54" i="12" s="1"/>
  <c r="AO54" i="12" s="1"/>
  <c r="AS54" i="12" s="1"/>
  <c r="AW54" i="12" s="1"/>
  <c r="BA54" i="12" s="1"/>
  <c r="BE54" i="12" s="1"/>
  <c r="BI54" i="12" s="1"/>
  <c r="BM54" i="12" s="1"/>
  <c r="BQ54" i="12" s="1"/>
  <c r="BU54" i="12" s="1"/>
  <c r="BY54" i="12" s="1"/>
  <c r="CC54" i="12" s="1"/>
  <c r="CG54" i="12" s="1"/>
  <c r="CK54" i="12" s="1"/>
  <c r="CO54" i="12" s="1"/>
  <c r="CS54" i="12" s="1"/>
  <c r="CW54" i="12" s="1"/>
  <c r="DA54" i="12" s="1"/>
  <c r="O53" i="12"/>
  <c r="P53" i="12"/>
  <c r="R53" i="12"/>
  <c r="T53" i="12"/>
  <c r="V53" i="12"/>
  <c r="X53" i="12"/>
  <c r="Z53" i="12"/>
  <c r="AB53" i="12"/>
  <c r="AD53" i="12"/>
  <c r="AF53" i="12"/>
  <c r="AH53" i="12"/>
  <c r="AJ53" i="12"/>
  <c r="AL53" i="12"/>
  <c r="AN53" i="12"/>
  <c r="AP53" i="12"/>
  <c r="AR53" i="12"/>
  <c r="AT53" i="12"/>
  <c r="AV53" i="12"/>
  <c r="AX53" i="12"/>
  <c r="AZ53" i="12"/>
  <c r="BB53" i="12"/>
  <c r="BD53" i="12"/>
  <c r="BF53" i="12"/>
  <c r="BH53" i="12"/>
  <c r="BJ53" i="12"/>
  <c r="BL53" i="12"/>
  <c r="BN53" i="12"/>
  <c r="BP53" i="12"/>
  <c r="BR53" i="12"/>
  <c r="BT53" i="12"/>
  <c r="BV53" i="12"/>
  <c r="BX53" i="12"/>
  <c r="BZ53" i="12"/>
  <c r="CB53" i="12"/>
  <c r="CD53" i="12"/>
  <c r="CF53" i="12"/>
  <c r="CH53" i="12"/>
  <c r="CJ53" i="12"/>
  <c r="CL53" i="12"/>
  <c r="CN53" i="12"/>
  <c r="CP53" i="12"/>
  <c r="CR53" i="12"/>
  <c r="CT53" i="12"/>
  <c r="CV53" i="12"/>
  <c r="CX53" i="12"/>
  <c r="CZ53" i="12"/>
  <c r="DB53" i="12"/>
  <c r="F54" i="12"/>
  <c r="C55" i="12"/>
  <c r="F55" i="12"/>
  <c r="L55" i="12"/>
  <c r="L56" i="12" s="1"/>
  <c r="M55" i="12"/>
  <c r="M56" i="12" s="1"/>
  <c r="Q56" i="12" s="1"/>
  <c r="U56" i="12" s="1"/>
  <c r="Y56" i="12" s="1"/>
  <c r="N55" i="12"/>
  <c r="P55" i="12"/>
  <c r="Q55" i="12"/>
  <c r="S55" i="12" s="1"/>
  <c r="R55" i="12"/>
  <c r="U55" i="12"/>
  <c r="V55" i="12"/>
  <c r="Y55" i="12"/>
  <c r="AA55" i="12" s="1"/>
  <c r="Z55" i="12"/>
  <c r="AC55" i="12"/>
  <c r="AD55" i="12"/>
  <c r="AG55" i="12"/>
  <c r="AI55" i="12" s="1"/>
  <c r="AH55" i="12"/>
  <c r="AK55" i="12"/>
  <c r="AL55" i="12"/>
  <c r="AO55" i="12"/>
  <c r="AP55" i="12"/>
  <c r="AQ55" i="12" s="1"/>
  <c r="AS55" i="12"/>
  <c r="AT55" i="12"/>
  <c r="AW55" i="12"/>
  <c r="AY55" i="12" s="1"/>
  <c r="AX55" i="12"/>
  <c r="BA55" i="12"/>
  <c r="BC55" i="12" s="1"/>
  <c r="BB55" i="12"/>
  <c r="BE55" i="12"/>
  <c r="BG55" i="12" s="1"/>
  <c r="BF55" i="12"/>
  <c r="BI55" i="12"/>
  <c r="BJ55" i="12"/>
  <c r="BM55" i="12"/>
  <c r="BN55" i="12"/>
  <c r="BQ55" i="12"/>
  <c r="BS55" i="12" s="1"/>
  <c r="BR55" i="12"/>
  <c r="BU55" i="12"/>
  <c r="BV55" i="12"/>
  <c r="BW55" i="12" s="1"/>
  <c r="BY55" i="12"/>
  <c r="CA55" i="12" s="1"/>
  <c r="BZ55" i="12"/>
  <c r="CC55" i="12"/>
  <c r="CE55" i="12" s="1"/>
  <c r="CD55" i="12"/>
  <c r="CG55" i="12"/>
  <c r="CH55" i="12"/>
  <c r="CI55" i="12" s="1"/>
  <c r="CK55" i="12"/>
  <c r="CM55" i="12" s="1"/>
  <c r="CL55" i="12"/>
  <c r="CO55" i="12"/>
  <c r="CQ55" i="12" s="1"/>
  <c r="CP55" i="12"/>
  <c r="CS55" i="12"/>
  <c r="CU55" i="12" s="1"/>
  <c r="CT55" i="12"/>
  <c r="CW55" i="12"/>
  <c r="CX55" i="12"/>
  <c r="DA55" i="12"/>
  <c r="DB55" i="12"/>
  <c r="DC55" i="12" s="1"/>
  <c r="F56" i="12"/>
  <c r="G57" i="12"/>
  <c r="L57" i="12"/>
  <c r="L58" i="12" s="1"/>
  <c r="P58" i="12" s="1"/>
  <c r="N57" i="12"/>
  <c r="N58" i="12" s="1"/>
  <c r="P57" i="12"/>
  <c r="R57" i="12"/>
  <c r="T57" i="12"/>
  <c r="V57" i="12"/>
  <c r="X57" i="12"/>
  <c r="Z57" i="12"/>
  <c r="AB57" i="12"/>
  <c r="AD57" i="12"/>
  <c r="AF57" i="12"/>
  <c r="AH57" i="12"/>
  <c r="AJ57" i="12"/>
  <c r="AL57" i="12"/>
  <c r="AN57" i="12"/>
  <c r="AP57" i="12"/>
  <c r="AR57" i="12"/>
  <c r="AT57" i="12"/>
  <c r="AV57" i="12"/>
  <c r="AX57" i="12"/>
  <c r="AZ57" i="12"/>
  <c r="BB57" i="12"/>
  <c r="BD57" i="12"/>
  <c r="BF57" i="12"/>
  <c r="BH57" i="12"/>
  <c r="BJ57" i="12"/>
  <c r="BL57" i="12"/>
  <c r="BN57" i="12"/>
  <c r="BP57" i="12"/>
  <c r="BR57" i="12"/>
  <c r="BT57" i="12"/>
  <c r="BV57" i="12"/>
  <c r="BX57" i="12"/>
  <c r="BZ57" i="12"/>
  <c r="CB57" i="12"/>
  <c r="CD57" i="12"/>
  <c r="CF57" i="12"/>
  <c r="CH57" i="12"/>
  <c r="CJ57" i="12"/>
  <c r="CL57" i="12"/>
  <c r="CN57" i="12"/>
  <c r="CP57" i="12"/>
  <c r="CR57" i="12"/>
  <c r="CT57" i="12"/>
  <c r="CV57" i="12"/>
  <c r="CX57" i="12"/>
  <c r="CZ57" i="12"/>
  <c r="DB57" i="12"/>
  <c r="F58" i="12"/>
  <c r="M58" i="12"/>
  <c r="Q58" i="12" s="1"/>
  <c r="U58" i="12" s="1"/>
  <c r="Y58" i="12" s="1"/>
  <c r="AC58" i="12" s="1"/>
  <c r="AG58" i="12" s="1"/>
  <c r="AK58" i="12" s="1"/>
  <c r="AO58" i="12" s="1"/>
  <c r="AS58" i="12" s="1"/>
  <c r="AW58" i="12" s="1"/>
  <c r="BA58" i="12" s="1"/>
  <c r="BE58" i="12" s="1"/>
  <c r="BI58" i="12" s="1"/>
  <c r="BM58" i="12" s="1"/>
  <c r="BQ58" i="12" s="1"/>
  <c r="BU58" i="12" s="1"/>
  <c r="BY58" i="12" s="1"/>
  <c r="CC58" i="12" s="1"/>
  <c r="CG58" i="12" s="1"/>
  <c r="CK58" i="12" s="1"/>
  <c r="CO58" i="12" s="1"/>
  <c r="CS58" i="12" s="1"/>
  <c r="CW58" i="12" s="1"/>
  <c r="DA58" i="12" s="1"/>
  <c r="O58" i="12"/>
  <c r="S58" i="12" s="1"/>
  <c r="W58" i="12" s="1"/>
  <c r="AA58" i="12" s="1"/>
  <c r="AE58" i="12" s="1"/>
  <c r="AI58" i="12" s="1"/>
  <c r="AM58" i="12" s="1"/>
  <c r="AQ58" i="12" s="1"/>
  <c r="AU58" i="12" s="1"/>
  <c r="AY58" i="12" s="1"/>
  <c r="BC58" i="12" s="1"/>
  <c r="BG58" i="12" s="1"/>
  <c r="BK58" i="12" s="1"/>
  <c r="BO58" i="12" s="1"/>
  <c r="BS58" i="12" s="1"/>
  <c r="BW58" i="12" s="1"/>
  <c r="CA58" i="12" s="1"/>
  <c r="CE58" i="12" s="1"/>
  <c r="CI58" i="12" s="1"/>
  <c r="CM58" i="12" s="1"/>
  <c r="CQ58" i="12" s="1"/>
  <c r="CU58" i="12" s="1"/>
  <c r="CY58" i="12" s="1"/>
  <c r="DC58" i="12" s="1"/>
  <c r="C59" i="12"/>
  <c r="F59" i="12"/>
  <c r="L59" i="12"/>
  <c r="L60" i="12" s="1"/>
  <c r="M59" i="12"/>
  <c r="M60" i="12" s="1"/>
  <c r="N59" i="12"/>
  <c r="N60" i="12" s="1"/>
  <c r="P59" i="12"/>
  <c r="Q59" i="12"/>
  <c r="R59" i="12"/>
  <c r="R60" i="12" s="1"/>
  <c r="V60" i="12" s="1"/>
  <c r="U59" i="12"/>
  <c r="W59" i="12" s="1"/>
  <c r="V59" i="12"/>
  <c r="Y59" i="12"/>
  <c r="Z59" i="12"/>
  <c r="Z60" i="12" s="1"/>
  <c r="AC59" i="12"/>
  <c r="AE59" i="12" s="1"/>
  <c r="AD59" i="12"/>
  <c r="AG59" i="12"/>
  <c r="AH59" i="12"/>
  <c r="AK59" i="12"/>
  <c r="AM59" i="12" s="1"/>
  <c r="AL59" i="12"/>
  <c r="AO59" i="12"/>
  <c r="AQ59" i="12" s="1"/>
  <c r="AP59" i="12"/>
  <c r="AS59" i="12"/>
  <c r="AU59" i="12" s="1"/>
  <c r="AT59" i="12"/>
  <c r="AW59" i="12"/>
  <c r="AX59" i="12"/>
  <c r="BA59" i="12"/>
  <c r="BC59" i="12" s="1"/>
  <c r="BB59" i="12"/>
  <c r="BE59" i="12"/>
  <c r="BF59" i="12"/>
  <c r="BG59" i="12" s="1"/>
  <c r="BI59" i="12"/>
  <c r="BK59" i="12" s="1"/>
  <c r="BJ59" i="12"/>
  <c r="BM59" i="12"/>
  <c r="BN59" i="12"/>
  <c r="BQ59" i="12"/>
  <c r="BR59" i="12"/>
  <c r="BU59" i="12"/>
  <c r="BW59" i="12" s="1"/>
  <c r="BV59" i="12"/>
  <c r="BY59" i="12"/>
  <c r="CA59" i="12" s="1"/>
  <c r="BZ59" i="12"/>
  <c r="CC59" i="12"/>
  <c r="CD59" i="12"/>
  <c r="CG59" i="12"/>
  <c r="CH59" i="12"/>
  <c r="CK59" i="12"/>
  <c r="CM59" i="12" s="1"/>
  <c r="CL59" i="12"/>
  <c r="CO59" i="12"/>
  <c r="CP59" i="12"/>
  <c r="CS59" i="12"/>
  <c r="CT59" i="12"/>
  <c r="CW59" i="12"/>
  <c r="CX59" i="12"/>
  <c r="DA59" i="12"/>
  <c r="DC59" i="12" s="1"/>
  <c r="DB59" i="12"/>
  <c r="F60" i="12"/>
  <c r="G61" i="12"/>
  <c r="L61" i="12"/>
  <c r="L62" i="12" s="1"/>
  <c r="N61" i="12"/>
  <c r="N62" i="12" s="1"/>
  <c r="R62" i="12" s="1"/>
  <c r="P61" i="12"/>
  <c r="R61" i="12"/>
  <c r="T61" i="12"/>
  <c r="V61" i="12"/>
  <c r="X61" i="12"/>
  <c r="Z61" i="12"/>
  <c r="AB61" i="12"/>
  <c r="AD61" i="12"/>
  <c r="AF61" i="12"/>
  <c r="AH61" i="12"/>
  <c r="AJ61" i="12"/>
  <c r="AL61" i="12"/>
  <c r="AN61" i="12"/>
  <c r="AP61" i="12"/>
  <c r="AR61" i="12"/>
  <c r="AT61" i="12"/>
  <c r="AV61" i="12"/>
  <c r="AX61" i="12"/>
  <c r="AZ61" i="12"/>
  <c r="BB61" i="12"/>
  <c r="BD61" i="12"/>
  <c r="BF61" i="12"/>
  <c r="BH61" i="12"/>
  <c r="BJ61" i="12"/>
  <c r="BL61" i="12"/>
  <c r="BN61" i="12"/>
  <c r="BP61" i="12"/>
  <c r="BR61" i="12"/>
  <c r="BT61" i="12"/>
  <c r="BV61" i="12"/>
  <c r="BX61" i="12"/>
  <c r="BZ61" i="12"/>
  <c r="CB61" i="12"/>
  <c r="CD61" i="12"/>
  <c r="CF61" i="12"/>
  <c r="CH61" i="12"/>
  <c r="CJ61" i="12"/>
  <c r="CL61" i="12"/>
  <c r="CN61" i="12"/>
  <c r="CP61" i="12"/>
  <c r="CR61" i="12"/>
  <c r="CT61" i="12"/>
  <c r="CV61" i="12"/>
  <c r="CX61" i="12"/>
  <c r="CZ61" i="12"/>
  <c r="DB61" i="12"/>
  <c r="F62" i="12"/>
  <c r="M62" i="12"/>
  <c r="O62" i="12"/>
  <c r="S62" i="12" s="1"/>
  <c r="W62" i="12" s="1"/>
  <c r="AA62" i="12" s="1"/>
  <c r="AE62" i="12" s="1"/>
  <c r="AI62" i="12" s="1"/>
  <c r="AM62" i="12" s="1"/>
  <c r="AQ62" i="12" s="1"/>
  <c r="AU62" i="12" s="1"/>
  <c r="AY62" i="12" s="1"/>
  <c r="BC62" i="12" s="1"/>
  <c r="BG62" i="12" s="1"/>
  <c r="BK62" i="12" s="1"/>
  <c r="BO62" i="12" s="1"/>
  <c r="BS62" i="12" s="1"/>
  <c r="BW62" i="12" s="1"/>
  <c r="CA62" i="12" s="1"/>
  <c r="CE62" i="12" s="1"/>
  <c r="CI62" i="12" s="1"/>
  <c r="CM62" i="12" s="1"/>
  <c r="CQ62" i="12" s="1"/>
  <c r="CU62" i="12" s="1"/>
  <c r="CY62" i="12" s="1"/>
  <c r="DC62" i="12" s="1"/>
  <c r="Q62" i="12"/>
  <c r="U62" i="12" s="1"/>
  <c r="Y62" i="12" s="1"/>
  <c r="AC62" i="12" s="1"/>
  <c r="AG62" i="12" s="1"/>
  <c r="AK62" i="12" s="1"/>
  <c r="AO62" i="12" s="1"/>
  <c r="AS62" i="12" s="1"/>
  <c r="AW62" i="12" s="1"/>
  <c r="BA62" i="12" s="1"/>
  <c r="BE62" i="12" s="1"/>
  <c r="BI62" i="12" s="1"/>
  <c r="BM62" i="12" s="1"/>
  <c r="BQ62" i="12" s="1"/>
  <c r="BU62" i="12" s="1"/>
  <c r="BY62" i="12" s="1"/>
  <c r="CC62" i="12" s="1"/>
  <c r="CG62" i="12" s="1"/>
  <c r="CK62" i="12" s="1"/>
  <c r="CO62" i="12" s="1"/>
  <c r="CS62" i="12" s="1"/>
  <c r="CW62" i="12" s="1"/>
  <c r="DA62" i="12" s="1"/>
  <c r="C63" i="12"/>
  <c r="F63" i="12"/>
  <c r="F66" i="12" s="1"/>
  <c r="L63" i="12"/>
  <c r="L64" i="12" s="1"/>
  <c r="M63" i="12"/>
  <c r="N63" i="12"/>
  <c r="N64" i="12"/>
  <c r="O63" i="12"/>
  <c r="O64" i="12" s="1"/>
  <c r="P63" i="12"/>
  <c r="Q63" i="12"/>
  <c r="R63" i="12"/>
  <c r="R64" i="12" s="1"/>
  <c r="U63" i="12"/>
  <c r="V63" i="12"/>
  <c r="Y63" i="12"/>
  <c r="AA63" i="12" s="1"/>
  <c r="Z63" i="12"/>
  <c r="AC63" i="12"/>
  <c r="AD63" i="12"/>
  <c r="AG63" i="12"/>
  <c r="AI63" i="12" s="1"/>
  <c r="AH63" i="12"/>
  <c r="AJ63" i="12"/>
  <c r="AK63" i="12"/>
  <c r="AM63" i="12" s="1"/>
  <c r="AL63" i="12"/>
  <c r="AN63" i="12"/>
  <c r="AO63" i="12"/>
  <c r="AP63" i="12"/>
  <c r="AR63" i="12"/>
  <c r="AS63" i="12"/>
  <c r="AT63" i="12"/>
  <c r="AV63" i="12"/>
  <c r="AW63" i="12"/>
  <c r="AY63" i="12" s="1"/>
  <c r="AX63" i="12"/>
  <c r="AZ63" i="12"/>
  <c r="BA63" i="12"/>
  <c r="BC63" i="12" s="1"/>
  <c r="BB63" i="12"/>
  <c r="BD63" i="12"/>
  <c r="BE63" i="12"/>
  <c r="BF63" i="12"/>
  <c r="BH63" i="12"/>
  <c r="BI63" i="12"/>
  <c r="BJ63" i="12"/>
  <c r="BL63" i="12"/>
  <c r="BM63" i="12"/>
  <c r="BO63" i="12" s="1"/>
  <c r="BN63" i="12"/>
  <c r="BP63" i="12"/>
  <c r="BQ63" i="12"/>
  <c r="BS63" i="12" s="1"/>
  <c r="BR63" i="12"/>
  <c r="BT63" i="12"/>
  <c r="BU63" i="12"/>
  <c r="BV63" i="12"/>
  <c r="BX63" i="12"/>
  <c r="BY63" i="12"/>
  <c r="BZ63" i="12"/>
  <c r="CB63" i="12"/>
  <c r="CC63" i="12"/>
  <c r="CE63" i="12" s="1"/>
  <c r="CD63" i="12"/>
  <c r="CF63" i="12"/>
  <c r="CG63" i="12"/>
  <c r="CI63" i="12" s="1"/>
  <c r="CH63" i="12"/>
  <c r="CJ63" i="12"/>
  <c r="CK63" i="12"/>
  <c r="CL63" i="12"/>
  <c r="CN63" i="12"/>
  <c r="CO63" i="12"/>
  <c r="CP63" i="12"/>
  <c r="CR63" i="12"/>
  <c r="CS63" i="12"/>
  <c r="CU63" i="12" s="1"/>
  <c r="CT63" i="12"/>
  <c r="CV63" i="12"/>
  <c r="CW63" i="12"/>
  <c r="CY63" i="12" s="1"/>
  <c r="CX63" i="12"/>
  <c r="CZ63" i="12"/>
  <c r="DA63" i="12"/>
  <c r="DB63" i="12"/>
  <c r="F64" i="12"/>
  <c r="M64" i="12"/>
  <c r="Q64" i="12" s="1"/>
  <c r="G65" i="12"/>
  <c r="L65" i="12"/>
  <c r="L66" i="12" s="1"/>
  <c r="N65" i="12"/>
  <c r="N66" i="12" s="1"/>
  <c r="P65" i="12"/>
  <c r="R65" i="12"/>
  <c r="T65" i="12"/>
  <c r="V65" i="12"/>
  <c r="X65" i="12"/>
  <c r="Z65" i="12"/>
  <c r="AB65" i="12"/>
  <c r="AD65" i="12"/>
  <c r="AF65" i="12"/>
  <c r="AH65" i="12"/>
  <c r="AJ65" i="12"/>
  <c r="AL65" i="12"/>
  <c r="AN65" i="12"/>
  <c r="AP65" i="12"/>
  <c r="AR65" i="12"/>
  <c r="AT65" i="12"/>
  <c r="AV65" i="12"/>
  <c r="AX65" i="12"/>
  <c r="AZ65" i="12"/>
  <c r="BB65" i="12"/>
  <c r="BD65" i="12"/>
  <c r="BF65" i="12"/>
  <c r="BH65" i="12"/>
  <c r="BJ65" i="12"/>
  <c r="BL65" i="12"/>
  <c r="BN65" i="12"/>
  <c r="BP65" i="12"/>
  <c r="BR65" i="12"/>
  <c r="BT65" i="12"/>
  <c r="BV65" i="12"/>
  <c r="BX65" i="12"/>
  <c r="BZ65" i="12"/>
  <c r="CB65" i="12"/>
  <c r="CD65" i="12"/>
  <c r="CF65" i="12"/>
  <c r="CH65" i="12"/>
  <c r="CJ65" i="12"/>
  <c r="CL65" i="12"/>
  <c r="CN65" i="12"/>
  <c r="CP65" i="12"/>
  <c r="CR65" i="12"/>
  <c r="CT65" i="12"/>
  <c r="CV65" i="12"/>
  <c r="CX65" i="12"/>
  <c r="CZ65" i="12"/>
  <c r="DB65" i="12"/>
  <c r="M66" i="12"/>
  <c r="Q66" i="12" s="1"/>
  <c r="U66" i="12" s="1"/>
  <c r="Y66" i="12" s="1"/>
  <c r="AC66" i="12" s="1"/>
  <c r="AG66" i="12" s="1"/>
  <c r="AK66" i="12" s="1"/>
  <c r="AO66" i="12" s="1"/>
  <c r="AS66" i="12" s="1"/>
  <c r="AW66" i="12" s="1"/>
  <c r="BA66" i="12" s="1"/>
  <c r="O66" i="12"/>
  <c r="S66" i="12" s="1"/>
  <c r="W66" i="12" s="1"/>
  <c r="AA66" i="12" s="1"/>
  <c r="AE66" i="12" s="1"/>
  <c r="AI66" i="12" s="1"/>
  <c r="AM66" i="12" s="1"/>
  <c r="AQ66" i="12" s="1"/>
  <c r="AU66" i="12" s="1"/>
  <c r="AY66" i="12" s="1"/>
  <c r="BC66" i="12" s="1"/>
  <c r="BG66" i="12" s="1"/>
  <c r="BK66" i="12" s="1"/>
  <c r="BO66" i="12" s="1"/>
  <c r="BS66" i="12" s="1"/>
  <c r="BW66" i="12" s="1"/>
  <c r="CA66" i="12" s="1"/>
  <c r="CE66" i="12" s="1"/>
  <c r="CI66" i="12" s="1"/>
  <c r="CM66" i="12" s="1"/>
  <c r="CQ66" i="12" s="1"/>
  <c r="CU66" i="12" s="1"/>
  <c r="CY66" i="12" s="1"/>
  <c r="DC66" i="12" s="1"/>
  <c r="BE66" i="12"/>
  <c r="BI66" i="12" s="1"/>
  <c r="BM66" i="12" s="1"/>
  <c r="BQ66" i="12" s="1"/>
  <c r="BU66" i="12" s="1"/>
  <c r="BY66" i="12" s="1"/>
  <c r="CC66" i="12" s="1"/>
  <c r="CG66" i="12" s="1"/>
  <c r="CK66" i="12" s="1"/>
  <c r="CO66" i="12" s="1"/>
  <c r="CS66" i="12" s="1"/>
  <c r="CW66" i="12" s="1"/>
  <c r="DA66" i="12" s="1"/>
  <c r="C67" i="12"/>
  <c r="F67" i="12"/>
  <c r="G67" i="12"/>
  <c r="L67" i="12"/>
  <c r="L68" i="12" s="1"/>
  <c r="P68" i="12" s="1"/>
  <c r="T68" i="12" s="1"/>
  <c r="M67" i="12"/>
  <c r="M68" i="12" s="1"/>
  <c r="N67" i="12"/>
  <c r="N68" i="12" s="1"/>
  <c r="P67" i="12"/>
  <c r="Q67" i="12"/>
  <c r="Q68" i="12" s="1"/>
  <c r="R67" i="12"/>
  <c r="R68" i="12" s="1"/>
  <c r="T67" i="12"/>
  <c r="U67" i="12"/>
  <c r="V67" i="12"/>
  <c r="V68" i="12" s="1"/>
  <c r="X67" i="12"/>
  <c r="Y67" i="12"/>
  <c r="Z67" i="12"/>
  <c r="AB67" i="12"/>
  <c r="AC67" i="12"/>
  <c r="AD67" i="12"/>
  <c r="AF67" i="12"/>
  <c r="AG67" i="12"/>
  <c r="AH67" i="12"/>
  <c r="AJ67" i="12"/>
  <c r="AK67" i="12"/>
  <c r="AL67" i="12"/>
  <c r="AN67" i="12"/>
  <c r="AO67" i="12"/>
  <c r="AP67" i="12"/>
  <c r="AR67" i="12"/>
  <c r="AS67" i="12"/>
  <c r="AT67" i="12"/>
  <c r="AV67" i="12"/>
  <c r="AW67" i="12"/>
  <c r="AX67" i="12"/>
  <c r="AZ67" i="12"/>
  <c r="BA67" i="12"/>
  <c r="BB67" i="12"/>
  <c r="BC67" i="12" s="1"/>
  <c r="BD67" i="12"/>
  <c r="BE67" i="12"/>
  <c r="BF67" i="12"/>
  <c r="BH67" i="12"/>
  <c r="BI67" i="12"/>
  <c r="BJ67" i="12"/>
  <c r="BL67" i="12"/>
  <c r="BM67" i="12"/>
  <c r="BN67" i="12"/>
  <c r="BP67" i="12"/>
  <c r="BQ67" i="12"/>
  <c r="BR67" i="12"/>
  <c r="BS67" i="12" s="1"/>
  <c r="BT67" i="12"/>
  <c r="BU67" i="12"/>
  <c r="BV67" i="12"/>
  <c r="BX67" i="12"/>
  <c r="BY67" i="12"/>
  <c r="BZ67" i="12"/>
  <c r="CB67" i="12"/>
  <c r="CC67" i="12"/>
  <c r="CD67" i="12"/>
  <c r="CF67" i="12"/>
  <c r="CG67" i="12"/>
  <c r="CH67" i="12"/>
  <c r="CI67" i="12" s="1"/>
  <c r="CJ67" i="12"/>
  <c r="CK67" i="12"/>
  <c r="CL67" i="12"/>
  <c r="CN67" i="12"/>
  <c r="CO67" i="12"/>
  <c r="CP67" i="12"/>
  <c r="CR67" i="12"/>
  <c r="CS67" i="12"/>
  <c r="CT67" i="12"/>
  <c r="CV67" i="12"/>
  <c r="CW67" i="12"/>
  <c r="CX67" i="12"/>
  <c r="CY67" i="12" s="1"/>
  <c r="CZ67" i="12"/>
  <c r="DA67" i="12"/>
  <c r="DB67" i="12"/>
  <c r="F68" i="12"/>
  <c r="O68" i="12"/>
  <c r="G69" i="12"/>
  <c r="L69" i="12"/>
  <c r="L70" i="12"/>
  <c r="N69" i="12"/>
  <c r="N70" i="12" s="1"/>
  <c r="P69" i="12"/>
  <c r="R69" i="12"/>
  <c r="T69" i="12"/>
  <c r="V69" i="12"/>
  <c r="X69" i="12"/>
  <c r="Z69" i="12"/>
  <c r="AB69" i="12"/>
  <c r="AD69" i="12"/>
  <c r="AF69" i="12"/>
  <c r="AH69" i="12"/>
  <c r="AJ69" i="12"/>
  <c r="AL69" i="12"/>
  <c r="AN69" i="12"/>
  <c r="AP69" i="12"/>
  <c r="AR69" i="12"/>
  <c r="AT69" i="12"/>
  <c r="AV69" i="12"/>
  <c r="AX69" i="12"/>
  <c r="AZ69" i="12"/>
  <c r="BB69" i="12"/>
  <c r="BD69" i="12"/>
  <c r="BF69" i="12"/>
  <c r="BH69" i="12"/>
  <c r="BJ69" i="12"/>
  <c r="BL69" i="12"/>
  <c r="BN69" i="12"/>
  <c r="BP69" i="12"/>
  <c r="BR69" i="12"/>
  <c r="BT69" i="12"/>
  <c r="BV69" i="12"/>
  <c r="BX69" i="12"/>
  <c r="BZ69" i="12"/>
  <c r="CB69" i="12"/>
  <c r="CD69" i="12"/>
  <c r="CF69" i="12"/>
  <c r="CH69" i="12"/>
  <c r="CJ69" i="12"/>
  <c r="CL69" i="12"/>
  <c r="CN69" i="12"/>
  <c r="CP69" i="12"/>
  <c r="CR69" i="12"/>
  <c r="CT69" i="12"/>
  <c r="CV69" i="12"/>
  <c r="CX69" i="12"/>
  <c r="CZ69" i="12"/>
  <c r="DB69" i="12"/>
  <c r="F70" i="12"/>
  <c r="M70" i="12"/>
  <c r="O70" i="12"/>
  <c r="Q70" i="12"/>
  <c r="U70" i="12" s="1"/>
  <c r="Y70" i="12" s="1"/>
  <c r="AC70" i="12" s="1"/>
  <c r="AG70" i="12" s="1"/>
  <c r="AK70" i="12" s="1"/>
  <c r="AO70" i="12" s="1"/>
  <c r="AS70" i="12" s="1"/>
  <c r="AW70" i="12" s="1"/>
  <c r="BA70" i="12" s="1"/>
  <c r="BE70" i="12" s="1"/>
  <c r="BI70" i="12" s="1"/>
  <c r="BM70" i="12" s="1"/>
  <c r="BQ70" i="12" s="1"/>
  <c r="BU70" i="12" s="1"/>
  <c r="BY70" i="12" s="1"/>
  <c r="CC70" i="12" s="1"/>
  <c r="CG70" i="12" s="1"/>
  <c r="CK70" i="12" s="1"/>
  <c r="CO70" i="12" s="1"/>
  <c r="CS70" i="12" s="1"/>
  <c r="CW70" i="12" s="1"/>
  <c r="DA70" i="12" s="1"/>
  <c r="S70" i="12"/>
  <c r="W70" i="12" s="1"/>
  <c r="AA70" i="12" s="1"/>
  <c r="AE70" i="12" s="1"/>
  <c r="AI70" i="12" s="1"/>
  <c r="AM70" i="12" s="1"/>
  <c r="AQ70" i="12" s="1"/>
  <c r="AU70" i="12" s="1"/>
  <c r="AY70" i="12" s="1"/>
  <c r="BC70" i="12" s="1"/>
  <c r="BG70" i="12" s="1"/>
  <c r="BK70" i="12" s="1"/>
  <c r="BO70" i="12" s="1"/>
  <c r="BS70" i="12" s="1"/>
  <c r="BW70" i="12" s="1"/>
  <c r="CA70" i="12" s="1"/>
  <c r="CE70" i="12" s="1"/>
  <c r="CI70" i="12" s="1"/>
  <c r="CM70" i="12" s="1"/>
  <c r="CQ70" i="12" s="1"/>
  <c r="CU70" i="12" s="1"/>
  <c r="CY70" i="12" s="1"/>
  <c r="DC70" i="12" s="1"/>
  <c r="C71" i="12"/>
  <c r="F71" i="12"/>
  <c r="F74" i="12" s="1"/>
  <c r="M71" i="12"/>
  <c r="N71" i="12"/>
  <c r="N72" i="12" s="1"/>
  <c r="R72" i="12" s="1"/>
  <c r="Q71" i="12"/>
  <c r="R71" i="12"/>
  <c r="U71" i="12"/>
  <c r="V71" i="12"/>
  <c r="Y71" i="12"/>
  <c r="Z71" i="12"/>
  <c r="AC71" i="12"/>
  <c r="AE71" i="12" s="1"/>
  <c r="AD71" i="12"/>
  <c r="AG71" i="12"/>
  <c r="AH71" i="12"/>
  <c r="AK71" i="12"/>
  <c r="AM71" i="12" s="1"/>
  <c r="AL71" i="12"/>
  <c r="AO71" i="12"/>
  <c r="AP71" i="12"/>
  <c r="AQ71" i="12"/>
  <c r="AS71" i="12"/>
  <c r="AU71" i="12" s="1"/>
  <c r="AT71" i="12"/>
  <c r="AW71" i="12"/>
  <c r="AX71" i="12"/>
  <c r="BA71" i="12"/>
  <c r="BB71" i="12"/>
  <c r="BE71" i="12"/>
  <c r="BF71" i="12"/>
  <c r="BI71" i="12"/>
  <c r="BJ71" i="12"/>
  <c r="BK71" i="12" s="1"/>
  <c r="BM71" i="12"/>
  <c r="BN71" i="12"/>
  <c r="BQ71" i="12"/>
  <c r="BR71" i="12"/>
  <c r="BU71" i="12"/>
  <c r="BV71" i="12"/>
  <c r="BY71" i="12"/>
  <c r="BZ71" i="12"/>
  <c r="CC71" i="12"/>
  <c r="CD71" i="12"/>
  <c r="CG71" i="12"/>
  <c r="CH71" i="12"/>
  <c r="CI71" i="12" s="1"/>
  <c r="CK71" i="12"/>
  <c r="CM71" i="12" s="1"/>
  <c r="CL71" i="12"/>
  <c r="CO71" i="12"/>
  <c r="CP71" i="12"/>
  <c r="CS71" i="12"/>
  <c r="CT71" i="12"/>
  <c r="CW71" i="12"/>
  <c r="CX71" i="12"/>
  <c r="DA71" i="12"/>
  <c r="DC71" i="12" s="1"/>
  <c r="DB71" i="12"/>
  <c r="F72" i="12"/>
  <c r="L72" i="12"/>
  <c r="P72" i="12" s="1"/>
  <c r="T72" i="12" s="1"/>
  <c r="X72" i="12" s="1"/>
  <c r="AB72" i="12" s="1"/>
  <c r="AF72" i="12" s="1"/>
  <c r="AJ72" i="12" s="1"/>
  <c r="AN72" i="12" s="1"/>
  <c r="AR72" i="12" s="1"/>
  <c r="AV72" i="12" s="1"/>
  <c r="AZ72" i="12" s="1"/>
  <c r="BD72" i="12" s="1"/>
  <c r="BH72" i="12" s="1"/>
  <c r="BL72" i="12" s="1"/>
  <c r="BP72" i="12" s="1"/>
  <c r="BT72" i="12" s="1"/>
  <c r="BX72" i="12" s="1"/>
  <c r="CB72" i="12" s="1"/>
  <c r="CF72" i="12" s="1"/>
  <c r="CJ72" i="12" s="1"/>
  <c r="CN72" i="12" s="1"/>
  <c r="CR72" i="12" s="1"/>
  <c r="CV72" i="12" s="1"/>
  <c r="CZ72" i="12" s="1"/>
  <c r="M72" i="12"/>
  <c r="G73" i="12"/>
  <c r="M73" i="12"/>
  <c r="M74" i="12" s="1"/>
  <c r="Q74" i="12" s="1"/>
  <c r="U74" i="12" s="1"/>
  <c r="Y74" i="12" s="1"/>
  <c r="AC74" i="12" s="1"/>
  <c r="AG74" i="12" s="1"/>
  <c r="AK74" i="12" s="1"/>
  <c r="AO74" i="12" s="1"/>
  <c r="AS74" i="12" s="1"/>
  <c r="AW74" i="12" s="1"/>
  <c r="BA74" i="12" s="1"/>
  <c r="BE74" i="12" s="1"/>
  <c r="BI74" i="12" s="1"/>
  <c r="BM74" i="12" s="1"/>
  <c r="BQ74" i="12" s="1"/>
  <c r="BU74" i="12" s="1"/>
  <c r="BY74" i="12" s="1"/>
  <c r="CC74" i="12" s="1"/>
  <c r="CG74" i="12" s="1"/>
  <c r="CK74" i="12" s="1"/>
  <c r="CO74" i="12" s="1"/>
  <c r="CS74" i="12" s="1"/>
  <c r="CW74" i="12" s="1"/>
  <c r="DA74" i="12" s="1"/>
  <c r="O73" i="12"/>
  <c r="L73" i="12" s="1"/>
  <c r="L74" i="12"/>
  <c r="P73" i="12"/>
  <c r="R73" i="12"/>
  <c r="T73" i="12"/>
  <c r="V73" i="12"/>
  <c r="X73" i="12"/>
  <c r="Z73" i="12"/>
  <c r="AB73" i="12"/>
  <c r="AD73" i="12"/>
  <c r="AF73" i="12"/>
  <c r="AH73" i="12"/>
  <c r="AJ73" i="12"/>
  <c r="AL73" i="12"/>
  <c r="AN73" i="12"/>
  <c r="AP73" i="12"/>
  <c r="AR73" i="12"/>
  <c r="AT73" i="12"/>
  <c r="AV73" i="12"/>
  <c r="AX73" i="12"/>
  <c r="AZ73" i="12"/>
  <c r="BB73" i="12"/>
  <c r="BD73" i="12"/>
  <c r="BF73" i="12"/>
  <c r="BH73" i="12"/>
  <c r="BJ73" i="12"/>
  <c r="BL73" i="12"/>
  <c r="BN73" i="12"/>
  <c r="BP73" i="12"/>
  <c r="BR73" i="12"/>
  <c r="BT73" i="12"/>
  <c r="BV73" i="12"/>
  <c r="BX73" i="12"/>
  <c r="BZ73" i="12"/>
  <c r="CB73" i="12"/>
  <c r="CD73" i="12"/>
  <c r="CF73" i="12"/>
  <c r="CH73" i="12"/>
  <c r="CJ73" i="12"/>
  <c r="CL73" i="12"/>
  <c r="CN73" i="12"/>
  <c r="CP73" i="12"/>
  <c r="CR73" i="12"/>
  <c r="CT73" i="12"/>
  <c r="CV73" i="12"/>
  <c r="CX73" i="12"/>
  <c r="CZ73" i="12"/>
  <c r="DB73" i="12"/>
  <c r="C75" i="12"/>
  <c r="F75" i="12"/>
  <c r="F78" i="12" s="1"/>
  <c r="L75" i="12"/>
  <c r="L76" i="12" s="1"/>
  <c r="M75" i="12"/>
  <c r="O75" i="12" s="1"/>
  <c r="O76" i="12" s="1"/>
  <c r="N75" i="12"/>
  <c r="P75" i="12"/>
  <c r="Q75" i="12"/>
  <c r="S75" i="12" s="1"/>
  <c r="R75" i="12"/>
  <c r="U75" i="12"/>
  <c r="V75" i="12"/>
  <c r="Y75" i="12"/>
  <c r="AA75" i="12" s="1"/>
  <c r="Z75" i="12"/>
  <c r="AC75" i="12"/>
  <c r="AD75" i="12"/>
  <c r="AE75" i="12" s="1"/>
  <c r="AG75" i="12"/>
  <c r="AH75" i="12"/>
  <c r="AK75" i="12"/>
  <c r="AM75" i="12" s="1"/>
  <c r="AL75" i="12"/>
  <c r="AO75" i="12"/>
  <c r="AP75" i="12"/>
  <c r="AS75" i="12"/>
  <c r="AU75" i="12" s="1"/>
  <c r="AT75" i="12"/>
  <c r="AW75" i="12"/>
  <c r="AX75" i="12"/>
  <c r="BA75" i="12"/>
  <c r="BC75" i="12" s="1"/>
  <c r="BB75" i="12"/>
  <c r="BE75" i="12"/>
  <c r="BF75" i="12"/>
  <c r="BI75" i="12"/>
  <c r="BK75" i="12" s="1"/>
  <c r="BJ75" i="12"/>
  <c r="BM75" i="12"/>
  <c r="BN75" i="12"/>
  <c r="BQ75" i="12"/>
  <c r="BS75" i="12" s="1"/>
  <c r="BR75" i="12"/>
  <c r="BU75" i="12"/>
  <c r="BV75" i="12"/>
  <c r="BY75" i="12"/>
  <c r="BZ75" i="12"/>
  <c r="CC75" i="12"/>
  <c r="CD75" i="12"/>
  <c r="CE75" i="12" s="1"/>
  <c r="CG75" i="12"/>
  <c r="CH75" i="12"/>
  <c r="CK75" i="12"/>
  <c r="CL75" i="12"/>
  <c r="CO75" i="12"/>
  <c r="CP75" i="12"/>
  <c r="CS75" i="12"/>
  <c r="CT75" i="12"/>
  <c r="CU75" i="12" s="1"/>
  <c r="CW75" i="12"/>
  <c r="CX75" i="12"/>
  <c r="DA75" i="12"/>
  <c r="DB75" i="12"/>
  <c r="F76" i="12"/>
  <c r="G77" i="12"/>
  <c r="L77" i="12"/>
  <c r="L78" i="12" s="1"/>
  <c r="N77" i="12"/>
  <c r="P77" i="12"/>
  <c r="R77" i="12"/>
  <c r="T77" i="12"/>
  <c r="V77" i="12"/>
  <c r="X77" i="12"/>
  <c r="Z77" i="12"/>
  <c r="AB77" i="12"/>
  <c r="AD77" i="12"/>
  <c r="AF77" i="12"/>
  <c r="AH77" i="12"/>
  <c r="AJ77" i="12"/>
  <c r="AL77" i="12"/>
  <c r="AN77" i="12"/>
  <c r="AP77" i="12"/>
  <c r="AR77" i="12"/>
  <c r="AT77" i="12"/>
  <c r="AV77" i="12"/>
  <c r="AX77" i="12"/>
  <c r="AZ77" i="12"/>
  <c r="BB77" i="12"/>
  <c r="BD77" i="12"/>
  <c r="BF77" i="12"/>
  <c r="BH77" i="12"/>
  <c r="BJ77" i="12"/>
  <c r="BL77" i="12"/>
  <c r="BN77" i="12"/>
  <c r="BP77" i="12"/>
  <c r="BR77" i="12"/>
  <c r="BT77" i="12"/>
  <c r="BV77" i="12"/>
  <c r="BX77" i="12"/>
  <c r="BZ77" i="12"/>
  <c r="CB77" i="12"/>
  <c r="CD77" i="12"/>
  <c r="CF77" i="12"/>
  <c r="CH77" i="12"/>
  <c r="CJ77" i="12"/>
  <c r="CL77" i="12"/>
  <c r="CN77" i="12"/>
  <c r="CP77" i="12"/>
  <c r="CR77" i="12"/>
  <c r="CT77" i="12"/>
  <c r="CV77" i="12"/>
  <c r="CX77" i="12"/>
  <c r="CZ77" i="12"/>
  <c r="DB77" i="12"/>
  <c r="M78" i="12"/>
  <c r="Q78" i="12" s="1"/>
  <c r="U78" i="12" s="1"/>
  <c r="Y78" i="12" s="1"/>
  <c r="AC78" i="12" s="1"/>
  <c r="AG78" i="12" s="1"/>
  <c r="AK78" i="12" s="1"/>
  <c r="AO78" i="12" s="1"/>
  <c r="AS78" i="12" s="1"/>
  <c r="AW78" i="12" s="1"/>
  <c r="BA78" i="12" s="1"/>
  <c r="BE78" i="12" s="1"/>
  <c r="BI78" i="12" s="1"/>
  <c r="BM78" i="12" s="1"/>
  <c r="BQ78" i="12" s="1"/>
  <c r="BU78" i="12" s="1"/>
  <c r="BY78" i="12" s="1"/>
  <c r="CC78" i="12" s="1"/>
  <c r="CG78" i="12" s="1"/>
  <c r="CK78" i="12" s="1"/>
  <c r="CO78" i="12" s="1"/>
  <c r="CS78" i="12" s="1"/>
  <c r="CW78" i="12" s="1"/>
  <c r="DA78" i="12" s="1"/>
  <c r="N78" i="12"/>
  <c r="O78" i="12"/>
  <c r="S78" i="12" s="1"/>
  <c r="W78" i="12" s="1"/>
  <c r="AA78" i="12" s="1"/>
  <c r="AE78" i="12" s="1"/>
  <c r="AI78" i="12" s="1"/>
  <c r="AM78" i="12" s="1"/>
  <c r="AQ78" i="12" s="1"/>
  <c r="AU78" i="12" s="1"/>
  <c r="AY78" i="12" s="1"/>
  <c r="BC78" i="12" s="1"/>
  <c r="BG78" i="12" s="1"/>
  <c r="BK78" i="12" s="1"/>
  <c r="BO78" i="12" s="1"/>
  <c r="BS78" i="12" s="1"/>
  <c r="BW78" i="12" s="1"/>
  <c r="CA78" i="12" s="1"/>
  <c r="CE78" i="12" s="1"/>
  <c r="CI78" i="12" s="1"/>
  <c r="CM78" i="12" s="1"/>
  <c r="CQ78" i="12" s="1"/>
  <c r="CU78" i="12" s="1"/>
  <c r="CY78" i="12" s="1"/>
  <c r="DC78" i="12" s="1"/>
  <c r="C79" i="12"/>
  <c r="F79" i="12"/>
  <c r="G79" i="12"/>
  <c r="L79" i="12"/>
  <c r="L80" i="12" s="1"/>
  <c r="P80" i="12" s="1"/>
  <c r="M79" i="12"/>
  <c r="O79" i="12" s="1"/>
  <c r="O80" i="12" s="1"/>
  <c r="N79" i="12"/>
  <c r="P79" i="12"/>
  <c r="Q79" i="12"/>
  <c r="R79" i="12"/>
  <c r="T79" i="12"/>
  <c r="U79" i="12"/>
  <c r="V79" i="12"/>
  <c r="X79" i="12"/>
  <c r="Y79" i="12"/>
  <c r="AA79" i="12" s="1"/>
  <c r="Z79" i="12"/>
  <c r="AB79" i="12"/>
  <c r="AC79" i="12"/>
  <c r="AE79" i="12" s="1"/>
  <c r="AD79" i="12"/>
  <c r="AF79" i="12"/>
  <c r="AG79" i="12"/>
  <c r="AH79" i="12"/>
  <c r="AJ79" i="12"/>
  <c r="AK79" i="12"/>
  <c r="AL79" i="12"/>
  <c r="AN79" i="12"/>
  <c r="AO79" i="12"/>
  <c r="AQ79" i="12" s="1"/>
  <c r="AP79" i="12"/>
  <c r="AR79" i="12"/>
  <c r="AS79" i="12"/>
  <c r="AU79" i="12" s="1"/>
  <c r="AT79" i="12"/>
  <c r="AV79" i="12"/>
  <c r="AW79" i="12"/>
  <c r="AX79" i="12"/>
  <c r="AZ79" i="12"/>
  <c r="BA79" i="12"/>
  <c r="BB79" i="12"/>
  <c r="BD79" i="12"/>
  <c r="BE79" i="12"/>
  <c r="BG79" i="12" s="1"/>
  <c r="BF79" i="12"/>
  <c r="BH79" i="12"/>
  <c r="BI79" i="12"/>
  <c r="BK79" i="12" s="1"/>
  <c r="BJ79" i="12"/>
  <c r="BL79" i="12"/>
  <c r="BM79" i="12"/>
  <c r="BN79" i="12"/>
  <c r="BP79" i="12"/>
  <c r="BQ79" i="12"/>
  <c r="BR79" i="12"/>
  <c r="BT79" i="12"/>
  <c r="BU79" i="12"/>
  <c r="BV79" i="12"/>
  <c r="BX79" i="12"/>
  <c r="BY79" i="12"/>
  <c r="BZ79" i="12"/>
  <c r="CB79" i="12"/>
  <c r="CC79" i="12"/>
  <c r="CD79" i="12"/>
  <c r="CF79" i="12"/>
  <c r="CG79" i="12"/>
  <c r="CH79" i="12"/>
  <c r="CJ79" i="12"/>
  <c r="CK79" i="12"/>
  <c r="CL79" i="12"/>
  <c r="CN79" i="12"/>
  <c r="CO79" i="12"/>
  <c r="CP79" i="12"/>
  <c r="CR79" i="12"/>
  <c r="CS79" i="12"/>
  <c r="CT79" i="12"/>
  <c r="CV79" i="12"/>
  <c r="CW79" i="12"/>
  <c r="CX79" i="12"/>
  <c r="CZ79" i="12"/>
  <c r="DA79" i="12"/>
  <c r="DB79" i="12"/>
  <c r="F80" i="12"/>
  <c r="M80" i="12"/>
  <c r="Q80" i="12" s="1"/>
  <c r="G81" i="12"/>
  <c r="L81" i="12"/>
  <c r="L82" i="12"/>
  <c r="N81" i="12"/>
  <c r="N82" i="12" s="1"/>
  <c r="P81" i="12"/>
  <c r="P82" i="12" s="1"/>
  <c r="R81" i="12"/>
  <c r="T81" i="12"/>
  <c r="V81" i="12"/>
  <c r="X81" i="12"/>
  <c r="Z81" i="12"/>
  <c r="AB81" i="12"/>
  <c r="AD81" i="12"/>
  <c r="AF81" i="12"/>
  <c r="AH81" i="12"/>
  <c r="AJ81" i="12"/>
  <c r="AL81" i="12"/>
  <c r="AN81" i="12"/>
  <c r="AP81" i="12"/>
  <c r="AR81" i="12"/>
  <c r="AT81" i="12"/>
  <c r="AV81" i="12"/>
  <c r="AX81" i="12"/>
  <c r="AZ81" i="12"/>
  <c r="BB81" i="12"/>
  <c r="BD81" i="12"/>
  <c r="BF81" i="12"/>
  <c r="BH81" i="12"/>
  <c r="BJ81" i="12"/>
  <c r="BL81" i="12"/>
  <c r="BN81" i="12"/>
  <c r="BP81" i="12"/>
  <c r="BR81" i="12"/>
  <c r="BT81" i="12"/>
  <c r="BV81" i="12"/>
  <c r="BX81" i="12"/>
  <c r="BZ81" i="12"/>
  <c r="CB81" i="12"/>
  <c r="CD81" i="12"/>
  <c r="CF81" i="12"/>
  <c r="CH81" i="12"/>
  <c r="CJ81" i="12"/>
  <c r="CL81" i="12"/>
  <c r="CN81" i="12"/>
  <c r="CP81" i="12"/>
  <c r="CR81" i="12"/>
  <c r="CT81" i="12"/>
  <c r="CV81" i="12"/>
  <c r="CX81" i="12"/>
  <c r="CZ81" i="12"/>
  <c r="DB81" i="12"/>
  <c r="F82" i="12"/>
  <c r="M82" i="12"/>
  <c r="Q82" i="12" s="1"/>
  <c r="U82" i="12" s="1"/>
  <c r="Y82" i="12" s="1"/>
  <c r="AC82" i="12" s="1"/>
  <c r="AG82" i="12" s="1"/>
  <c r="AK82" i="12" s="1"/>
  <c r="AO82" i="12" s="1"/>
  <c r="AS82" i="12" s="1"/>
  <c r="AW82" i="12" s="1"/>
  <c r="BA82" i="12" s="1"/>
  <c r="BE82" i="12" s="1"/>
  <c r="BI82" i="12" s="1"/>
  <c r="BM82" i="12" s="1"/>
  <c r="BQ82" i="12" s="1"/>
  <c r="BU82" i="12" s="1"/>
  <c r="BY82" i="12" s="1"/>
  <c r="CC82" i="12" s="1"/>
  <c r="CG82" i="12" s="1"/>
  <c r="CK82" i="12" s="1"/>
  <c r="CO82" i="12" s="1"/>
  <c r="CS82" i="12" s="1"/>
  <c r="CW82" i="12" s="1"/>
  <c r="DA82" i="12" s="1"/>
  <c r="O82" i="12"/>
  <c r="S82" i="12" s="1"/>
  <c r="W82" i="12" s="1"/>
  <c r="AA82" i="12" s="1"/>
  <c r="AE82" i="12" s="1"/>
  <c r="AI82" i="12" s="1"/>
  <c r="AM82" i="12" s="1"/>
  <c r="AQ82" i="12" s="1"/>
  <c r="AU82" i="12" s="1"/>
  <c r="AY82" i="12" s="1"/>
  <c r="BC82" i="12" s="1"/>
  <c r="BG82" i="12" s="1"/>
  <c r="BK82" i="12" s="1"/>
  <c r="BO82" i="12" s="1"/>
  <c r="BS82" i="12" s="1"/>
  <c r="BW82" i="12" s="1"/>
  <c r="CA82" i="12" s="1"/>
  <c r="CE82" i="12" s="1"/>
  <c r="CI82" i="12" s="1"/>
  <c r="CM82" i="12" s="1"/>
  <c r="CQ82" i="12" s="1"/>
  <c r="CU82" i="12" s="1"/>
  <c r="CY82" i="12" s="1"/>
  <c r="DC82" i="12" s="1"/>
  <c r="C83" i="12"/>
  <c r="F83" i="12"/>
  <c r="G83" i="12"/>
  <c r="L83" i="12"/>
  <c r="L84" i="12" s="1"/>
  <c r="M83" i="12"/>
  <c r="N83" i="12"/>
  <c r="N84" i="12" s="1"/>
  <c r="O83" i="12"/>
  <c r="P83" i="12"/>
  <c r="Q83" i="12"/>
  <c r="R83" i="12"/>
  <c r="T83" i="12"/>
  <c r="U83" i="12"/>
  <c r="V83" i="12"/>
  <c r="X83" i="12"/>
  <c r="Y83" i="12"/>
  <c r="Z83" i="12"/>
  <c r="AB83" i="12"/>
  <c r="AC83" i="12"/>
  <c r="AD83" i="12"/>
  <c r="AF83" i="12"/>
  <c r="AG83" i="12"/>
  <c r="AH83" i="12"/>
  <c r="AJ83" i="12"/>
  <c r="AK83" i="12"/>
  <c r="AL83" i="12"/>
  <c r="AN83" i="12"/>
  <c r="AO83" i="12"/>
  <c r="AP83" i="12"/>
  <c r="AR83" i="12"/>
  <c r="AS83" i="12"/>
  <c r="AT83" i="12"/>
  <c r="AV83" i="12"/>
  <c r="AW83" i="12"/>
  <c r="AX83" i="12"/>
  <c r="AZ83" i="12"/>
  <c r="BA83" i="12"/>
  <c r="BB83" i="12"/>
  <c r="BD83" i="12"/>
  <c r="BE83" i="12"/>
  <c r="BF83" i="12"/>
  <c r="BH83" i="12"/>
  <c r="BI83" i="12"/>
  <c r="BJ83" i="12"/>
  <c r="BL83" i="12"/>
  <c r="BM83" i="12"/>
  <c r="BN83" i="12"/>
  <c r="BP83" i="12"/>
  <c r="BQ83" i="12"/>
  <c r="BR83" i="12"/>
  <c r="BT83" i="12"/>
  <c r="BU83" i="12"/>
  <c r="BV83" i="12"/>
  <c r="BX83" i="12"/>
  <c r="BY83" i="12"/>
  <c r="BZ83" i="12"/>
  <c r="CB83" i="12"/>
  <c r="CC83" i="12"/>
  <c r="CD83" i="12"/>
  <c r="CF83" i="12"/>
  <c r="CG83" i="12"/>
  <c r="CH83" i="12"/>
  <c r="CJ83" i="12"/>
  <c r="CK83" i="12"/>
  <c r="CL83" i="12"/>
  <c r="CN83" i="12"/>
  <c r="CO83" i="12"/>
  <c r="CP83" i="12"/>
  <c r="CR83" i="12"/>
  <c r="CS83" i="12"/>
  <c r="CT83" i="12"/>
  <c r="CV83" i="12"/>
  <c r="CW83" i="12"/>
  <c r="CX83" i="12"/>
  <c r="CZ83" i="12"/>
  <c r="DA83" i="12"/>
  <c r="DB83" i="12"/>
  <c r="F84" i="12"/>
  <c r="M84" i="12"/>
  <c r="Q84" i="12" s="1"/>
  <c r="O84" i="12"/>
  <c r="G85" i="12"/>
  <c r="L85" i="12"/>
  <c r="N85" i="12"/>
  <c r="N86" i="12" s="1"/>
  <c r="R86" i="12" s="1"/>
  <c r="P85" i="12"/>
  <c r="R85" i="12"/>
  <c r="T85" i="12"/>
  <c r="V85" i="12"/>
  <c r="X85" i="12"/>
  <c r="Z85" i="12"/>
  <c r="AB85" i="12"/>
  <c r="AD85" i="12"/>
  <c r="AF85" i="12"/>
  <c r="AH85" i="12"/>
  <c r="AJ85" i="12"/>
  <c r="AL85" i="12"/>
  <c r="AN85" i="12"/>
  <c r="AP85" i="12"/>
  <c r="AR85" i="12"/>
  <c r="AT85" i="12"/>
  <c r="AV85" i="12"/>
  <c r="AX85" i="12"/>
  <c r="AZ85" i="12"/>
  <c r="BB85" i="12"/>
  <c r="BD85" i="12"/>
  <c r="BF85" i="12"/>
  <c r="BH85" i="12"/>
  <c r="BJ85" i="12"/>
  <c r="BL85" i="12"/>
  <c r="BN85" i="12"/>
  <c r="BP85" i="12"/>
  <c r="BR85" i="12"/>
  <c r="BT85" i="12"/>
  <c r="BV85" i="12"/>
  <c r="BX85" i="12"/>
  <c r="BZ85" i="12"/>
  <c r="CB85" i="12"/>
  <c r="CD85" i="12"/>
  <c r="CF85" i="12"/>
  <c r="CH85" i="12"/>
  <c r="CJ85" i="12"/>
  <c r="CL85" i="12"/>
  <c r="CN85" i="12"/>
  <c r="CP85" i="12"/>
  <c r="CR85" i="12"/>
  <c r="CT85" i="12"/>
  <c r="CV85" i="12"/>
  <c r="CX85" i="12"/>
  <c r="CZ85" i="12"/>
  <c r="DB85" i="12"/>
  <c r="F86" i="12"/>
  <c r="L86" i="12"/>
  <c r="P86" i="12" s="1"/>
  <c r="T86" i="12" s="1"/>
  <c r="M86" i="12"/>
  <c r="O86" i="12"/>
  <c r="S86" i="12" s="1"/>
  <c r="W86" i="12" s="1"/>
  <c r="AA86" i="12" s="1"/>
  <c r="AE86" i="12" s="1"/>
  <c r="AI86" i="12" s="1"/>
  <c r="AM86" i="12" s="1"/>
  <c r="AQ86" i="12" s="1"/>
  <c r="AU86" i="12" s="1"/>
  <c r="AY86" i="12" s="1"/>
  <c r="BC86" i="12" s="1"/>
  <c r="BG86" i="12" s="1"/>
  <c r="BK86" i="12" s="1"/>
  <c r="BO86" i="12" s="1"/>
  <c r="BS86" i="12" s="1"/>
  <c r="BW86" i="12" s="1"/>
  <c r="CA86" i="12" s="1"/>
  <c r="CE86" i="12" s="1"/>
  <c r="CI86" i="12" s="1"/>
  <c r="CM86" i="12" s="1"/>
  <c r="CQ86" i="12" s="1"/>
  <c r="CU86" i="12" s="1"/>
  <c r="CY86" i="12" s="1"/>
  <c r="DC86" i="12" s="1"/>
  <c r="Q86" i="12"/>
  <c r="U86" i="12" s="1"/>
  <c r="Y86" i="12" s="1"/>
  <c r="AC86" i="12" s="1"/>
  <c r="AG86" i="12" s="1"/>
  <c r="AK86" i="12" s="1"/>
  <c r="AO86" i="12" s="1"/>
  <c r="AS86" i="12" s="1"/>
  <c r="AW86" i="12" s="1"/>
  <c r="BA86" i="12" s="1"/>
  <c r="BE86" i="12" s="1"/>
  <c r="BI86" i="12" s="1"/>
  <c r="BM86" i="12" s="1"/>
  <c r="BQ86" i="12" s="1"/>
  <c r="BU86" i="12" s="1"/>
  <c r="BY86" i="12" s="1"/>
  <c r="CC86" i="12" s="1"/>
  <c r="CG86" i="12" s="1"/>
  <c r="CK86" i="12" s="1"/>
  <c r="CO86" i="12" s="1"/>
  <c r="CS86" i="12" s="1"/>
  <c r="CW86" i="12" s="1"/>
  <c r="DA86" i="12" s="1"/>
  <c r="C87" i="12"/>
  <c r="F87" i="12"/>
  <c r="G87" i="12"/>
  <c r="L87" i="12"/>
  <c r="M87" i="12"/>
  <c r="N87" i="12"/>
  <c r="N88" i="12" s="1"/>
  <c r="P87" i="12"/>
  <c r="Q87" i="12"/>
  <c r="R87" i="12"/>
  <c r="T87" i="12"/>
  <c r="U87" i="12"/>
  <c r="V87" i="12"/>
  <c r="X87" i="12"/>
  <c r="Y87" i="12"/>
  <c r="Z87" i="12"/>
  <c r="AB87" i="12"/>
  <c r="AC87" i="12"/>
  <c r="AD87" i="12"/>
  <c r="AF87" i="12"/>
  <c r="AG87" i="12"/>
  <c r="AH87" i="12"/>
  <c r="AJ87" i="12"/>
  <c r="AK87" i="12"/>
  <c r="AL87" i="12"/>
  <c r="AN87" i="12"/>
  <c r="AO87" i="12"/>
  <c r="AP87" i="12"/>
  <c r="AR87" i="12"/>
  <c r="AS87" i="12"/>
  <c r="AU87" i="12"/>
  <c r="AT87" i="12"/>
  <c r="AV87" i="12"/>
  <c r="AW87" i="12"/>
  <c r="AX87" i="12"/>
  <c r="AZ87" i="12"/>
  <c r="BA87" i="12"/>
  <c r="BB87" i="12"/>
  <c r="BD87" i="12"/>
  <c r="BE87" i="12"/>
  <c r="BF87" i="12"/>
  <c r="BH87" i="12"/>
  <c r="BI87" i="12"/>
  <c r="BK87" i="12" s="1"/>
  <c r="BJ87" i="12"/>
  <c r="BL87" i="12"/>
  <c r="BM87" i="12"/>
  <c r="BN87" i="12"/>
  <c r="BP87" i="12"/>
  <c r="BQ87" i="12"/>
  <c r="BR87" i="12"/>
  <c r="BT87" i="12"/>
  <c r="BU87" i="12"/>
  <c r="BV87" i="12"/>
  <c r="BX87" i="12"/>
  <c r="BY87" i="12"/>
  <c r="CA87" i="12" s="1"/>
  <c r="BZ87" i="12"/>
  <c r="CB87" i="12"/>
  <c r="CC87" i="12"/>
  <c r="CD87" i="12"/>
  <c r="CF87" i="12"/>
  <c r="CG87" i="12"/>
  <c r="CH87" i="12"/>
  <c r="CJ87" i="12"/>
  <c r="CK87" i="12"/>
  <c r="CL87" i="12"/>
  <c r="CN87" i="12"/>
  <c r="CO87" i="12"/>
  <c r="CQ87" i="12" s="1"/>
  <c r="CP87" i="12"/>
  <c r="CR87" i="12"/>
  <c r="CS87" i="12"/>
  <c r="CT87" i="12"/>
  <c r="CV87" i="12"/>
  <c r="CW87" i="12"/>
  <c r="CX87" i="12"/>
  <c r="CZ87" i="12"/>
  <c r="DA87" i="12"/>
  <c r="DB87" i="12"/>
  <c r="F88" i="12"/>
  <c r="L88" i="12"/>
  <c r="P88" i="12" s="1"/>
  <c r="T88" i="12" s="1"/>
  <c r="G89" i="12"/>
  <c r="L89" i="12"/>
  <c r="N89" i="12"/>
  <c r="N90" i="12" s="1"/>
  <c r="R90" i="12" s="1"/>
  <c r="P89" i="12"/>
  <c r="P90" i="12" s="1"/>
  <c r="R89" i="12"/>
  <c r="T89" i="12"/>
  <c r="T90" i="12" s="1"/>
  <c r="X90" i="12" s="1"/>
  <c r="AB90" i="12" s="1"/>
  <c r="V89" i="12"/>
  <c r="V90" i="12" s="1"/>
  <c r="Z90" i="12" s="1"/>
  <c r="X89" i="12"/>
  <c r="Z89" i="12"/>
  <c r="AB89" i="12"/>
  <c r="AD89" i="12"/>
  <c r="AD90" i="12" s="1"/>
  <c r="AH90" i="12" s="1"/>
  <c r="AF89" i="12"/>
  <c r="AH89" i="12"/>
  <c r="AJ89" i="12"/>
  <c r="AL89" i="12"/>
  <c r="AL90" i="12" s="1"/>
  <c r="AP90" i="12" s="1"/>
  <c r="AN89" i="12"/>
  <c r="AP89" i="12"/>
  <c r="AR89" i="12"/>
  <c r="AT89" i="12"/>
  <c r="AT90" i="12" s="1"/>
  <c r="AX90" i="12" s="1"/>
  <c r="AV89" i="12"/>
  <c r="AX89" i="12"/>
  <c r="AZ89" i="12"/>
  <c r="BB89" i="12"/>
  <c r="BB90" i="12" s="1"/>
  <c r="BF90" i="12" s="1"/>
  <c r="BD89" i="12"/>
  <c r="BF89" i="12"/>
  <c r="BH89" i="12"/>
  <c r="BJ89" i="12"/>
  <c r="BJ90" i="12" s="1"/>
  <c r="BN90" i="12" s="1"/>
  <c r="BL89" i="12"/>
  <c r="BN89" i="12"/>
  <c r="BP89" i="12"/>
  <c r="BR89" i="12"/>
  <c r="BR90" i="12" s="1"/>
  <c r="BV90" i="12" s="1"/>
  <c r="BT89" i="12"/>
  <c r="BV89" i="12"/>
  <c r="BX89" i="12"/>
  <c r="BZ89" i="12"/>
  <c r="BZ90" i="12" s="1"/>
  <c r="CD90" i="12" s="1"/>
  <c r="CB89" i="12"/>
  <c r="CD89" i="12"/>
  <c r="CF89" i="12"/>
  <c r="CH89" i="12"/>
  <c r="CH90" i="12" s="1"/>
  <c r="CL90" i="12" s="1"/>
  <c r="CJ89" i="12"/>
  <c r="CL89" i="12"/>
  <c r="CN89" i="12"/>
  <c r="CP89" i="12"/>
  <c r="CP90" i="12" s="1"/>
  <c r="CT90" i="12" s="1"/>
  <c r="CR89" i="12"/>
  <c r="CT89" i="12"/>
  <c r="CV89" i="12"/>
  <c r="CX89" i="12"/>
  <c r="CX90" i="12" s="1"/>
  <c r="DB90" i="12" s="1"/>
  <c r="CZ89" i="12"/>
  <c r="DB89" i="12"/>
  <c r="F90" i="12"/>
  <c r="L90" i="12"/>
  <c r="M90" i="12"/>
  <c r="O90" i="12"/>
  <c r="Q90" i="12"/>
  <c r="U90" i="12" s="1"/>
  <c r="Y90" i="12" s="1"/>
  <c r="AC90" i="12" s="1"/>
  <c r="AG90" i="12" s="1"/>
  <c r="AK90" i="12" s="1"/>
  <c r="AO90" i="12" s="1"/>
  <c r="AS90" i="12" s="1"/>
  <c r="AW90" i="12" s="1"/>
  <c r="BA90" i="12" s="1"/>
  <c r="BE90" i="12" s="1"/>
  <c r="BI90" i="12" s="1"/>
  <c r="BM90" i="12" s="1"/>
  <c r="BQ90" i="12" s="1"/>
  <c r="BU90" i="12" s="1"/>
  <c r="BY90" i="12" s="1"/>
  <c r="CC90" i="12" s="1"/>
  <c r="CG90" i="12" s="1"/>
  <c r="CK90" i="12" s="1"/>
  <c r="CO90" i="12" s="1"/>
  <c r="CS90" i="12" s="1"/>
  <c r="CW90" i="12" s="1"/>
  <c r="DA90" i="12" s="1"/>
  <c r="S90" i="12"/>
  <c r="W90" i="12"/>
  <c r="AA90" i="12" s="1"/>
  <c r="AE90" i="12" s="1"/>
  <c r="AI90" i="12" s="1"/>
  <c r="AM90" i="12" s="1"/>
  <c r="AQ90" i="12" s="1"/>
  <c r="AU90" i="12" s="1"/>
  <c r="AY90" i="12" s="1"/>
  <c r="BC90" i="12" s="1"/>
  <c r="BG90" i="12" s="1"/>
  <c r="BK90" i="12" s="1"/>
  <c r="BO90" i="12" s="1"/>
  <c r="BS90" i="12"/>
  <c r="BW90" i="12" s="1"/>
  <c r="CA90" i="12" s="1"/>
  <c r="CE90" i="12" s="1"/>
  <c r="CI90" i="12" s="1"/>
  <c r="CM90" i="12" s="1"/>
  <c r="CQ90" i="12" s="1"/>
  <c r="CU90" i="12" s="1"/>
  <c r="CY90" i="12" s="1"/>
  <c r="DC90" i="12" s="1"/>
  <c r="C91" i="12"/>
  <c r="F91" i="12"/>
  <c r="F94" i="12" s="1"/>
  <c r="G91" i="12"/>
  <c r="L91" i="12"/>
  <c r="M91" i="12"/>
  <c r="M92" i="12" s="1"/>
  <c r="Q92" i="12" s="1"/>
  <c r="U92" i="12" s="1"/>
  <c r="N91" i="12"/>
  <c r="N92" i="12" s="1"/>
  <c r="P91" i="12"/>
  <c r="Q91" i="12"/>
  <c r="R91" i="12"/>
  <c r="T91" i="12"/>
  <c r="U91" i="12"/>
  <c r="V91" i="12"/>
  <c r="W91" i="12" s="1"/>
  <c r="X91" i="12"/>
  <c r="Y91" i="12"/>
  <c r="Z91" i="12"/>
  <c r="AB91" i="12"/>
  <c r="AC91" i="12"/>
  <c r="AD91" i="12"/>
  <c r="AF91" i="12"/>
  <c r="AG91" i="12"/>
  <c r="AI91" i="12" s="1"/>
  <c r="AH91" i="12"/>
  <c r="AJ91" i="12"/>
  <c r="AK91" i="12"/>
  <c r="AL91" i="12"/>
  <c r="AN91" i="12"/>
  <c r="AO91" i="12"/>
  <c r="AP91" i="12"/>
  <c r="AR91" i="12"/>
  <c r="AS91" i="12"/>
  <c r="AT91" i="12"/>
  <c r="AV91" i="12"/>
  <c r="AW91" i="12"/>
  <c r="AY91" i="12" s="1"/>
  <c r="AX91" i="12"/>
  <c r="AZ91" i="12"/>
  <c r="BA91" i="12"/>
  <c r="BB91" i="12"/>
  <c r="BD91" i="12"/>
  <c r="BE91" i="12"/>
  <c r="BG91" i="12" s="1"/>
  <c r="BF91" i="12"/>
  <c r="BH91" i="12"/>
  <c r="BI91" i="12"/>
  <c r="BJ91" i="12"/>
  <c r="BL91" i="12"/>
  <c r="BM91" i="12"/>
  <c r="BN91" i="12"/>
  <c r="BO91" i="12"/>
  <c r="BP91" i="12"/>
  <c r="BQ91" i="12"/>
  <c r="BR91" i="12"/>
  <c r="BS91" i="12"/>
  <c r="BT91" i="12"/>
  <c r="BU91" i="12"/>
  <c r="BV91" i="12"/>
  <c r="BX91" i="12"/>
  <c r="BY91" i="12"/>
  <c r="BZ91" i="12"/>
  <c r="CB91" i="12"/>
  <c r="CC91" i="12"/>
  <c r="CE91" i="12" s="1"/>
  <c r="CD91" i="12"/>
  <c r="CF91" i="12"/>
  <c r="CG91" i="12"/>
  <c r="CI91" i="12" s="1"/>
  <c r="CH91" i="12"/>
  <c r="CJ91" i="12"/>
  <c r="CK91" i="12"/>
  <c r="CM91" i="12" s="1"/>
  <c r="CL91" i="12"/>
  <c r="CN91" i="12"/>
  <c r="CO91" i="12"/>
  <c r="CP91" i="12"/>
  <c r="CR91" i="12"/>
  <c r="CS91" i="12"/>
  <c r="CT91" i="12"/>
  <c r="CU91" i="12"/>
  <c r="CV91" i="12"/>
  <c r="CW91" i="12"/>
  <c r="CX91" i="12"/>
  <c r="CY91" i="12"/>
  <c r="CZ91" i="12"/>
  <c r="DA91" i="12"/>
  <c r="DB91" i="12"/>
  <c r="F92" i="12"/>
  <c r="L92" i="12"/>
  <c r="P92" i="12" s="1"/>
  <c r="T92" i="12" s="1"/>
  <c r="X92" i="12" s="1"/>
  <c r="G93" i="12"/>
  <c r="L93" i="12"/>
  <c r="L94" i="12" s="1"/>
  <c r="N93" i="12"/>
  <c r="N94" i="12" s="1"/>
  <c r="P93" i="12"/>
  <c r="P94" i="12" s="1"/>
  <c r="T94" i="12" s="1"/>
  <c r="R93" i="12"/>
  <c r="T93" i="12"/>
  <c r="V93" i="12"/>
  <c r="X93" i="12"/>
  <c r="X94" i="12" s="1"/>
  <c r="AB94" i="12" s="1"/>
  <c r="Z93" i="12"/>
  <c r="AB93" i="12"/>
  <c r="AD93" i="12"/>
  <c r="AF93" i="12"/>
  <c r="AH93" i="12"/>
  <c r="AJ93" i="12"/>
  <c r="AL93" i="12"/>
  <c r="AN93" i="12"/>
  <c r="AP93" i="12"/>
  <c r="AR93" i="12"/>
  <c r="AT93" i="12"/>
  <c r="AV93" i="12"/>
  <c r="AX93" i="12"/>
  <c r="AZ93" i="12"/>
  <c r="BB93" i="12"/>
  <c r="BD93" i="12"/>
  <c r="BF93" i="12"/>
  <c r="BH93" i="12"/>
  <c r="BJ93" i="12"/>
  <c r="BL93" i="12"/>
  <c r="BN93" i="12"/>
  <c r="BP93" i="12"/>
  <c r="BR93" i="12"/>
  <c r="BT93" i="12"/>
  <c r="BV93" i="12"/>
  <c r="BX93" i="12"/>
  <c r="BZ93" i="12"/>
  <c r="CB93" i="12"/>
  <c r="CD93" i="12"/>
  <c r="CF93" i="12"/>
  <c r="CH93" i="12"/>
  <c r="CJ93" i="12"/>
  <c r="CL93" i="12"/>
  <c r="CN93" i="12"/>
  <c r="CP93" i="12"/>
  <c r="CR93" i="12"/>
  <c r="CT93" i="12"/>
  <c r="CV93" i="12"/>
  <c r="CX93" i="12"/>
  <c r="CZ93" i="12"/>
  <c r="DB93" i="12"/>
  <c r="M94" i="12"/>
  <c r="Q94" i="12" s="1"/>
  <c r="U94" i="12" s="1"/>
  <c r="O94" i="12"/>
  <c r="S94" i="12" s="1"/>
  <c r="W94" i="12" s="1"/>
  <c r="AA94" i="12" s="1"/>
  <c r="AE94" i="12" s="1"/>
  <c r="AI94" i="12" s="1"/>
  <c r="AM94" i="12" s="1"/>
  <c r="AQ94" i="12" s="1"/>
  <c r="AU94" i="12" s="1"/>
  <c r="AY94" i="12" s="1"/>
  <c r="BC94" i="12" s="1"/>
  <c r="BG94" i="12" s="1"/>
  <c r="BK94" i="12" s="1"/>
  <c r="BO94" i="12" s="1"/>
  <c r="BS94" i="12" s="1"/>
  <c r="BW94" i="12" s="1"/>
  <c r="CA94" i="12" s="1"/>
  <c r="CE94" i="12" s="1"/>
  <c r="CI94" i="12" s="1"/>
  <c r="CM94" i="12" s="1"/>
  <c r="CQ94" i="12" s="1"/>
  <c r="CU94" i="12" s="1"/>
  <c r="CY94" i="12" s="1"/>
  <c r="DC94" i="12" s="1"/>
  <c r="Y94" i="12"/>
  <c r="AC94" i="12" s="1"/>
  <c r="AG94" i="12" s="1"/>
  <c r="AK94" i="12" s="1"/>
  <c r="AO94" i="12" s="1"/>
  <c r="AS94" i="12" s="1"/>
  <c r="AW94" i="12" s="1"/>
  <c r="BA94" i="12" s="1"/>
  <c r="BE94" i="12" s="1"/>
  <c r="BI94" i="12" s="1"/>
  <c r="BM94" i="12" s="1"/>
  <c r="BQ94" i="12" s="1"/>
  <c r="BU94" i="12" s="1"/>
  <c r="BY94" i="12" s="1"/>
  <c r="CC94" i="12" s="1"/>
  <c r="CG94" i="12" s="1"/>
  <c r="CK94" i="12" s="1"/>
  <c r="CO94" i="12" s="1"/>
  <c r="CS94" i="12" s="1"/>
  <c r="CW94" i="12" s="1"/>
  <c r="DA94" i="12" s="1"/>
  <c r="C95" i="12"/>
  <c r="F95" i="12"/>
  <c r="F98" i="12" s="1"/>
  <c r="G95" i="12"/>
  <c r="L95" i="12"/>
  <c r="L96" i="12" s="1"/>
  <c r="P96" i="12" s="1"/>
  <c r="M95" i="12"/>
  <c r="M96" i="12" s="1"/>
  <c r="N95" i="12"/>
  <c r="P95" i="12"/>
  <c r="Q95" i="12"/>
  <c r="R95" i="12"/>
  <c r="T95" i="12"/>
  <c r="U95" i="12"/>
  <c r="V95" i="12"/>
  <c r="X95" i="12"/>
  <c r="Y95" i="12"/>
  <c r="Z95" i="12"/>
  <c r="AB95" i="12"/>
  <c r="AC95" i="12"/>
  <c r="AD95" i="12"/>
  <c r="AF95" i="12"/>
  <c r="AG95" i="12"/>
  <c r="AH95" i="12"/>
  <c r="AJ95" i="12"/>
  <c r="AK95" i="12"/>
  <c r="AL95" i="12"/>
  <c r="AN95" i="12"/>
  <c r="AO95" i="12"/>
  <c r="AP95" i="12"/>
  <c r="AR95" i="12"/>
  <c r="AS95" i="12"/>
  <c r="AT95" i="12"/>
  <c r="AV95" i="12"/>
  <c r="AW95" i="12"/>
  <c r="AX95" i="12"/>
  <c r="AZ95" i="12"/>
  <c r="BA95" i="12"/>
  <c r="BA115" i="12" s="1"/>
  <c r="BB95" i="12"/>
  <c r="BD95" i="12"/>
  <c r="BE95" i="12"/>
  <c r="BF95" i="12"/>
  <c r="BH95" i="12"/>
  <c r="BI95" i="12"/>
  <c r="BJ95" i="12"/>
  <c r="BL95" i="12"/>
  <c r="BM95" i="12"/>
  <c r="BN95" i="12"/>
  <c r="BP95" i="12"/>
  <c r="BQ95" i="12"/>
  <c r="BR95" i="12"/>
  <c r="BT95" i="12"/>
  <c r="BU95" i="12"/>
  <c r="BV95" i="12"/>
  <c r="BX95" i="12"/>
  <c r="BY95" i="12"/>
  <c r="BZ95" i="12"/>
  <c r="CB95" i="12"/>
  <c r="CC95" i="12"/>
  <c r="CD95" i="12"/>
  <c r="CF95" i="12"/>
  <c r="CG95" i="12"/>
  <c r="CH95" i="12"/>
  <c r="CJ95" i="12"/>
  <c r="CK95" i="12"/>
  <c r="CL95" i="12"/>
  <c r="CN95" i="12"/>
  <c r="CO95" i="12"/>
  <c r="CP95" i="12"/>
  <c r="CR95" i="12"/>
  <c r="CS95" i="12"/>
  <c r="CT95" i="12"/>
  <c r="CV95" i="12"/>
  <c r="CW95" i="12"/>
  <c r="CX95" i="12"/>
  <c r="CZ95" i="12"/>
  <c r="DA95" i="12"/>
  <c r="DB95" i="12"/>
  <c r="F96" i="12"/>
  <c r="N96" i="12"/>
  <c r="G97" i="12"/>
  <c r="L97" i="12"/>
  <c r="L98" i="12" s="1"/>
  <c r="P98" i="12" s="1"/>
  <c r="N97" i="12"/>
  <c r="P97" i="12"/>
  <c r="R97" i="12"/>
  <c r="T97" i="12"/>
  <c r="V97" i="12"/>
  <c r="X97" i="12"/>
  <c r="Z97" i="12"/>
  <c r="AB97" i="12"/>
  <c r="AD97" i="12"/>
  <c r="AF97" i="12"/>
  <c r="AH97" i="12"/>
  <c r="AJ97" i="12"/>
  <c r="AL97" i="12"/>
  <c r="AN97" i="12"/>
  <c r="AP97" i="12"/>
  <c r="AR97" i="12"/>
  <c r="AT97" i="12"/>
  <c r="AV97" i="12"/>
  <c r="AX97" i="12"/>
  <c r="AZ97" i="12"/>
  <c r="BB97" i="12"/>
  <c r="BD97" i="12"/>
  <c r="BF97" i="12"/>
  <c r="BH97" i="12"/>
  <c r="BJ97" i="12"/>
  <c r="BL97" i="12"/>
  <c r="BN97" i="12"/>
  <c r="BP97" i="12"/>
  <c r="BR97" i="12"/>
  <c r="BT97" i="12"/>
  <c r="BV97" i="12"/>
  <c r="BX97" i="12"/>
  <c r="BZ97" i="12"/>
  <c r="CB97" i="12"/>
  <c r="CD97" i="12"/>
  <c r="CF97" i="12"/>
  <c r="CH97" i="12"/>
  <c r="CJ97" i="12"/>
  <c r="CL97" i="12"/>
  <c r="CN97" i="12"/>
  <c r="CP97" i="12"/>
  <c r="CR97" i="12"/>
  <c r="CT97" i="12"/>
  <c r="CV97" i="12"/>
  <c r="CX97" i="12"/>
  <c r="CZ97" i="12"/>
  <c r="DB97" i="12"/>
  <c r="M98" i="12"/>
  <c r="Q98" i="12" s="1"/>
  <c r="U98" i="12" s="1"/>
  <c r="Y98" i="12" s="1"/>
  <c r="AC98" i="12" s="1"/>
  <c r="AG98" i="12" s="1"/>
  <c r="AK98" i="12" s="1"/>
  <c r="AO98" i="12" s="1"/>
  <c r="AS98" i="12" s="1"/>
  <c r="AW98" i="12" s="1"/>
  <c r="BA98" i="12" s="1"/>
  <c r="BE98" i="12" s="1"/>
  <c r="BI98" i="12" s="1"/>
  <c r="BM98" i="12" s="1"/>
  <c r="BQ98" i="12" s="1"/>
  <c r="BU98" i="12" s="1"/>
  <c r="BY98" i="12" s="1"/>
  <c r="CC98" i="12" s="1"/>
  <c r="CG98" i="12" s="1"/>
  <c r="CK98" i="12" s="1"/>
  <c r="CO98" i="12" s="1"/>
  <c r="CS98" i="12" s="1"/>
  <c r="CW98" i="12" s="1"/>
  <c r="DA98" i="12" s="1"/>
  <c r="N98" i="12"/>
  <c r="O98" i="12"/>
  <c r="S98" i="12"/>
  <c r="W98" i="12" s="1"/>
  <c r="AA98" i="12" s="1"/>
  <c r="AE98" i="12" s="1"/>
  <c r="AI98" i="12" s="1"/>
  <c r="AM98" i="12" s="1"/>
  <c r="AQ98" i="12" s="1"/>
  <c r="AU98" i="12" s="1"/>
  <c r="AY98" i="12" s="1"/>
  <c r="BC98" i="12" s="1"/>
  <c r="BG98" i="12" s="1"/>
  <c r="BK98" i="12" s="1"/>
  <c r="BO98" i="12" s="1"/>
  <c r="BS98" i="12" s="1"/>
  <c r="BW98" i="12" s="1"/>
  <c r="CA98" i="12" s="1"/>
  <c r="CE98" i="12" s="1"/>
  <c r="CI98" i="12" s="1"/>
  <c r="CM98" i="12" s="1"/>
  <c r="CQ98" i="12" s="1"/>
  <c r="CU98" i="12" s="1"/>
  <c r="CY98" i="12" s="1"/>
  <c r="DC98" i="12" s="1"/>
  <c r="C99" i="12"/>
  <c r="F99" i="12"/>
  <c r="G99" i="12"/>
  <c r="L99" i="12"/>
  <c r="L100" i="12" s="1"/>
  <c r="M99" i="12"/>
  <c r="N99" i="12"/>
  <c r="N100" i="12" s="1"/>
  <c r="P99" i="12"/>
  <c r="Q99" i="12"/>
  <c r="R99" i="12"/>
  <c r="T99" i="12"/>
  <c r="U99" i="12"/>
  <c r="V99" i="12"/>
  <c r="W99" i="12"/>
  <c r="X99" i="12"/>
  <c r="Y99" i="12"/>
  <c r="Z99" i="12"/>
  <c r="AA99" i="12"/>
  <c r="AB99" i="12"/>
  <c r="AC99" i="12"/>
  <c r="AD99" i="12"/>
  <c r="AF99" i="12"/>
  <c r="AG99" i="12"/>
  <c r="AH99" i="12"/>
  <c r="AJ99" i="12"/>
  <c r="AK99" i="12"/>
  <c r="AM99" i="12" s="1"/>
  <c r="AL99" i="12"/>
  <c r="AN99" i="12"/>
  <c r="AO99" i="12"/>
  <c r="AQ99" i="12" s="1"/>
  <c r="AP99" i="12"/>
  <c r="AR99" i="12"/>
  <c r="AS99" i="12"/>
  <c r="AU99" i="12" s="1"/>
  <c r="AT99" i="12"/>
  <c r="AV99" i="12"/>
  <c r="AW99" i="12"/>
  <c r="AW115" i="12" s="1"/>
  <c r="AX99" i="12"/>
  <c r="AZ99" i="12"/>
  <c r="BA99" i="12"/>
  <c r="BB99" i="12"/>
  <c r="BC99" i="12" s="1"/>
  <c r="BD99" i="12"/>
  <c r="BE99" i="12"/>
  <c r="BF99" i="12"/>
  <c r="BG99" i="12" s="1"/>
  <c r="BH99" i="12"/>
  <c r="BI99" i="12"/>
  <c r="BJ99" i="12"/>
  <c r="BL99" i="12"/>
  <c r="BM99" i="12"/>
  <c r="BN99" i="12"/>
  <c r="BP99" i="12"/>
  <c r="BQ99" i="12"/>
  <c r="BS99" i="12" s="1"/>
  <c r="BR99" i="12"/>
  <c r="BT99" i="12"/>
  <c r="BU99" i="12"/>
  <c r="BW99" i="12" s="1"/>
  <c r="BV99" i="12"/>
  <c r="BX99" i="12"/>
  <c r="BY99" i="12"/>
  <c r="CA99" i="12" s="1"/>
  <c r="BZ99" i="12"/>
  <c r="CB99" i="12"/>
  <c r="CC99" i="12"/>
  <c r="CD99" i="12"/>
  <c r="CF99" i="12"/>
  <c r="CG99" i="12"/>
  <c r="CH99" i="12"/>
  <c r="CI99" i="12"/>
  <c r="CJ99" i="12"/>
  <c r="CK99" i="12"/>
  <c r="CL99" i="12"/>
  <c r="CM99" i="12"/>
  <c r="CN99" i="12"/>
  <c r="CO99" i="12"/>
  <c r="CP99" i="12"/>
  <c r="CR99" i="12"/>
  <c r="CS99" i="12"/>
  <c r="CT99" i="12"/>
  <c r="CV99" i="12"/>
  <c r="CW99" i="12"/>
  <c r="CY99" i="12" s="1"/>
  <c r="CX99" i="12"/>
  <c r="CZ99" i="12"/>
  <c r="DA99" i="12"/>
  <c r="DC99" i="12" s="1"/>
  <c r="DB99" i="12"/>
  <c r="F100" i="12"/>
  <c r="G101" i="12"/>
  <c r="L101" i="12"/>
  <c r="L102" i="12" s="1"/>
  <c r="P102" i="12" s="1"/>
  <c r="N101" i="12"/>
  <c r="N102" i="12" s="1"/>
  <c r="R102" i="12" s="1"/>
  <c r="P101" i="12"/>
  <c r="R101" i="12"/>
  <c r="T101" i="12"/>
  <c r="V101" i="12"/>
  <c r="X101" i="12"/>
  <c r="Z101" i="12"/>
  <c r="AB101" i="12"/>
  <c r="AD101" i="12"/>
  <c r="AF101" i="12"/>
  <c r="AH101" i="12"/>
  <c r="AJ101" i="12"/>
  <c r="AL101" i="12"/>
  <c r="AN101" i="12"/>
  <c r="AP101" i="12"/>
  <c r="AR101" i="12"/>
  <c r="AT101" i="12"/>
  <c r="AV101" i="12"/>
  <c r="AX101" i="12"/>
  <c r="AZ101" i="12"/>
  <c r="BB101" i="12"/>
  <c r="BD101" i="12"/>
  <c r="BF101" i="12"/>
  <c r="BH101" i="12"/>
  <c r="BJ101" i="12"/>
  <c r="BL101" i="12"/>
  <c r="BN101" i="12"/>
  <c r="BP101" i="12"/>
  <c r="BR101" i="12"/>
  <c r="BT101" i="12"/>
  <c r="BV101" i="12"/>
  <c r="BX101" i="12"/>
  <c r="BZ101" i="12"/>
  <c r="CB101" i="12"/>
  <c r="CD101" i="12"/>
  <c r="CF101" i="12"/>
  <c r="CH101" i="12"/>
  <c r="CJ101" i="12"/>
  <c r="CL101" i="12"/>
  <c r="CN101" i="12"/>
  <c r="CP101" i="12"/>
  <c r="CR101" i="12"/>
  <c r="CT101" i="12"/>
  <c r="CV101" i="12"/>
  <c r="CX101" i="12"/>
  <c r="CZ101" i="12"/>
  <c r="DB101" i="12"/>
  <c r="F102" i="12"/>
  <c r="M102" i="12"/>
  <c r="Q102" i="12" s="1"/>
  <c r="U102" i="12" s="1"/>
  <c r="Y102" i="12" s="1"/>
  <c r="AC102" i="12" s="1"/>
  <c r="AG102" i="12" s="1"/>
  <c r="AK102" i="12" s="1"/>
  <c r="AO102" i="12" s="1"/>
  <c r="AS102" i="12" s="1"/>
  <c r="AW102" i="12" s="1"/>
  <c r="BA102" i="12" s="1"/>
  <c r="BE102" i="12" s="1"/>
  <c r="BI102" i="12" s="1"/>
  <c r="BM102" i="12" s="1"/>
  <c r="BQ102" i="12" s="1"/>
  <c r="BU102" i="12" s="1"/>
  <c r="BY102" i="12" s="1"/>
  <c r="CC102" i="12" s="1"/>
  <c r="CG102" i="12" s="1"/>
  <c r="CK102" i="12" s="1"/>
  <c r="CO102" i="12" s="1"/>
  <c r="CS102" i="12" s="1"/>
  <c r="CW102" i="12" s="1"/>
  <c r="DA102" i="12" s="1"/>
  <c r="O102" i="12"/>
  <c r="S102" i="12" s="1"/>
  <c r="W102" i="12" s="1"/>
  <c r="AA102" i="12" s="1"/>
  <c r="AE102" i="12" s="1"/>
  <c r="AI102" i="12" s="1"/>
  <c r="AM102" i="12" s="1"/>
  <c r="AQ102" i="12" s="1"/>
  <c r="AU102" i="12" s="1"/>
  <c r="AY102" i="12" s="1"/>
  <c r="BC102" i="12" s="1"/>
  <c r="BG102" i="12" s="1"/>
  <c r="BK102" i="12" s="1"/>
  <c r="BO102" i="12" s="1"/>
  <c r="BS102" i="12" s="1"/>
  <c r="BW102" i="12" s="1"/>
  <c r="CA102" i="12" s="1"/>
  <c r="CE102" i="12" s="1"/>
  <c r="CI102" i="12" s="1"/>
  <c r="CM102" i="12" s="1"/>
  <c r="CQ102" i="12" s="1"/>
  <c r="CU102" i="12" s="1"/>
  <c r="CY102" i="12" s="1"/>
  <c r="DC102" i="12" s="1"/>
  <c r="C103" i="12"/>
  <c r="F103" i="12"/>
  <c r="G103" i="12"/>
  <c r="L103" i="12"/>
  <c r="L104" i="12" s="1"/>
  <c r="M103" i="12"/>
  <c r="M104" i="12" s="1"/>
  <c r="N103" i="12"/>
  <c r="P103" i="12"/>
  <c r="Q103" i="12"/>
  <c r="R103" i="12"/>
  <c r="T103" i="12"/>
  <c r="U103" i="12"/>
  <c r="V103" i="12"/>
  <c r="X103" i="12"/>
  <c r="Y103" i="12"/>
  <c r="Z103" i="12"/>
  <c r="AB103" i="12"/>
  <c r="AC103" i="12"/>
  <c r="AD103" i="12"/>
  <c r="AF103" i="12"/>
  <c r="AG103" i="12"/>
  <c r="AH103" i="12"/>
  <c r="AJ103" i="12"/>
  <c r="AK103" i="12"/>
  <c r="AL103" i="12"/>
  <c r="AN103" i="12"/>
  <c r="AO103" i="12"/>
  <c r="AP103" i="12"/>
  <c r="AR103" i="12"/>
  <c r="AS103" i="12"/>
  <c r="AT103" i="12"/>
  <c r="AV103" i="12"/>
  <c r="AW103" i="12"/>
  <c r="AX103" i="12"/>
  <c r="AZ103" i="12"/>
  <c r="BA103" i="12"/>
  <c r="BB103" i="12"/>
  <c r="BD103" i="12"/>
  <c r="BE103" i="12"/>
  <c r="BF103" i="12"/>
  <c r="BH103" i="12"/>
  <c r="BI103" i="12"/>
  <c r="BJ103" i="12"/>
  <c r="BL103" i="12"/>
  <c r="BM103" i="12"/>
  <c r="BN103" i="12"/>
  <c r="BP103" i="12"/>
  <c r="BQ103" i="12"/>
  <c r="BR103" i="12"/>
  <c r="BT103" i="12"/>
  <c r="BU103" i="12"/>
  <c r="BV103" i="12"/>
  <c r="BX103" i="12"/>
  <c r="BY103" i="12"/>
  <c r="BZ103" i="12"/>
  <c r="CB103" i="12"/>
  <c r="CC103" i="12"/>
  <c r="CD103" i="12"/>
  <c r="CF103" i="12"/>
  <c r="CG103" i="12"/>
  <c r="CH103" i="12"/>
  <c r="CJ103" i="12"/>
  <c r="CK103" i="12"/>
  <c r="CL103" i="12"/>
  <c r="CN103" i="12"/>
  <c r="CO103" i="12"/>
  <c r="CO115" i="12" s="1"/>
  <c r="CP103" i="12"/>
  <c r="CR103" i="12"/>
  <c r="CS103" i="12"/>
  <c r="CT103" i="12"/>
  <c r="CV103" i="12"/>
  <c r="CW103" i="12"/>
  <c r="CX103" i="12"/>
  <c r="CZ103" i="12"/>
  <c r="DA103" i="12"/>
  <c r="DB103" i="12"/>
  <c r="F104" i="12"/>
  <c r="N104" i="12"/>
  <c r="G105" i="12"/>
  <c r="L105" i="12"/>
  <c r="L106" i="12" s="1"/>
  <c r="N105" i="12"/>
  <c r="N106" i="12" s="1"/>
  <c r="R106" i="12" s="1"/>
  <c r="P105" i="12"/>
  <c r="R105" i="12"/>
  <c r="T105" i="12"/>
  <c r="V105" i="12"/>
  <c r="V106" i="12" s="1"/>
  <c r="Z106" i="12" s="1"/>
  <c r="X105" i="12"/>
  <c r="Z105" i="12"/>
  <c r="AB105" i="12"/>
  <c r="AD105" i="12"/>
  <c r="AD106" i="12" s="1"/>
  <c r="AH106" i="12" s="1"/>
  <c r="AF105" i="12"/>
  <c r="AH105" i="12"/>
  <c r="AJ105" i="12"/>
  <c r="AL105" i="12"/>
  <c r="AL106" i="12" s="1"/>
  <c r="AP106" i="12" s="1"/>
  <c r="AN105" i="12"/>
  <c r="AP105" i="12"/>
  <c r="AR105" i="12"/>
  <c r="AT105" i="12"/>
  <c r="AV105" i="12"/>
  <c r="AX105" i="12"/>
  <c r="AZ105" i="12"/>
  <c r="BB105" i="12"/>
  <c r="BD105" i="12"/>
  <c r="BF105" i="12"/>
  <c r="BH105" i="12"/>
  <c r="BJ105" i="12"/>
  <c r="BL105" i="12"/>
  <c r="BN105" i="12"/>
  <c r="BP105" i="12"/>
  <c r="BR105" i="12"/>
  <c r="BT105" i="12"/>
  <c r="BV105" i="12"/>
  <c r="BX105" i="12"/>
  <c r="BZ105" i="12"/>
  <c r="CB105" i="12"/>
  <c r="CD105" i="12"/>
  <c r="CF105" i="12"/>
  <c r="CH105" i="12"/>
  <c r="CJ105" i="12"/>
  <c r="CL105" i="12"/>
  <c r="CN105" i="12"/>
  <c r="CP105" i="12"/>
  <c r="CR105" i="12"/>
  <c r="CT105" i="12"/>
  <c r="CV105" i="12"/>
  <c r="CX105" i="12"/>
  <c r="CZ105" i="12"/>
  <c r="DB105" i="12"/>
  <c r="F106" i="12"/>
  <c r="M106" i="12"/>
  <c r="Q106" i="12" s="1"/>
  <c r="U106" i="12" s="1"/>
  <c r="Y106" i="12" s="1"/>
  <c r="AC106" i="12" s="1"/>
  <c r="AG106" i="12" s="1"/>
  <c r="AK106" i="12" s="1"/>
  <c r="AO106" i="12" s="1"/>
  <c r="AS106" i="12" s="1"/>
  <c r="O106" i="12"/>
  <c r="S106" i="12" s="1"/>
  <c r="W106" i="12" s="1"/>
  <c r="AA106" i="12"/>
  <c r="AE106" i="12" s="1"/>
  <c r="AI106" i="12" s="1"/>
  <c r="AM106" i="12" s="1"/>
  <c r="AQ106" i="12" s="1"/>
  <c r="AU106" i="12" s="1"/>
  <c r="AY106" i="12" s="1"/>
  <c r="BC106" i="12" s="1"/>
  <c r="BG106" i="12" s="1"/>
  <c r="BK106" i="12" s="1"/>
  <c r="BO106" i="12" s="1"/>
  <c r="BS106" i="12" s="1"/>
  <c r="BW106" i="12" s="1"/>
  <c r="CA106" i="12" s="1"/>
  <c r="CE106" i="12" s="1"/>
  <c r="CI106" i="12" s="1"/>
  <c r="CM106" i="12" s="1"/>
  <c r="CQ106" i="12" s="1"/>
  <c r="CU106" i="12" s="1"/>
  <c r="CY106" i="12" s="1"/>
  <c r="DC106" i="12" s="1"/>
  <c r="C107" i="12"/>
  <c r="G107" i="12"/>
  <c r="L107" i="12"/>
  <c r="L108" i="12" s="1"/>
  <c r="M107" i="12"/>
  <c r="N107" i="12"/>
  <c r="O107" i="12"/>
  <c r="O108" i="12" s="1"/>
  <c r="P107" i="12"/>
  <c r="Q107" i="12"/>
  <c r="R107" i="12"/>
  <c r="S107" i="12"/>
  <c r="S108" i="12" s="1"/>
  <c r="T107" i="12"/>
  <c r="U107" i="12"/>
  <c r="V107" i="12"/>
  <c r="X107" i="12"/>
  <c r="Y107" i="12"/>
  <c r="Z107" i="12"/>
  <c r="AB107" i="12"/>
  <c r="AC107" i="12"/>
  <c r="AE107" i="12" s="1"/>
  <c r="AD107" i="12"/>
  <c r="AF107" i="12"/>
  <c r="AG107" i="12"/>
  <c r="AI107" i="12" s="1"/>
  <c r="AH107" i="12"/>
  <c r="AJ107" i="12"/>
  <c r="AK107" i="12"/>
  <c r="AL107" i="12"/>
  <c r="AN107" i="12"/>
  <c r="AO107" i="12"/>
  <c r="AO115" i="12" s="1"/>
  <c r="AP107" i="12"/>
  <c r="AR107" i="12"/>
  <c r="AS107" i="12"/>
  <c r="AT107" i="12"/>
  <c r="AU107" i="12"/>
  <c r="AV107" i="12"/>
  <c r="AW107" i="12"/>
  <c r="AX107" i="12"/>
  <c r="AY107" i="12"/>
  <c r="AZ107" i="12"/>
  <c r="BA107" i="12"/>
  <c r="BB107" i="12"/>
  <c r="BD107" i="12"/>
  <c r="BE107" i="12"/>
  <c r="BF107" i="12"/>
  <c r="BH107" i="12"/>
  <c r="BI107" i="12"/>
  <c r="BK107" i="12" s="1"/>
  <c r="BJ107" i="12"/>
  <c r="BL107" i="12"/>
  <c r="BM107" i="12"/>
  <c r="BO107" i="12" s="1"/>
  <c r="BN107" i="12"/>
  <c r="BP107" i="12"/>
  <c r="BQ107" i="12"/>
  <c r="BR107" i="12"/>
  <c r="BT107" i="12"/>
  <c r="BU107" i="12"/>
  <c r="BU115" i="12" s="1"/>
  <c r="BV107" i="12"/>
  <c r="BX107" i="12"/>
  <c r="BY107" i="12"/>
  <c r="BZ107" i="12"/>
  <c r="CA107" i="12" s="1"/>
  <c r="CB107" i="12"/>
  <c r="CC107" i="12"/>
  <c r="CD107" i="12"/>
  <c r="CE107" i="12" s="1"/>
  <c r="CF107" i="12"/>
  <c r="CG107" i="12"/>
  <c r="CH107" i="12"/>
  <c r="CJ107" i="12"/>
  <c r="CK107" i="12"/>
  <c r="CL107" i="12"/>
  <c r="CN107" i="12"/>
  <c r="CO107" i="12"/>
  <c r="CQ107" i="12" s="1"/>
  <c r="CP107" i="12"/>
  <c r="CR107" i="12"/>
  <c r="CS107" i="12"/>
  <c r="CU107" i="12" s="1"/>
  <c r="CT107" i="12"/>
  <c r="CV107" i="12"/>
  <c r="CW107" i="12"/>
  <c r="CX107" i="12"/>
  <c r="CZ107" i="12"/>
  <c r="DA107" i="12"/>
  <c r="DB107" i="12"/>
  <c r="F108" i="12"/>
  <c r="M108" i="12"/>
  <c r="Q108" i="12" s="1"/>
  <c r="N108" i="12"/>
  <c r="R108" i="12"/>
  <c r="G109" i="12"/>
  <c r="L109" i="12"/>
  <c r="N109" i="12"/>
  <c r="N110" i="12"/>
  <c r="P109" i="12"/>
  <c r="R109" i="12"/>
  <c r="T109" i="12"/>
  <c r="V109" i="12"/>
  <c r="X109" i="12"/>
  <c r="Z109" i="12"/>
  <c r="AB109" i="12"/>
  <c r="AD109" i="12"/>
  <c r="AF109" i="12"/>
  <c r="AH109" i="12"/>
  <c r="AJ109" i="12"/>
  <c r="AL109" i="12"/>
  <c r="AN109" i="12"/>
  <c r="AP109" i="12"/>
  <c r="AR109" i="12"/>
  <c r="AT109" i="12"/>
  <c r="AV109" i="12"/>
  <c r="AX109" i="12"/>
  <c r="AZ109" i="12"/>
  <c r="BB109" i="12"/>
  <c r="BD109" i="12"/>
  <c r="BF109" i="12"/>
  <c r="BH109" i="12"/>
  <c r="BJ109" i="12"/>
  <c r="BL109" i="12"/>
  <c r="BN109" i="12"/>
  <c r="BP109" i="12"/>
  <c r="BR109" i="12"/>
  <c r="BT109" i="12"/>
  <c r="BV109" i="12"/>
  <c r="BX109" i="12"/>
  <c r="BZ109" i="12"/>
  <c r="CB109" i="12"/>
  <c r="CD109" i="12"/>
  <c r="CF109" i="12"/>
  <c r="CH109" i="12"/>
  <c r="CJ109" i="12"/>
  <c r="CL109" i="12"/>
  <c r="CN109" i="12"/>
  <c r="CP109" i="12"/>
  <c r="CR109" i="12"/>
  <c r="CT109" i="12"/>
  <c r="CV109" i="12"/>
  <c r="CX109" i="12"/>
  <c r="CZ109" i="12"/>
  <c r="DB109" i="12"/>
  <c r="F110" i="12"/>
  <c r="L110" i="12"/>
  <c r="M110" i="12"/>
  <c r="O110" i="12"/>
  <c r="S110" i="12" s="1"/>
  <c r="Q110" i="12"/>
  <c r="U110" i="12" s="1"/>
  <c r="Y110" i="12" s="1"/>
  <c r="AC110" i="12" s="1"/>
  <c r="AG110" i="12" s="1"/>
  <c r="AK110" i="12" s="1"/>
  <c r="AO110" i="12" s="1"/>
  <c r="AS110" i="12" s="1"/>
  <c r="AW110" i="12" s="1"/>
  <c r="BA110" i="12" s="1"/>
  <c r="BE110" i="12" s="1"/>
  <c r="W110" i="12"/>
  <c r="AA110" i="12" s="1"/>
  <c r="AE110" i="12" s="1"/>
  <c r="AI110" i="12" s="1"/>
  <c r="AM110" i="12" s="1"/>
  <c r="AQ110" i="12" s="1"/>
  <c r="AU110" i="12" s="1"/>
  <c r="AY110" i="12" s="1"/>
  <c r="BC110" i="12" s="1"/>
  <c r="BG110" i="12" s="1"/>
  <c r="BK110" i="12" s="1"/>
  <c r="BO110" i="12" s="1"/>
  <c r="BS110" i="12" s="1"/>
  <c r="BW110" i="12" s="1"/>
  <c r="CA110" i="12" s="1"/>
  <c r="CE110" i="12" s="1"/>
  <c r="CI110" i="12" s="1"/>
  <c r="CM110" i="12" s="1"/>
  <c r="CQ110" i="12" s="1"/>
  <c r="CU110" i="12" s="1"/>
  <c r="CY110" i="12" s="1"/>
  <c r="DC110" i="12" s="1"/>
  <c r="C111" i="12"/>
  <c r="F111" i="12"/>
  <c r="F115" i="12"/>
  <c r="X119" i="12" s="1"/>
  <c r="G111" i="12"/>
  <c r="G115" i="12" s="1"/>
  <c r="L111" i="12"/>
  <c r="M111" i="12"/>
  <c r="O111" i="12"/>
  <c r="O112" i="12" s="1"/>
  <c r="N111" i="12"/>
  <c r="N112" i="12"/>
  <c r="P111" i="12"/>
  <c r="Q111" i="12"/>
  <c r="R111" i="12"/>
  <c r="R112" i="12"/>
  <c r="T111" i="12"/>
  <c r="U111" i="12"/>
  <c r="U115" i="12" s="1"/>
  <c r="V111" i="12"/>
  <c r="X111" i="12"/>
  <c r="Y111" i="12"/>
  <c r="Z111" i="12"/>
  <c r="AB111" i="12"/>
  <c r="AC111" i="12"/>
  <c r="AD111" i="12"/>
  <c r="AF111" i="12"/>
  <c r="AG111" i="12"/>
  <c r="AH111" i="12"/>
  <c r="AJ111" i="12"/>
  <c r="AK111" i="12"/>
  <c r="AM111" i="12" s="1"/>
  <c r="AL111" i="12"/>
  <c r="AN111" i="12"/>
  <c r="AO111" i="12"/>
  <c r="AP111" i="12"/>
  <c r="AR111" i="12"/>
  <c r="AS111" i="12"/>
  <c r="AT111" i="12"/>
  <c r="AV111" i="12"/>
  <c r="AW111" i="12"/>
  <c r="AX111" i="12"/>
  <c r="AZ111" i="12"/>
  <c r="BA111" i="12"/>
  <c r="BB111" i="12"/>
  <c r="BD111" i="12"/>
  <c r="BE111" i="12"/>
  <c r="BF111" i="12"/>
  <c r="BH111" i="12"/>
  <c r="BI111" i="12"/>
  <c r="BK111" i="12" s="1"/>
  <c r="BJ111" i="12"/>
  <c r="BL111" i="12"/>
  <c r="BM111" i="12"/>
  <c r="BM115" i="12" s="1"/>
  <c r="BN111" i="12"/>
  <c r="BP111" i="12"/>
  <c r="BQ111" i="12"/>
  <c r="BR111" i="12"/>
  <c r="BT111" i="12"/>
  <c r="BU111" i="12"/>
  <c r="BV111" i="12"/>
  <c r="BX111" i="12"/>
  <c r="BY111" i="12"/>
  <c r="CA111" i="12" s="1"/>
  <c r="BZ111" i="12"/>
  <c r="CB111" i="12"/>
  <c r="CC111" i="12"/>
  <c r="CC115" i="12" s="1"/>
  <c r="CD111" i="12"/>
  <c r="CF111" i="12"/>
  <c r="CG111" i="12"/>
  <c r="CH111" i="12"/>
  <c r="CJ111" i="12"/>
  <c r="CK111" i="12"/>
  <c r="CL111" i="12"/>
  <c r="CN111" i="12"/>
  <c r="CO111" i="12"/>
  <c r="CP111" i="12"/>
  <c r="CR111" i="12"/>
  <c r="CS111" i="12"/>
  <c r="CS115" i="12" s="1"/>
  <c r="CT111" i="12"/>
  <c r="CV111" i="12"/>
  <c r="CW111" i="12"/>
  <c r="CY111" i="12"/>
  <c r="CX111" i="12"/>
  <c r="CZ111" i="12"/>
  <c r="DA111" i="12"/>
  <c r="DB111" i="12"/>
  <c r="F112" i="12"/>
  <c r="L112" i="12"/>
  <c r="M112" i="12"/>
  <c r="Q112" i="12" s="1"/>
  <c r="P112" i="12"/>
  <c r="G113" i="12"/>
  <c r="L113" i="12"/>
  <c r="L114" i="12" s="1"/>
  <c r="P114" i="12" s="1"/>
  <c r="N113" i="12"/>
  <c r="N114" i="12" s="1"/>
  <c r="R114" i="12" s="1"/>
  <c r="P113" i="12"/>
  <c r="R113" i="12"/>
  <c r="T113" i="12"/>
  <c r="V113" i="12"/>
  <c r="X113" i="12"/>
  <c r="Z113" i="12"/>
  <c r="AB113" i="12"/>
  <c r="AD113" i="12"/>
  <c r="AF113" i="12"/>
  <c r="AH113" i="12"/>
  <c r="AJ113" i="12"/>
  <c r="AL113" i="12"/>
  <c r="AN113" i="12"/>
  <c r="AP113" i="12"/>
  <c r="AR113" i="12"/>
  <c r="AT113" i="12"/>
  <c r="AV113" i="12"/>
  <c r="AX113" i="12"/>
  <c r="AZ113" i="12"/>
  <c r="BB113" i="12"/>
  <c r="BD113" i="12"/>
  <c r="BF113" i="12"/>
  <c r="BH113" i="12"/>
  <c r="BJ113" i="12"/>
  <c r="BL113" i="12"/>
  <c r="BN113" i="12"/>
  <c r="BP113" i="12"/>
  <c r="BR113" i="12"/>
  <c r="BT113" i="12"/>
  <c r="BV113" i="12"/>
  <c r="BX113" i="12"/>
  <c r="BZ113" i="12"/>
  <c r="CB113" i="12"/>
  <c r="CD113" i="12"/>
  <c r="CF113" i="12"/>
  <c r="CH113" i="12"/>
  <c r="CJ113" i="12"/>
  <c r="CL113" i="12"/>
  <c r="CN113" i="12"/>
  <c r="CP113" i="12"/>
  <c r="CR113" i="12"/>
  <c r="CT113" i="12"/>
  <c r="CV113" i="12"/>
  <c r="CX113" i="12"/>
  <c r="CZ113" i="12"/>
  <c r="DB113" i="12"/>
  <c r="F114" i="12"/>
  <c r="M114" i="12"/>
  <c r="Q114" i="12" s="1"/>
  <c r="U114" i="12" s="1"/>
  <c r="Y114" i="12" s="1"/>
  <c r="AC114" i="12" s="1"/>
  <c r="O114" i="12"/>
  <c r="S114" i="12"/>
  <c r="W114" i="12" s="1"/>
  <c r="AA114" i="12" s="1"/>
  <c r="AE114" i="12" s="1"/>
  <c r="AI114" i="12" s="1"/>
  <c r="AM114" i="12" s="1"/>
  <c r="AQ114" i="12" s="1"/>
  <c r="AU114" i="12" s="1"/>
  <c r="AY114" i="12" s="1"/>
  <c r="BC114" i="12" s="1"/>
  <c r="BG114" i="12" s="1"/>
  <c r="BK114" i="12" s="1"/>
  <c r="BO114" i="12" s="1"/>
  <c r="BS114" i="12" s="1"/>
  <c r="BW114" i="12" s="1"/>
  <c r="CA114" i="12" s="1"/>
  <c r="CE114" i="12" s="1"/>
  <c r="CI114" i="12" s="1"/>
  <c r="CM114" i="12" s="1"/>
  <c r="CQ114" i="12" s="1"/>
  <c r="CU114" i="12" s="1"/>
  <c r="CY114" i="12" s="1"/>
  <c r="DC114" i="12" s="1"/>
  <c r="M115" i="12"/>
  <c r="AS115" i="12"/>
  <c r="BQ115" i="12"/>
  <c r="CG115" i="12"/>
  <c r="CK115" i="12"/>
  <c r="CW115" i="12"/>
  <c r="F116" i="12"/>
  <c r="F117" i="12"/>
  <c r="G117" i="12" s="1"/>
  <c r="M117" i="12"/>
  <c r="O117" i="12"/>
  <c r="N117" i="12" s="1"/>
  <c r="Q117" i="12"/>
  <c r="S117" i="12"/>
  <c r="U117" i="12"/>
  <c r="W117" i="12"/>
  <c r="V117" i="12" s="1"/>
  <c r="Y117" i="12"/>
  <c r="AA117" i="12"/>
  <c r="AC117" i="12"/>
  <c r="AE117" i="12"/>
  <c r="AD117" i="12" s="1"/>
  <c r="AG117" i="12"/>
  <c r="AI117" i="12"/>
  <c r="AK117" i="12"/>
  <c r="AM117" i="12"/>
  <c r="AL117" i="12" s="1"/>
  <c r="AO117" i="12"/>
  <c r="AQ117" i="12"/>
  <c r="AS117" i="12"/>
  <c r="AU117" i="12"/>
  <c r="AT117" i="12" s="1"/>
  <c r="AW117" i="12"/>
  <c r="AY117" i="12"/>
  <c r="BA117" i="12"/>
  <c r="BC117" i="12"/>
  <c r="BB117" i="12" s="1"/>
  <c r="BE117" i="12"/>
  <c r="BG117" i="12"/>
  <c r="BI117" i="12"/>
  <c r="BK117" i="12"/>
  <c r="BJ117" i="12" s="1"/>
  <c r="BM117" i="12"/>
  <c r="BO117" i="12"/>
  <c r="BQ117" i="12"/>
  <c r="BS117" i="12"/>
  <c r="BR117" i="12" s="1"/>
  <c r="BU117" i="12"/>
  <c r="BW117" i="12"/>
  <c r="BY117" i="12"/>
  <c r="CA117" i="12"/>
  <c r="BZ117" i="12" s="1"/>
  <c r="CC117" i="12"/>
  <c r="CE117" i="12"/>
  <c r="CG117" i="12"/>
  <c r="CI117" i="12"/>
  <c r="CK117" i="12"/>
  <c r="CM117" i="12"/>
  <c r="CO117" i="12"/>
  <c r="CQ117" i="12"/>
  <c r="CS117" i="12"/>
  <c r="CU117" i="12"/>
  <c r="CW117" i="12"/>
  <c r="CY117" i="12"/>
  <c r="DA117" i="12"/>
  <c r="DC117" i="12"/>
  <c r="F118" i="12"/>
  <c r="M118" i="12"/>
  <c r="P119" i="12"/>
  <c r="AN119" i="12"/>
  <c r="AV119" i="12"/>
  <c r="BH119" i="12"/>
  <c r="CB119" i="12"/>
  <c r="CN119" i="12"/>
  <c r="CZ119" i="12"/>
  <c r="W125" i="12"/>
  <c r="AA125" i="12"/>
  <c r="AE125" i="12" s="1"/>
  <c r="AI125" i="12"/>
  <c r="O126" i="12"/>
  <c r="S126" i="12" s="1"/>
  <c r="L10" i="11"/>
  <c r="P10" i="11"/>
  <c r="Q13" i="11"/>
  <c r="R13" i="11"/>
  <c r="V13" i="11"/>
  <c r="Z13" i="11" s="1"/>
  <c r="AD13" i="11" s="1"/>
  <c r="AH13" i="11" s="1"/>
  <c r="AL13" i="11" s="1"/>
  <c r="AP13" i="11" s="1"/>
  <c r="AT13" i="11" s="1"/>
  <c r="AX13" i="11" s="1"/>
  <c r="BB13" i="11" s="1"/>
  <c r="BF13" i="11" s="1"/>
  <c r="BJ13" i="11" s="1"/>
  <c r="BN13" i="11" s="1"/>
  <c r="BR13" i="11" s="1"/>
  <c r="BV13" i="11" s="1"/>
  <c r="BZ13" i="11" s="1"/>
  <c r="CD13" i="11" s="1"/>
  <c r="CH13" i="11" s="1"/>
  <c r="CL13" i="11" s="1"/>
  <c r="CP13" i="11" s="1"/>
  <c r="CT13" i="11" s="1"/>
  <c r="CX13" i="11" s="1"/>
  <c r="DB13" i="11" s="1"/>
  <c r="DF13" i="11" s="1"/>
  <c r="DJ13" i="11" s="1"/>
  <c r="DN13" i="11" s="1"/>
  <c r="DR13" i="11" s="1"/>
  <c r="DV13" i="11" s="1"/>
  <c r="DZ13" i="11" s="1"/>
  <c r="U13" i="11"/>
  <c r="Y13" i="11"/>
  <c r="AC13" i="11"/>
  <c r="AG13" i="11"/>
  <c r="AK13" i="11"/>
  <c r="AO13" i="11"/>
  <c r="AS13" i="11"/>
  <c r="AW13" i="11"/>
  <c r="BA13" i="11"/>
  <c r="BE13" i="11"/>
  <c r="BI13" i="11"/>
  <c r="BM13" i="11"/>
  <c r="BQ13" i="11"/>
  <c r="BU13" i="11"/>
  <c r="BY13" i="11"/>
  <c r="CC13" i="11"/>
  <c r="CG13" i="11"/>
  <c r="CK13" i="11"/>
  <c r="CO13" i="11"/>
  <c r="CS13" i="11"/>
  <c r="CW13" i="11"/>
  <c r="DA13" i="11"/>
  <c r="DE13" i="11"/>
  <c r="DI13" i="11"/>
  <c r="DM13" i="11"/>
  <c r="DQ13" i="11"/>
  <c r="DU13" i="11"/>
  <c r="DY13" i="11"/>
  <c r="M14" i="11"/>
  <c r="Q14" i="11" s="1"/>
  <c r="U14" i="11" s="1"/>
  <c r="Y14" i="11" s="1"/>
  <c r="AC14" i="11" s="1"/>
  <c r="AG14" i="11" s="1"/>
  <c r="AK14" i="11" s="1"/>
  <c r="AO14" i="11" s="1"/>
  <c r="AS14" i="11" s="1"/>
  <c r="AW14" i="11" s="1"/>
  <c r="BA14" i="11" s="1"/>
  <c r="BE14" i="11" s="1"/>
  <c r="BI14" i="11" s="1"/>
  <c r="BM14" i="11" s="1"/>
  <c r="BQ14" i="11" s="1"/>
  <c r="BU14" i="11" s="1"/>
  <c r="BY14" i="11" s="1"/>
  <c r="CC14" i="11" s="1"/>
  <c r="CG14" i="11" s="1"/>
  <c r="CK14" i="11" s="1"/>
  <c r="CO14" i="11" s="1"/>
  <c r="CS14" i="11" s="1"/>
  <c r="CW14" i="11" s="1"/>
  <c r="DA14" i="11" s="1"/>
  <c r="DE14" i="11" s="1"/>
  <c r="DI14" i="11" s="1"/>
  <c r="DM14" i="11" s="1"/>
  <c r="DQ14" i="11" s="1"/>
  <c r="DU14" i="11" s="1"/>
  <c r="DY14" i="11" s="1"/>
  <c r="R14" i="11"/>
  <c r="V14" i="11" s="1"/>
  <c r="Z14" i="11" s="1"/>
  <c r="AD14" i="11" s="1"/>
  <c r="AH14" i="11" s="1"/>
  <c r="AL14" i="11" s="1"/>
  <c r="AP14" i="11" s="1"/>
  <c r="AT14" i="11" s="1"/>
  <c r="AX14" i="11" s="1"/>
  <c r="BB14" i="11" s="1"/>
  <c r="BF14" i="11" s="1"/>
  <c r="BJ14" i="11" s="1"/>
  <c r="BN14" i="11" s="1"/>
  <c r="BR14" i="11" s="1"/>
  <c r="BV14" i="11" s="1"/>
  <c r="BZ14" i="11" s="1"/>
  <c r="CD14" i="11" s="1"/>
  <c r="CH14" i="11" s="1"/>
  <c r="CL14" i="11" s="1"/>
  <c r="CP14" i="11" s="1"/>
  <c r="CT14" i="11" s="1"/>
  <c r="CX14" i="11" s="1"/>
  <c r="DB14" i="11" s="1"/>
  <c r="DF14" i="11" s="1"/>
  <c r="DJ14" i="11" s="1"/>
  <c r="DN14" i="11" s="1"/>
  <c r="DR14" i="11" s="1"/>
  <c r="DV14" i="11" s="1"/>
  <c r="DZ14" i="11" s="1"/>
  <c r="S14" i="11"/>
  <c r="W14" i="11" s="1"/>
  <c r="AA14" i="11" s="1"/>
  <c r="AE14" i="11" s="1"/>
  <c r="AI14" i="11"/>
  <c r="AM14" i="11" s="1"/>
  <c r="AQ14" i="11" s="1"/>
  <c r="AU14" i="11" s="1"/>
  <c r="AY14" i="11" s="1"/>
  <c r="BC14" i="11" s="1"/>
  <c r="BG14" i="11" s="1"/>
  <c r="BK14" i="11" s="1"/>
  <c r="BO14" i="11" s="1"/>
  <c r="BS14" i="11" s="1"/>
  <c r="BW14" i="11" s="1"/>
  <c r="CA14" i="11" s="1"/>
  <c r="CE14" i="11" s="1"/>
  <c r="CI14" i="11" s="1"/>
  <c r="CM14" i="11" s="1"/>
  <c r="CQ14" i="11" s="1"/>
  <c r="CU14" i="11" s="1"/>
  <c r="CY14" i="11" s="1"/>
  <c r="DC14" i="11" s="1"/>
  <c r="DG14" i="11" s="1"/>
  <c r="DK14" i="11" s="1"/>
  <c r="DO14" i="11" s="1"/>
  <c r="DS14" i="11" s="1"/>
  <c r="DW14" i="11" s="1"/>
  <c r="EA14" i="11" s="1"/>
  <c r="N15" i="11"/>
  <c r="P15" i="11"/>
  <c r="Q15" i="11"/>
  <c r="R15" i="11"/>
  <c r="V15" i="11"/>
  <c r="W15" i="11" s="1"/>
  <c r="Z15" i="11"/>
  <c r="AD15" i="11"/>
  <c r="AE15" i="11"/>
  <c r="AH15" i="11"/>
  <c r="AI15" i="11" s="1"/>
  <c r="AL15" i="11"/>
  <c r="AM15" i="11"/>
  <c r="AP15" i="11"/>
  <c r="AT15" i="11"/>
  <c r="AU15" i="11" s="1"/>
  <c r="AX15" i="11"/>
  <c r="AY15" i="11" s="1"/>
  <c r="BB15" i="11"/>
  <c r="BC15" i="11" s="1"/>
  <c r="BF15" i="11"/>
  <c r="BJ15" i="11"/>
  <c r="BK15" i="11"/>
  <c r="BN15" i="11"/>
  <c r="BO15" i="11" s="1"/>
  <c r="BR15" i="11"/>
  <c r="BS15" i="11"/>
  <c r="BV15" i="11"/>
  <c r="BZ15" i="11"/>
  <c r="CA15" i="11" s="1"/>
  <c r="CD15" i="11"/>
  <c r="CE15" i="11" s="1"/>
  <c r="CH15" i="11"/>
  <c r="CI15" i="11" s="1"/>
  <c r="CL15" i="11"/>
  <c r="CP15" i="11"/>
  <c r="CQ15" i="11" s="1"/>
  <c r="CT15" i="11"/>
  <c r="CU15" i="11"/>
  <c r="CX15" i="11"/>
  <c r="CY15" i="11" s="1"/>
  <c r="DB15" i="11"/>
  <c r="DD15" i="11"/>
  <c r="DE15" i="11"/>
  <c r="DF15" i="11"/>
  <c r="DH15" i="11"/>
  <c r="DI15" i="11"/>
  <c r="DJ15" i="11"/>
  <c r="DL15" i="11"/>
  <c r="DM15" i="11"/>
  <c r="DN15" i="11"/>
  <c r="DP15" i="11"/>
  <c r="DQ15" i="11"/>
  <c r="DR15" i="11"/>
  <c r="DT15" i="11"/>
  <c r="DU15" i="11"/>
  <c r="DV15" i="11"/>
  <c r="DX15" i="11"/>
  <c r="DY15" i="11"/>
  <c r="EA15" i="11" s="1"/>
  <c r="DZ15" i="11"/>
  <c r="F16" i="11"/>
  <c r="L16" i="11"/>
  <c r="P16" i="11" s="1"/>
  <c r="T16" i="11" s="1"/>
  <c r="X16" i="11" s="1"/>
  <c r="AB16" i="11" s="1"/>
  <c r="AF16" i="11" s="1"/>
  <c r="AJ16" i="11" s="1"/>
  <c r="AN16" i="11" s="1"/>
  <c r="AR16" i="11" s="1"/>
  <c r="AV16" i="11" s="1"/>
  <c r="AZ16" i="11" s="1"/>
  <c r="BD16" i="11" s="1"/>
  <c r="BH16" i="11" s="1"/>
  <c r="BL16" i="11" s="1"/>
  <c r="BP16" i="11" s="1"/>
  <c r="BT16" i="11" s="1"/>
  <c r="BX16" i="11" s="1"/>
  <c r="CB16" i="11" s="1"/>
  <c r="CF16" i="11" s="1"/>
  <c r="CJ16" i="11" s="1"/>
  <c r="CN16" i="11" s="1"/>
  <c r="CR16" i="11" s="1"/>
  <c r="CV16" i="11" s="1"/>
  <c r="CZ16" i="11" s="1"/>
  <c r="DD16" i="11" s="1"/>
  <c r="DH16" i="11" s="1"/>
  <c r="DL16" i="11" s="1"/>
  <c r="M16" i="11"/>
  <c r="O16" i="11"/>
  <c r="G17" i="11"/>
  <c r="L17" i="11"/>
  <c r="L18" i="11"/>
  <c r="N17" i="11"/>
  <c r="N18" i="11" s="1"/>
  <c r="P17" i="11"/>
  <c r="P18" i="11" s="1"/>
  <c r="R17" i="11"/>
  <c r="T17" i="11"/>
  <c r="T18" i="11"/>
  <c r="V17" i="11"/>
  <c r="X17" i="11"/>
  <c r="Z17" i="11"/>
  <c r="AB17" i="11"/>
  <c r="AD17" i="11"/>
  <c r="AF17" i="11"/>
  <c r="AH17" i="11"/>
  <c r="AJ17" i="11"/>
  <c r="AL17" i="11"/>
  <c r="AN17" i="11"/>
  <c r="AP17" i="11"/>
  <c r="AR17" i="11"/>
  <c r="AT17" i="11"/>
  <c r="AV17" i="11"/>
  <c r="AX17" i="11"/>
  <c r="AZ17" i="11"/>
  <c r="BB17" i="11"/>
  <c r="BD17" i="11"/>
  <c r="BF17" i="11"/>
  <c r="BH17" i="11"/>
  <c r="BJ17" i="11"/>
  <c r="BL17" i="11"/>
  <c r="BN17" i="11"/>
  <c r="BP17" i="11"/>
  <c r="BR17" i="11"/>
  <c r="BT17" i="11"/>
  <c r="BV17" i="11"/>
  <c r="BX17" i="11"/>
  <c r="BZ17" i="11"/>
  <c r="CB17" i="11"/>
  <c r="CD17" i="11"/>
  <c r="CF17" i="11"/>
  <c r="CH17" i="11"/>
  <c r="CJ17" i="11"/>
  <c r="CL17" i="11"/>
  <c r="CN17" i="11"/>
  <c r="CP17" i="11"/>
  <c r="CR17" i="11"/>
  <c r="CT17" i="11"/>
  <c r="CV17" i="11"/>
  <c r="CX17" i="11"/>
  <c r="CZ17" i="11"/>
  <c r="DB17" i="11"/>
  <c r="DD17" i="11"/>
  <c r="DF17" i="11"/>
  <c r="DH17" i="11"/>
  <c r="DJ17" i="11"/>
  <c r="DL17" i="11"/>
  <c r="DN17" i="11"/>
  <c r="DP17" i="11"/>
  <c r="DR17" i="11"/>
  <c r="DT17" i="11"/>
  <c r="DV17" i="11"/>
  <c r="DX17" i="11"/>
  <c r="DZ17" i="11"/>
  <c r="F18" i="11"/>
  <c r="M18" i="11"/>
  <c r="Q18" i="11" s="1"/>
  <c r="U18" i="11" s="1"/>
  <c r="Y18" i="11" s="1"/>
  <c r="AC18" i="11" s="1"/>
  <c r="AG18" i="11" s="1"/>
  <c r="AK18" i="11" s="1"/>
  <c r="AO18" i="11" s="1"/>
  <c r="AS18" i="11" s="1"/>
  <c r="AW18" i="11" s="1"/>
  <c r="BA18" i="11" s="1"/>
  <c r="BE18" i="11" s="1"/>
  <c r="BI18" i="11" s="1"/>
  <c r="BM18" i="11" s="1"/>
  <c r="BQ18" i="11" s="1"/>
  <c r="BU18" i="11" s="1"/>
  <c r="BY18" i="11" s="1"/>
  <c r="CC18" i="11" s="1"/>
  <c r="CG18" i="11" s="1"/>
  <c r="CK18" i="11" s="1"/>
  <c r="CO18" i="11" s="1"/>
  <c r="CS18" i="11" s="1"/>
  <c r="CW18" i="11" s="1"/>
  <c r="DA18" i="11" s="1"/>
  <c r="DE18" i="11" s="1"/>
  <c r="DI18" i="11" s="1"/>
  <c r="DM18" i="11" s="1"/>
  <c r="DQ18" i="11" s="1"/>
  <c r="DU18" i="11" s="1"/>
  <c r="DY18" i="11" s="1"/>
  <c r="O18" i="11"/>
  <c r="S18" i="11" s="1"/>
  <c r="W18" i="11" s="1"/>
  <c r="AA18" i="11" s="1"/>
  <c r="AE18" i="11" s="1"/>
  <c r="AI18" i="11" s="1"/>
  <c r="AM18" i="11" s="1"/>
  <c r="AQ18" i="11" s="1"/>
  <c r="AU18" i="11" s="1"/>
  <c r="AY18" i="11" s="1"/>
  <c r="BC18" i="11" s="1"/>
  <c r="BG18" i="11" s="1"/>
  <c r="BK18" i="11" s="1"/>
  <c r="BO18" i="11" s="1"/>
  <c r="BS18" i="11" s="1"/>
  <c r="BW18" i="11" s="1"/>
  <c r="CA18" i="11" s="1"/>
  <c r="CE18" i="11" s="1"/>
  <c r="CI18" i="11" s="1"/>
  <c r="CM18" i="11" s="1"/>
  <c r="CQ18" i="11" s="1"/>
  <c r="CU18" i="11" s="1"/>
  <c r="CY18" i="11" s="1"/>
  <c r="DC18" i="11" s="1"/>
  <c r="DG18" i="11" s="1"/>
  <c r="DK18" i="11" s="1"/>
  <c r="DO18" i="11" s="1"/>
  <c r="DS18" i="11" s="1"/>
  <c r="DW18" i="11" s="1"/>
  <c r="EA18" i="11" s="1"/>
  <c r="L19" i="11"/>
  <c r="L20" i="11" s="1"/>
  <c r="M19" i="11"/>
  <c r="N19" i="11"/>
  <c r="N20" i="11" s="1"/>
  <c r="R20" i="11" s="1"/>
  <c r="P19" i="11"/>
  <c r="Q19" i="11"/>
  <c r="R19" i="11"/>
  <c r="V19" i="11"/>
  <c r="Z19" i="11"/>
  <c r="AA19" i="11" s="1"/>
  <c r="AD19" i="11"/>
  <c r="AH19" i="11"/>
  <c r="AI19" i="11" s="1"/>
  <c r="AL19" i="11"/>
  <c r="AP19" i="11"/>
  <c r="AQ19" i="11" s="1"/>
  <c r="AT19" i="11"/>
  <c r="AX19" i="11"/>
  <c r="AY19" i="11" s="1"/>
  <c r="BB19" i="11"/>
  <c r="BF19" i="11"/>
  <c r="BG19" i="11" s="1"/>
  <c r="BJ19" i="11"/>
  <c r="BN19" i="11"/>
  <c r="BO19" i="11" s="1"/>
  <c r="BR19" i="11"/>
  <c r="BV19" i="11"/>
  <c r="BW19" i="11" s="1"/>
  <c r="BZ19" i="11"/>
  <c r="CD19" i="11"/>
  <c r="CE19" i="11" s="1"/>
  <c r="CH19" i="11"/>
  <c r="CL19" i="11"/>
  <c r="CM19" i="11" s="1"/>
  <c r="CP19" i="11"/>
  <c r="CT19" i="11"/>
  <c r="CU19" i="11" s="1"/>
  <c r="CX19" i="11"/>
  <c r="DB19" i="11"/>
  <c r="DC19" i="11" s="1"/>
  <c r="DD19" i="11"/>
  <c r="DE19" i="11"/>
  <c r="DF19" i="11"/>
  <c r="DH19" i="11"/>
  <c r="DI19" i="11"/>
  <c r="DJ19" i="11"/>
  <c r="DL19" i="11"/>
  <c r="DM19" i="11"/>
  <c r="DN19" i="11"/>
  <c r="DP19" i="11"/>
  <c r="DQ19" i="11"/>
  <c r="DR19" i="11"/>
  <c r="DT19" i="11"/>
  <c r="DU19" i="11"/>
  <c r="DV19" i="11"/>
  <c r="DX19" i="11"/>
  <c r="DY19" i="11"/>
  <c r="DZ19" i="11"/>
  <c r="F20" i="11"/>
  <c r="G21" i="11"/>
  <c r="M21" i="11"/>
  <c r="M22" i="11" s="1"/>
  <c r="Q22" i="11" s="1"/>
  <c r="U22" i="11" s="1"/>
  <c r="Y22" i="11" s="1"/>
  <c r="AC22" i="11" s="1"/>
  <c r="AG22" i="11" s="1"/>
  <c r="AK22" i="11" s="1"/>
  <c r="AO22" i="11" s="1"/>
  <c r="AS22" i="11" s="1"/>
  <c r="AW22" i="11" s="1"/>
  <c r="BA22" i="11" s="1"/>
  <c r="BE22" i="11" s="1"/>
  <c r="BI22" i="11" s="1"/>
  <c r="BM22" i="11" s="1"/>
  <c r="BQ22" i="11" s="1"/>
  <c r="BU22" i="11" s="1"/>
  <c r="BY22" i="11" s="1"/>
  <c r="CC22" i="11" s="1"/>
  <c r="CG22" i="11" s="1"/>
  <c r="CK22" i="11" s="1"/>
  <c r="CO22" i="11" s="1"/>
  <c r="CS22" i="11" s="1"/>
  <c r="CW22" i="11" s="1"/>
  <c r="DA22" i="11" s="1"/>
  <c r="DE22" i="11" s="1"/>
  <c r="DI22" i="11" s="1"/>
  <c r="DM22" i="11" s="1"/>
  <c r="DQ22" i="11" s="1"/>
  <c r="DU22" i="11" s="1"/>
  <c r="DY22" i="11" s="1"/>
  <c r="O21" i="11"/>
  <c r="P21" i="11"/>
  <c r="R21" i="11"/>
  <c r="T21" i="11"/>
  <c r="V21" i="11"/>
  <c r="X21" i="11"/>
  <c r="Z21" i="11"/>
  <c r="AB21" i="11"/>
  <c r="AD21" i="11"/>
  <c r="AF21" i="11"/>
  <c r="AH21" i="11"/>
  <c r="AJ21" i="11"/>
  <c r="AL21" i="11"/>
  <c r="AN21" i="11"/>
  <c r="AP21" i="11"/>
  <c r="AR21" i="11"/>
  <c r="AT21" i="11"/>
  <c r="AV21" i="11"/>
  <c r="AX21" i="11"/>
  <c r="AZ21" i="11"/>
  <c r="BB21" i="11"/>
  <c r="BD21" i="11"/>
  <c r="BF21" i="11"/>
  <c r="BH21" i="11"/>
  <c r="BJ21" i="11"/>
  <c r="BL21" i="11"/>
  <c r="BN21" i="11"/>
  <c r="BP21" i="11"/>
  <c r="BR21" i="11"/>
  <c r="BT21" i="11"/>
  <c r="BV21" i="11"/>
  <c r="BX21" i="11"/>
  <c r="BZ21" i="11"/>
  <c r="CB21" i="11"/>
  <c r="CD21" i="11"/>
  <c r="CF21" i="11"/>
  <c r="CH21" i="11"/>
  <c r="CJ21" i="11"/>
  <c r="CL21" i="11"/>
  <c r="CN21" i="11"/>
  <c r="CP21" i="11"/>
  <c r="CR21" i="11"/>
  <c r="CT21" i="11"/>
  <c r="CV21" i="11"/>
  <c r="CX21" i="11"/>
  <c r="CZ21" i="11"/>
  <c r="DB21" i="11"/>
  <c r="DD21" i="11"/>
  <c r="DF21" i="11"/>
  <c r="DH21" i="11"/>
  <c r="DJ21" i="11"/>
  <c r="DL21" i="11"/>
  <c r="DN21" i="11"/>
  <c r="DP21" i="11"/>
  <c r="DR21" i="11"/>
  <c r="DT21" i="11"/>
  <c r="DV21" i="11"/>
  <c r="DX21" i="11"/>
  <c r="DZ21" i="11"/>
  <c r="F22" i="11"/>
  <c r="O22" i="11"/>
  <c r="S22" i="11" s="1"/>
  <c r="W22" i="11" s="1"/>
  <c r="AA22" i="11" s="1"/>
  <c r="AE22" i="11" s="1"/>
  <c r="AI22" i="11" s="1"/>
  <c r="AM22" i="11" s="1"/>
  <c r="AQ22" i="11" s="1"/>
  <c r="AU22" i="11" s="1"/>
  <c r="AY22" i="11" s="1"/>
  <c r="BC22" i="11" s="1"/>
  <c r="BG22" i="11" s="1"/>
  <c r="BK22" i="11" s="1"/>
  <c r="BO22" i="11" s="1"/>
  <c r="BS22" i="11" s="1"/>
  <c r="BW22" i="11" s="1"/>
  <c r="CA22" i="11" s="1"/>
  <c r="CE22" i="11" s="1"/>
  <c r="CI22" i="11" s="1"/>
  <c r="CM22" i="11" s="1"/>
  <c r="CQ22" i="11" s="1"/>
  <c r="CU22" i="11" s="1"/>
  <c r="CY22" i="11" s="1"/>
  <c r="DC22" i="11" s="1"/>
  <c r="DG22" i="11" s="1"/>
  <c r="DK22" i="11" s="1"/>
  <c r="DO22" i="11" s="1"/>
  <c r="DS22" i="11" s="1"/>
  <c r="DW22" i="11" s="1"/>
  <c r="EA22" i="11" s="1"/>
  <c r="L23" i="11"/>
  <c r="L24" i="11"/>
  <c r="M23" i="11"/>
  <c r="O23" i="11" s="1"/>
  <c r="O24" i="11" s="1"/>
  <c r="N23" i="11"/>
  <c r="N24" i="11"/>
  <c r="R24" i="11" s="1"/>
  <c r="P23" i="11"/>
  <c r="Q23" i="11"/>
  <c r="R23" i="11"/>
  <c r="V23" i="11"/>
  <c r="Z23" i="11"/>
  <c r="AA23" i="11" s="1"/>
  <c r="AD23" i="11"/>
  <c r="AH23" i="11"/>
  <c r="AI23" i="11"/>
  <c r="AL23" i="11"/>
  <c r="AP23" i="11"/>
  <c r="AQ23" i="11" s="1"/>
  <c r="AT23" i="11"/>
  <c r="AX23" i="11"/>
  <c r="AY23" i="11"/>
  <c r="BB23" i="11"/>
  <c r="BF23" i="11"/>
  <c r="BG23" i="11" s="1"/>
  <c r="BJ23" i="11"/>
  <c r="BN23" i="11"/>
  <c r="BO23" i="11" s="1"/>
  <c r="BR23" i="11"/>
  <c r="BV23" i="11"/>
  <c r="BW23" i="11" s="1"/>
  <c r="BZ23" i="11"/>
  <c r="CD23" i="11"/>
  <c r="CE23" i="11" s="1"/>
  <c r="CH23" i="11"/>
  <c r="CL23" i="11"/>
  <c r="CM23" i="11" s="1"/>
  <c r="CP23" i="11"/>
  <c r="CT23" i="11"/>
  <c r="CU23" i="11"/>
  <c r="CX23" i="11"/>
  <c r="DB23" i="11"/>
  <c r="DC23" i="11" s="1"/>
  <c r="DD23" i="11"/>
  <c r="DE23" i="11"/>
  <c r="DG23" i="11"/>
  <c r="DF23" i="11"/>
  <c r="DH23" i="11"/>
  <c r="DI23" i="11"/>
  <c r="DK23" i="11"/>
  <c r="DJ23" i="11"/>
  <c r="DL23" i="11"/>
  <c r="DM23" i="11"/>
  <c r="DO23" i="11"/>
  <c r="DN23" i="11"/>
  <c r="DP23" i="11"/>
  <c r="DQ23" i="11"/>
  <c r="DS23" i="11"/>
  <c r="DR23" i="11"/>
  <c r="DT23" i="11"/>
  <c r="DU23" i="11"/>
  <c r="DW23" i="11"/>
  <c r="DV23" i="11"/>
  <c r="DX23" i="11"/>
  <c r="DY23" i="11"/>
  <c r="EA23" i="11"/>
  <c r="DZ23" i="11"/>
  <c r="F24" i="11"/>
  <c r="G25" i="11"/>
  <c r="L25" i="11"/>
  <c r="L26" i="11" s="1"/>
  <c r="N25" i="11"/>
  <c r="P25" i="11"/>
  <c r="R25" i="11"/>
  <c r="T25" i="11"/>
  <c r="V25" i="11"/>
  <c r="X25" i="11"/>
  <c r="Z25" i="11"/>
  <c r="AB25" i="11"/>
  <c r="AD25" i="11"/>
  <c r="AF25" i="11"/>
  <c r="AH25" i="11"/>
  <c r="AJ25" i="11"/>
  <c r="AL25" i="11"/>
  <c r="AN25" i="11"/>
  <c r="AP25" i="11"/>
  <c r="AR25" i="11"/>
  <c r="AT25" i="11"/>
  <c r="AV25" i="11"/>
  <c r="AX25" i="11"/>
  <c r="AZ25" i="11"/>
  <c r="BB25" i="11"/>
  <c r="BD25" i="11"/>
  <c r="BF25" i="11"/>
  <c r="BH25" i="11"/>
  <c r="BJ25" i="11"/>
  <c r="BL25" i="11"/>
  <c r="BN25" i="11"/>
  <c r="BP25" i="11"/>
  <c r="BR25" i="11"/>
  <c r="BT25" i="11"/>
  <c r="BV25" i="11"/>
  <c r="BX25" i="11"/>
  <c r="BZ25" i="11"/>
  <c r="CB25" i="11"/>
  <c r="CD25" i="11"/>
  <c r="CF25" i="11"/>
  <c r="CH25" i="11"/>
  <c r="CJ25" i="11"/>
  <c r="CL25" i="11"/>
  <c r="CN25" i="11"/>
  <c r="CP25" i="11"/>
  <c r="CR25" i="11"/>
  <c r="CT25" i="11"/>
  <c r="CV25" i="11"/>
  <c r="CX25" i="11"/>
  <c r="CZ25" i="11"/>
  <c r="DB25" i="11"/>
  <c r="DD25" i="11"/>
  <c r="DF25" i="11"/>
  <c r="DH25" i="11"/>
  <c r="DJ25" i="11"/>
  <c r="DL25" i="11"/>
  <c r="DN25" i="11"/>
  <c r="DP25" i="11"/>
  <c r="DR25" i="11"/>
  <c r="DT25" i="11"/>
  <c r="DV25" i="11"/>
  <c r="DX25" i="11"/>
  <c r="DZ25" i="11"/>
  <c r="F26" i="11"/>
  <c r="M26" i="11"/>
  <c r="Q26" i="11" s="1"/>
  <c r="U26" i="11" s="1"/>
  <c r="Y26" i="11" s="1"/>
  <c r="AC26" i="11" s="1"/>
  <c r="AG26" i="11" s="1"/>
  <c r="AK26" i="11" s="1"/>
  <c r="AO26" i="11" s="1"/>
  <c r="AS26" i="11" s="1"/>
  <c r="AW26" i="11" s="1"/>
  <c r="BA26" i="11" s="1"/>
  <c r="BE26" i="11" s="1"/>
  <c r="BI26" i="11" s="1"/>
  <c r="BM26" i="11" s="1"/>
  <c r="BQ26" i="11" s="1"/>
  <c r="BU26" i="11" s="1"/>
  <c r="BY26" i="11" s="1"/>
  <c r="CC26" i="11" s="1"/>
  <c r="CG26" i="11" s="1"/>
  <c r="CK26" i="11" s="1"/>
  <c r="CO26" i="11" s="1"/>
  <c r="CS26" i="11" s="1"/>
  <c r="CW26" i="11" s="1"/>
  <c r="DA26" i="11" s="1"/>
  <c r="DE26" i="11" s="1"/>
  <c r="DI26" i="11" s="1"/>
  <c r="DM26" i="11" s="1"/>
  <c r="DQ26" i="11" s="1"/>
  <c r="DU26" i="11" s="1"/>
  <c r="DY26" i="11" s="1"/>
  <c r="N26" i="11"/>
  <c r="R26" i="11" s="1"/>
  <c r="V26" i="11" s="1"/>
  <c r="Z26" i="11" s="1"/>
  <c r="AD26" i="11" s="1"/>
  <c r="AH26" i="11" s="1"/>
  <c r="AL26" i="11" s="1"/>
  <c r="AP26" i="11" s="1"/>
  <c r="AT26" i="11" s="1"/>
  <c r="AX26" i="11" s="1"/>
  <c r="BB26" i="11" s="1"/>
  <c r="BF26" i="11" s="1"/>
  <c r="BJ26" i="11" s="1"/>
  <c r="BN26" i="11" s="1"/>
  <c r="BR26" i="11" s="1"/>
  <c r="BV26" i="11" s="1"/>
  <c r="BZ26" i="11" s="1"/>
  <c r="CD26" i="11" s="1"/>
  <c r="CH26" i="11" s="1"/>
  <c r="CL26" i="11" s="1"/>
  <c r="CP26" i="11" s="1"/>
  <c r="CT26" i="11" s="1"/>
  <c r="CX26" i="11" s="1"/>
  <c r="DB26" i="11" s="1"/>
  <c r="DF26" i="11" s="1"/>
  <c r="DJ26" i="11" s="1"/>
  <c r="DN26" i="11" s="1"/>
  <c r="DR26" i="11" s="1"/>
  <c r="DV26" i="11" s="1"/>
  <c r="DZ26" i="11" s="1"/>
  <c r="O26" i="11"/>
  <c r="S26" i="11" s="1"/>
  <c r="W26" i="11" s="1"/>
  <c r="AA26" i="11" s="1"/>
  <c r="AE26" i="11" s="1"/>
  <c r="AI26" i="11" s="1"/>
  <c r="AM26" i="11" s="1"/>
  <c r="AQ26" i="11" s="1"/>
  <c r="AU26" i="11" s="1"/>
  <c r="AY26" i="11" s="1"/>
  <c r="BC26" i="11" s="1"/>
  <c r="BG26" i="11" s="1"/>
  <c r="BK26" i="11" s="1"/>
  <c r="BO26" i="11" s="1"/>
  <c r="BS26" i="11" s="1"/>
  <c r="BW26" i="11" s="1"/>
  <c r="CA26" i="11" s="1"/>
  <c r="CE26" i="11" s="1"/>
  <c r="CI26" i="11" s="1"/>
  <c r="CM26" i="11" s="1"/>
  <c r="CQ26" i="11" s="1"/>
  <c r="CU26" i="11" s="1"/>
  <c r="CY26" i="11" s="1"/>
  <c r="DC26" i="11" s="1"/>
  <c r="DG26" i="11" s="1"/>
  <c r="DK26" i="11" s="1"/>
  <c r="DO26" i="11" s="1"/>
  <c r="DS26" i="11" s="1"/>
  <c r="DW26" i="11" s="1"/>
  <c r="EA26" i="11" s="1"/>
  <c r="N27" i="11"/>
  <c r="O27" i="11"/>
  <c r="R27" i="11"/>
  <c r="S27" i="11"/>
  <c r="V27" i="11"/>
  <c r="W27" i="11" s="1"/>
  <c r="Z27" i="11"/>
  <c r="AA27" i="11"/>
  <c r="AD27" i="11"/>
  <c r="AE27" i="11" s="1"/>
  <c r="AH27" i="11"/>
  <c r="AI27" i="11"/>
  <c r="AL27" i="11"/>
  <c r="AM27" i="11" s="1"/>
  <c r="AP27" i="11"/>
  <c r="AQ27" i="11"/>
  <c r="AT27" i="11"/>
  <c r="AU27" i="11" s="1"/>
  <c r="AX27" i="11"/>
  <c r="AY27" i="11"/>
  <c r="BB27" i="11"/>
  <c r="BC27" i="11" s="1"/>
  <c r="BF27" i="11"/>
  <c r="BG27" i="11"/>
  <c r="BJ27" i="11"/>
  <c r="BK27" i="11" s="1"/>
  <c r="BN27" i="11"/>
  <c r="BO27" i="11"/>
  <c r="BR27" i="11"/>
  <c r="BS27" i="11" s="1"/>
  <c r="BV27" i="11"/>
  <c r="BW27" i="11"/>
  <c r="BZ27" i="11"/>
  <c r="CA27" i="11" s="1"/>
  <c r="CD27" i="11"/>
  <c r="CE27" i="11"/>
  <c r="CH27" i="11"/>
  <c r="CI27" i="11" s="1"/>
  <c r="CL27" i="11"/>
  <c r="CM27" i="11"/>
  <c r="CP27" i="11"/>
  <c r="CQ27" i="11" s="1"/>
  <c r="CT27" i="11"/>
  <c r="CU27" i="11"/>
  <c r="CX27" i="11"/>
  <c r="CY27" i="11" s="1"/>
  <c r="DB27" i="11"/>
  <c r="DC27" i="11"/>
  <c r="DF27" i="11"/>
  <c r="DG27" i="11" s="1"/>
  <c r="DJ27" i="11"/>
  <c r="DK27" i="11"/>
  <c r="DN27" i="11"/>
  <c r="DO27" i="11" s="1"/>
  <c r="DR27" i="11"/>
  <c r="DS27" i="11"/>
  <c r="DV27" i="11"/>
  <c r="DW27" i="11" s="1"/>
  <c r="DZ27" i="11"/>
  <c r="EA27" i="11"/>
  <c r="F28" i="11"/>
  <c r="L28" i="11"/>
  <c r="M28" i="11"/>
  <c r="N28" i="11"/>
  <c r="O28" i="11"/>
  <c r="P28" i="11"/>
  <c r="T28" i="11" s="1"/>
  <c r="X28" i="11" s="1"/>
  <c r="AB28" i="11" s="1"/>
  <c r="AF28" i="11" s="1"/>
  <c r="AJ28" i="11" s="1"/>
  <c r="AN28" i="11" s="1"/>
  <c r="AR28" i="11" s="1"/>
  <c r="AV28" i="11" s="1"/>
  <c r="AZ28" i="11" s="1"/>
  <c r="BD28" i="11" s="1"/>
  <c r="BH28" i="11" s="1"/>
  <c r="BL28" i="11" s="1"/>
  <c r="BP28" i="11" s="1"/>
  <c r="BT28" i="11" s="1"/>
  <c r="BX28" i="11" s="1"/>
  <c r="CB28" i="11" s="1"/>
  <c r="CF28" i="11" s="1"/>
  <c r="CJ28" i="11" s="1"/>
  <c r="CN28" i="11" s="1"/>
  <c r="CR28" i="11" s="1"/>
  <c r="CV28" i="11" s="1"/>
  <c r="CZ28" i="11" s="1"/>
  <c r="DD28" i="11" s="1"/>
  <c r="DH28" i="11" s="1"/>
  <c r="DL28" i="11" s="1"/>
  <c r="DP28" i="11" s="1"/>
  <c r="DT28" i="11" s="1"/>
  <c r="DX28" i="11" s="1"/>
  <c r="Q28" i="11"/>
  <c r="R28" i="11"/>
  <c r="U28" i="11"/>
  <c r="Y28" i="11" s="1"/>
  <c r="AC28" i="11" s="1"/>
  <c r="AG28" i="11" s="1"/>
  <c r="AK28" i="11" s="1"/>
  <c r="AO28" i="11" s="1"/>
  <c r="AS28" i="11" s="1"/>
  <c r="AW28" i="11" s="1"/>
  <c r="BA28" i="11" s="1"/>
  <c r="BE28" i="11" s="1"/>
  <c r="BI28" i="11" s="1"/>
  <c r="BM28" i="11" s="1"/>
  <c r="BQ28" i="11" s="1"/>
  <c r="BU28" i="11" s="1"/>
  <c r="BY28" i="11" s="1"/>
  <c r="CC28" i="11" s="1"/>
  <c r="CG28" i="11" s="1"/>
  <c r="CK28" i="11" s="1"/>
  <c r="CO28" i="11" s="1"/>
  <c r="CS28" i="11" s="1"/>
  <c r="CW28" i="11" s="1"/>
  <c r="DA28" i="11" s="1"/>
  <c r="DE28" i="11" s="1"/>
  <c r="DI28" i="11" s="1"/>
  <c r="DM28" i="11" s="1"/>
  <c r="DQ28" i="11" s="1"/>
  <c r="DU28" i="11" s="1"/>
  <c r="DY28" i="11" s="1"/>
  <c r="G29" i="11"/>
  <c r="M29" i="11"/>
  <c r="M30" i="11" s="1"/>
  <c r="Q30" i="11" s="1"/>
  <c r="U30" i="11" s="1"/>
  <c r="Y30" i="11" s="1"/>
  <c r="AC30" i="11" s="1"/>
  <c r="AG30" i="11" s="1"/>
  <c r="AK30" i="11" s="1"/>
  <c r="AO30" i="11" s="1"/>
  <c r="AS30" i="11" s="1"/>
  <c r="AW30" i="11" s="1"/>
  <c r="BA30" i="11" s="1"/>
  <c r="BE30" i="11" s="1"/>
  <c r="BI30" i="11" s="1"/>
  <c r="BM30" i="11" s="1"/>
  <c r="BQ30" i="11" s="1"/>
  <c r="BU30" i="11" s="1"/>
  <c r="BY30" i="11" s="1"/>
  <c r="CC30" i="11" s="1"/>
  <c r="CG30" i="11" s="1"/>
  <c r="CK30" i="11" s="1"/>
  <c r="CO30" i="11" s="1"/>
  <c r="CS30" i="11" s="1"/>
  <c r="CW30" i="11" s="1"/>
  <c r="DA30" i="11" s="1"/>
  <c r="DE30" i="11" s="1"/>
  <c r="DI30" i="11" s="1"/>
  <c r="DM30" i="11" s="1"/>
  <c r="DQ30" i="11" s="1"/>
  <c r="DU30" i="11" s="1"/>
  <c r="DY30" i="11" s="1"/>
  <c r="O29" i="11"/>
  <c r="P29" i="11"/>
  <c r="R29" i="11"/>
  <c r="T29" i="11"/>
  <c r="V29" i="11"/>
  <c r="X29" i="11"/>
  <c r="Z29" i="11"/>
  <c r="AB29" i="11"/>
  <c r="AD29" i="11"/>
  <c r="AF29" i="11"/>
  <c r="AH29" i="11"/>
  <c r="AJ29" i="11"/>
  <c r="AL29" i="11"/>
  <c r="AN29" i="11"/>
  <c r="AP29" i="11"/>
  <c r="AR29" i="11"/>
  <c r="AT29" i="11"/>
  <c r="AV29" i="11"/>
  <c r="AX29" i="11"/>
  <c r="AZ29" i="11"/>
  <c r="BB29" i="11"/>
  <c r="BD29" i="11"/>
  <c r="BF29" i="11"/>
  <c r="BH29" i="11"/>
  <c r="BJ29" i="11"/>
  <c r="BL29" i="11"/>
  <c r="BN29" i="11"/>
  <c r="BP29" i="11"/>
  <c r="BR29" i="11"/>
  <c r="BT29" i="11"/>
  <c r="BV29" i="11"/>
  <c r="BX29" i="11"/>
  <c r="BZ29" i="11"/>
  <c r="CB29" i="11"/>
  <c r="CD29" i="11"/>
  <c r="CF29" i="11"/>
  <c r="CH29" i="11"/>
  <c r="CJ29" i="11"/>
  <c r="CL29" i="11"/>
  <c r="CN29" i="11"/>
  <c r="CP29" i="11"/>
  <c r="CR29" i="11"/>
  <c r="CT29" i="11"/>
  <c r="CV29" i="11"/>
  <c r="CX29" i="11"/>
  <c r="CZ29" i="11"/>
  <c r="DB29" i="11"/>
  <c r="DD29" i="11"/>
  <c r="DF29" i="11"/>
  <c r="DH29" i="11"/>
  <c r="DJ29" i="11"/>
  <c r="DL29" i="11"/>
  <c r="DN29" i="11"/>
  <c r="DP29" i="11"/>
  <c r="DR29" i="11"/>
  <c r="DT29" i="11"/>
  <c r="DV29" i="11"/>
  <c r="DX29" i="11"/>
  <c r="DZ29" i="11"/>
  <c r="F30" i="11"/>
  <c r="L31" i="11"/>
  <c r="L32" i="11" s="1"/>
  <c r="P32" i="11" s="1"/>
  <c r="T32" i="11" s="1"/>
  <c r="X32" i="11" s="1"/>
  <c r="AB32" i="11" s="1"/>
  <c r="AF32" i="11" s="1"/>
  <c r="AJ32" i="11" s="1"/>
  <c r="AN32" i="11" s="1"/>
  <c r="AR32" i="11" s="1"/>
  <c r="AV32" i="11" s="1"/>
  <c r="AZ32" i="11" s="1"/>
  <c r="BD32" i="11" s="1"/>
  <c r="BH32" i="11" s="1"/>
  <c r="BL32" i="11" s="1"/>
  <c r="BP32" i="11" s="1"/>
  <c r="BT32" i="11" s="1"/>
  <c r="BX32" i="11" s="1"/>
  <c r="CB32" i="11" s="1"/>
  <c r="CF32" i="11" s="1"/>
  <c r="CJ32" i="11" s="1"/>
  <c r="CN32" i="11" s="1"/>
  <c r="CR32" i="11" s="1"/>
  <c r="CV32" i="11" s="1"/>
  <c r="CZ32" i="11" s="1"/>
  <c r="DD32" i="11" s="1"/>
  <c r="M31" i="11"/>
  <c r="N31" i="11"/>
  <c r="N32" i="11" s="1"/>
  <c r="R32" i="11" s="1"/>
  <c r="O31" i="11"/>
  <c r="O32" i="11" s="1"/>
  <c r="P31" i="11"/>
  <c r="Q31" i="11"/>
  <c r="S31" i="11" s="1"/>
  <c r="R31" i="11"/>
  <c r="V31" i="11"/>
  <c r="W31" i="11" s="1"/>
  <c r="Z31" i="11"/>
  <c r="AD31" i="11"/>
  <c r="AE31" i="11"/>
  <c r="AH31" i="11"/>
  <c r="AL31" i="11"/>
  <c r="AM31" i="11" s="1"/>
  <c r="AP31" i="11"/>
  <c r="AT31" i="11"/>
  <c r="AX31" i="11"/>
  <c r="BB31" i="11"/>
  <c r="BC31" i="11"/>
  <c r="BF31" i="11"/>
  <c r="BJ31" i="11"/>
  <c r="BK31" i="11" s="1"/>
  <c r="BN31" i="11"/>
  <c r="BR31" i="11"/>
  <c r="BS31" i="11"/>
  <c r="BV31" i="11"/>
  <c r="BZ31" i="11"/>
  <c r="CD31" i="11"/>
  <c r="CH31" i="11"/>
  <c r="CI31" i="11" s="1"/>
  <c r="CL31" i="11"/>
  <c r="CP31" i="11"/>
  <c r="CQ31" i="11"/>
  <c r="CT31" i="11"/>
  <c r="CX31" i="11"/>
  <c r="CY31" i="11" s="1"/>
  <c r="DB31" i="11"/>
  <c r="DD31" i="11"/>
  <c r="DE31" i="11"/>
  <c r="DG31" i="11" s="1"/>
  <c r="DF31" i="11"/>
  <c r="DH31" i="11"/>
  <c r="DI31" i="11"/>
  <c r="DJ31" i="11"/>
  <c r="DL31" i="11"/>
  <c r="DM31" i="11"/>
  <c r="DN31" i="11"/>
  <c r="DP31" i="11"/>
  <c r="DQ31" i="11"/>
  <c r="DS31" i="11" s="1"/>
  <c r="DR31" i="11"/>
  <c r="DT31" i="11"/>
  <c r="DU31" i="11"/>
  <c r="DW31" i="11" s="1"/>
  <c r="DV31" i="11"/>
  <c r="DX31" i="11"/>
  <c r="DY31" i="11"/>
  <c r="EA31" i="11" s="1"/>
  <c r="DZ31" i="11"/>
  <c r="F32" i="11"/>
  <c r="M32" i="11"/>
  <c r="G33" i="11"/>
  <c r="L33" i="11"/>
  <c r="L34" i="11"/>
  <c r="N33" i="11"/>
  <c r="N34" i="11" s="1"/>
  <c r="P33" i="11"/>
  <c r="R33" i="11"/>
  <c r="T33" i="11"/>
  <c r="V33" i="11"/>
  <c r="X33" i="11"/>
  <c r="Z33" i="11"/>
  <c r="AB33" i="11"/>
  <c r="AD33" i="11"/>
  <c r="AF33" i="11"/>
  <c r="AH33" i="11"/>
  <c r="AJ33" i="11"/>
  <c r="AL33" i="11"/>
  <c r="AN33" i="11"/>
  <c r="AP33" i="11"/>
  <c r="AR33" i="11"/>
  <c r="AT33" i="11"/>
  <c r="AV33" i="11"/>
  <c r="AX33" i="11"/>
  <c r="AZ33" i="11"/>
  <c r="BB33" i="11"/>
  <c r="BD33" i="11"/>
  <c r="BF33" i="11"/>
  <c r="BH33" i="11"/>
  <c r="BJ33" i="11"/>
  <c r="BL33" i="11"/>
  <c r="BN33" i="11"/>
  <c r="BP33" i="11"/>
  <c r="BR33" i="11"/>
  <c r="BT33" i="11"/>
  <c r="BV33" i="11"/>
  <c r="BX33" i="11"/>
  <c r="BZ33" i="11"/>
  <c r="CB33" i="11"/>
  <c r="CD33" i="11"/>
  <c r="CF33" i="11"/>
  <c r="CH33" i="11"/>
  <c r="CJ33" i="11"/>
  <c r="CL33" i="11"/>
  <c r="CN33" i="11"/>
  <c r="CP33" i="11"/>
  <c r="CR33" i="11"/>
  <c r="CT33" i="11"/>
  <c r="CV33" i="11"/>
  <c r="CX33" i="11"/>
  <c r="CZ33" i="11"/>
  <c r="DB33" i="11"/>
  <c r="DD33" i="11"/>
  <c r="DF33" i="11"/>
  <c r="DH33" i="11"/>
  <c r="DJ33" i="11"/>
  <c r="DL33" i="11"/>
  <c r="DN33" i="11"/>
  <c r="DP33" i="11"/>
  <c r="DR33" i="11"/>
  <c r="DT33" i="11"/>
  <c r="DV33" i="11"/>
  <c r="DX33" i="11"/>
  <c r="DZ33" i="11"/>
  <c r="F34" i="11"/>
  <c r="M34" i="11"/>
  <c r="Q34" i="11" s="1"/>
  <c r="U34" i="11" s="1"/>
  <c r="Y34" i="11" s="1"/>
  <c r="AC34" i="11" s="1"/>
  <c r="AG34" i="11" s="1"/>
  <c r="AK34" i="11" s="1"/>
  <c r="AO34" i="11" s="1"/>
  <c r="AS34" i="11" s="1"/>
  <c r="AW34" i="11" s="1"/>
  <c r="BA34" i="11" s="1"/>
  <c r="BE34" i="11" s="1"/>
  <c r="BI34" i="11" s="1"/>
  <c r="BM34" i="11" s="1"/>
  <c r="BQ34" i="11" s="1"/>
  <c r="BU34" i="11" s="1"/>
  <c r="BY34" i="11" s="1"/>
  <c r="CC34" i="11" s="1"/>
  <c r="CG34" i="11" s="1"/>
  <c r="CK34" i="11" s="1"/>
  <c r="CO34" i="11" s="1"/>
  <c r="CS34" i="11" s="1"/>
  <c r="CW34" i="11" s="1"/>
  <c r="DA34" i="11" s="1"/>
  <c r="DE34" i="11" s="1"/>
  <c r="DI34" i="11" s="1"/>
  <c r="DM34" i="11" s="1"/>
  <c r="DQ34" i="11" s="1"/>
  <c r="DU34" i="11" s="1"/>
  <c r="DY34" i="11" s="1"/>
  <c r="O34" i="11"/>
  <c r="S34" i="11"/>
  <c r="W34" i="11" s="1"/>
  <c r="AA34" i="11" s="1"/>
  <c r="AE34" i="11" s="1"/>
  <c r="AI34" i="11" s="1"/>
  <c r="AM34" i="11" s="1"/>
  <c r="AQ34" i="11" s="1"/>
  <c r="AU34" i="11" s="1"/>
  <c r="AY34" i="11" s="1"/>
  <c r="BC34" i="11" s="1"/>
  <c r="BG34" i="11" s="1"/>
  <c r="BK34" i="11" s="1"/>
  <c r="BO34" i="11" s="1"/>
  <c r="BS34" i="11" s="1"/>
  <c r="BW34" i="11" s="1"/>
  <c r="CA34" i="11" s="1"/>
  <c r="CE34" i="11" s="1"/>
  <c r="CI34" i="11" s="1"/>
  <c r="CM34" i="11" s="1"/>
  <c r="CQ34" i="11" s="1"/>
  <c r="CU34" i="11" s="1"/>
  <c r="CY34" i="11" s="1"/>
  <c r="DC34" i="11" s="1"/>
  <c r="DG34" i="11" s="1"/>
  <c r="DK34" i="11" s="1"/>
  <c r="DO34" i="11" s="1"/>
  <c r="DS34" i="11" s="1"/>
  <c r="DW34" i="11" s="1"/>
  <c r="EA34" i="11" s="1"/>
  <c r="C35" i="11"/>
  <c r="F35" i="11"/>
  <c r="F38" i="11" s="1"/>
  <c r="G35" i="11"/>
  <c r="L35" i="11"/>
  <c r="L36" i="11"/>
  <c r="M35" i="11"/>
  <c r="O35" i="11" s="1"/>
  <c r="N35" i="11"/>
  <c r="N36" i="11" s="1"/>
  <c r="P35" i="11"/>
  <c r="Q35" i="11"/>
  <c r="S35" i="11" s="1"/>
  <c r="S36" i="11" s="1"/>
  <c r="R35" i="11"/>
  <c r="T35" i="11"/>
  <c r="U35" i="11"/>
  <c r="V35" i="11"/>
  <c r="X35" i="11"/>
  <c r="Y35" i="11"/>
  <c r="Z35" i="11"/>
  <c r="AA35" i="11" s="1"/>
  <c r="AB35" i="11"/>
  <c r="AC35" i="11"/>
  <c r="AE35" i="11" s="1"/>
  <c r="AD35" i="11"/>
  <c r="AF35" i="11"/>
  <c r="AG35" i="11"/>
  <c r="AI35" i="11" s="1"/>
  <c r="AH35" i="11"/>
  <c r="AJ35" i="11"/>
  <c r="AK35" i="11"/>
  <c r="AM35" i="11" s="1"/>
  <c r="AL35" i="11"/>
  <c r="AN35" i="11"/>
  <c r="AO35" i="11"/>
  <c r="AQ35" i="11" s="1"/>
  <c r="AP35" i="11"/>
  <c r="AR35" i="11"/>
  <c r="AS35" i="11"/>
  <c r="AU35" i="11" s="1"/>
  <c r="AT35" i="11"/>
  <c r="AV35" i="11"/>
  <c r="AW35" i="11"/>
  <c r="AY35" i="11" s="1"/>
  <c r="AX35" i="11"/>
  <c r="AZ35" i="11"/>
  <c r="BA35" i="11"/>
  <c r="BC35" i="11" s="1"/>
  <c r="BB35" i="11"/>
  <c r="BD35" i="11"/>
  <c r="BE35" i="11"/>
  <c r="BG35" i="11" s="1"/>
  <c r="BF35" i="11"/>
  <c r="BH35" i="11"/>
  <c r="BI35" i="11"/>
  <c r="BK35" i="11" s="1"/>
  <c r="BJ35" i="11"/>
  <c r="BL35" i="11"/>
  <c r="BM35" i="11"/>
  <c r="BO35" i="11" s="1"/>
  <c r="BN35" i="11"/>
  <c r="BP35" i="11"/>
  <c r="BQ35" i="11"/>
  <c r="BS35" i="11" s="1"/>
  <c r="BR35" i="11"/>
  <c r="BT35" i="11"/>
  <c r="BU35" i="11"/>
  <c r="BW35" i="11" s="1"/>
  <c r="BV35" i="11"/>
  <c r="BX35" i="11"/>
  <c r="BY35" i="11"/>
  <c r="CA35" i="11" s="1"/>
  <c r="BZ35" i="11"/>
  <c r="CB35" i="11"/>
  <c r="CC35" i="11"/>
  <c r="CE35" i="11" s="1"/>
  <c r="CD35" i="11"/>
  <c r="CF35" i="11"/>
  <c r="CG35" i="11"/>
  <c r="CI35" i="11" s="1"/>
  <c r="CH35" i="11"/>
  <c r="CJ35" i="11"/>
  <c r="CK35" i="11"/>
  <c r="CM35" i="11" s="1"/>
  <c r="CL35" i="11"/>
  <c r="CN35" i="11"/>
  <c r="CO35" i="11"/>
  <c r="CQ35" i="11" s="1"/>
  <c r="CP35" i="11"/>
  <c r="CR35" i="11"/>
  <c r="CS35" i="11"/>
  <c r="CU35" i="11" s="1"/>
  <c r="CT35" i="11"/>
  <c r="CV35" i="11"/>
  <c r="CW35" i="11"/>
  <c r="CY35" i="11" s="1"/>
  <c r="CX35" i="11"/>
  <c r="CZ35" i="11"/>
  <c r="DA35" i="11"/>
  <c r="DC35" i="11" s="1"/>
  <c r="DB35" i="11"/>
  <c r="DD35" i="11"/>
  <c r="DE35" i="11"/>
  <c r="DG35" i="11" s="1"/>
  <c r="DF35" i="11"/>
  <c r="DH35" i="11"/>
  <c r="DI35" i="11"/>
  <c r="DK35" i="11" s="1"/>
  <c r="DJ35" i="11"/>
  <c r="DL35" i="11"/>
  <c r="DM35" i="11"/>
  <c r="DO35" i="11" s="1"/>
  <c r="DN35" i="11"/>
  <c r="DP35" i="11"/>
  <c r="DQ35" i="11"/>
  <c r="DS35" i="11" s="1"/>
  <c r="DR35" i="11"/>
  <c r="DT35" i="11"/>
  <c r="DU35" i="11"/>
  <c r="DW35" i="11" s="1"/>
  <c r="DV35" i="11"/>
  <c r="DX35" i="11"/>
  <c r="DY35" i="11"/>
  <c r="EA35" i="11" s="1"/>
  <c r="DZ35" i="11"/>
  <c r="F36" i="11"/>
  <c r="M36" i="11"/>
  <c r="O36" i="11"/>
  <c r="G37" i="11"/>
  <c r="M37" i="11"/>
  <c r="O37" i="11"/>
  <c r="L37" i="11" s="1"/>
  <c r="L38" i="11" s="1"/>
  <c r="P37" i="11"/>
  <c r="P38" i="11" s="1"/>
  <c r="R37" i="11"/>
  <c r="T37" i="11"/>
  <c r="V37" i="11"/>
  <c r="X37" i="11"/>
  <c r="Z37" i="11"/>
  <c r="AB37" i="11"/>
  <c r="AD37" i="11"/>
  <c r="AF37" i="11"/>
  <c r="AH37" i="11"/>
  <c r="AJ37" i="11"/>
  <c r="AL37" i="11"/>
  <c r="AN37" i="11"/>
  <c r="AP37" i="11"/>
  <c r="AR37" i="11"/>
  <c r="AT37" i="11"/>
  <c r="AV37" i="11"/>
  <c r="AX37" i="11"/>
  <c r="AZ37" i="11"/>
  <c r="BB37" i="11"/>
  <c r="BD37" i="11"/>
  <c r="BF37" i="11"/>
  <c r="BH37" i="11"/>
  <c r="BJ37" i="11"/>
  <c r="BL37" i="11"/>
  <c r="BN37" i="11"/>
  <c r="BP37" i="11"/>
  <c r="BR37" i="11"/>
  <c r="BT37" i="11"/>
  <c r="BV37" i="11"/>
  <c r="BX37" i="11"/>
  <c r="BZ37" i="11"/>
  <c r="CB37" i="11"/>
  <c r="CD37" i="11"/>
  <c r="CF37" i="11"/>
  <c r="CH37" i="11"/>
  <c r="CJ37" i="11"/>
  <c r="CL37" i="11"/>
  <c r="CN37" i="11"/>
  <c r="CP37" i="11"/>
  <c r="CR37" i="11"/>
  <c r="CT37" i="11"/>
  <c r="CV37" i="11"/>
  <c r="CX37" i="11"/>
  <c r="CZ37" i="11"/>
  <c r="DB37" i="11"/>
  <c r="DD37" i="11"/>
  <c r="DF37" i="11"/>
  <c r="DH37" i="11"/>
  <c r="DJ37" i="11"/>
  <c r="DL37" i="11"/>
  <c r="DN37" i="11"/>
  <c r="DP37" i="11"/>
  <c r="DR37" i="11"/>
  <c r="DT37" i="11"/>
  <c r="DV37" i="11"/>
  <c r="DX37" i="11"/>
  <c r="DZ37" i="11"/>
  <c r="M38" i="11"/>
  <c r="Q38" i="11" s="1"/>
  <c r="U38" i="11" s="1"/>
  <c r="Y38" i="11" s="1"/>
  <c r="AC38" i="11" s="1"/>
  <c r="AG38" i="11" s="1"/>
  <c r="AK38" i="11" s="1"/>
  <c r="AO38" i="11" s="1"/>
  <c r="AS38" i="11" s="1"/>
  <c r="AW38" i="11" s="1"/>
  <c r="BA38" i="11" s="1"/>
  <c r="BE38" i="11" s="1"/>
  <c r="BI38" i="11" s="1"/>
  <c r="BM38" i="11" s="1"/>
  <c r="BQ38" i="11" s="1"/>
  <c r="BU38" i="11" s="1"/>
  <c r="BY38" i="11" s="1"/>
  <c r="CC38" i="11" s="1"/>
  <c r="CG38" i="11" s="1"/>
  <c r="CK38" i="11" s="1"/>
  <c r="CO38" i="11" s="1"/>
  <c r="CS38" i="11" s="1"/>
  <c r="CW38" i="11" s="1"/>
  <c r="DA38" i="11" s="1"/>
  <c r="DE38" i="11" s="1"/>
  <c r="DI38" i="11" s="1"/>
  <c r="DM38" i="11" s="1"/>
  <c r="DQ38" i="11" s="1"/>
  <c r="DU38" i="11" s="1"/>
  <c r="DY38" i="11" s="1"/>
  <c r="O38" i="11"/>
  <c r="S38" i="11"/>
  <c r="W38" i="11" s="1"/>
  <c r="AA38" i="11" s="1"/>
  <c r="AE38" i="11" s="1"/>
  <c r="AI38" i="11" s="1"/>
  <c r="AM38" i="11" s="1"/>
  <c r="AQ38" i="11" s="1"/>
  <c r="AU38" i="11" s="1"/>
  <c r="AY38" i="11" s="1"/>
  <c r="BC38" i="11" s="1"/>
  <c r="BG38" i="11" s="1"/>
  <c r="BK38" i="11" s="1"/>
  <c r="BO38" i="11" s="1"/>
  <c r="BS38" i="11" s="1"/>
  <c r="BW38" i="11" s="1"/>
  <c r="CA38" i="11" s="1"/>
  <c r="CE38" i="11" s="1"/>
  <c r="CI38" i="11" s="1"/>
  <c r="CM38" i="11" s="1"/>
  <c r="CQ38" i="11" s="1"/>
  <c r="CU38" i="11" s="1"/>
  <c r="CY38" i="11" s="1"/>
  <c r="DC38" i="11" s="1"/>
  <c r="DG38" i="11" s="1"/>
  <c r="DK38" i="11" s="1"/>
  <c r="DO38" i="11" s="1"/>
  <c r="DS38" i="11" s="1"/>
  <c r="DW38" i="11" s="1"/>
  <c r="EA38" i="11" s="1"/>
  <c r="F39" i="11"/>
  <c r="F42" i="11" s="1"/>
  <c r="L39" i="11"/>
  <c r="L40" i="11" s="1"/>
  <c r="M39" i="11"/>
  <c r="M40" i="11" s="1"/>
  <c r="N39" i="11"/>
  <c r="N40" i="11" s="1"/>
  <c r="O39" i="11"/>
  <c r="P39" i="11"/>
  <c r="P40" i="11" s="1"/>
  <c r="T40" i="11" s="1"/>
  <c r="X40" i="11" s="1"/>
  <c r="AB40" i="11" s="1"/>
  <c r="AF40" i="11" s="1"/>
  <c r="AJ40" i="11" s="1"/>
  <c r="AN40" i="11" s="1"/>
  <c r="AR40" i="11" s="1"/>
  <c r="AV40" i="11" s="1"/>
  <c r="AZ40" i="11" s="1"/>
  <c r="BD40" i="11" s="1"/>
  <c r="BH40" i="11" s="1"/>
  <c r="BL40" i="11" s="1"/>
  <c r="BP40" i="11" s="1"/>
  <c r="BT40" i="11" s="1"/>
  <c r="BX40" i="11" s="1"/>
  <c r="CB40" i="11" s="1"/>
  <c r="CF40" i="11" s="1"/>
  <c r="CJ40" i="11" s="1"/>
  <c r="CN40" i="11" s="1"/>
  <c r="CR40" i="11" s="1"/>
  <c r="CV40" i="11" s="1"/>
  <c r="CZ40" i="11" s="1"/>
  <c r="DD40" i="11" s="1"/>
  <c r="DH40" i="11" s="1"/>
  <c r="Q39" i="11"/>
  <c r="R39" i="11"/>
  <c r="R40" i="11" s="1"/>
  <c r="U39" i="11"/>
  <c r="W39" i="11" s="1"/>
  <c r="V39" i="11"/>
  <c r="Y39" i="11"/>
  <c r="Z39" i="11"/>
  <c r="AC39" i="11"/>
  <c r="AE39" i="11" s="1"/>
  <c r="AD39" i="11"/>
  <c r="AG39" i="11"/>
  <c r="AH39" i="11"/>
  <c r="AK39" i="11"/>
  <c r="AL39" i="11"/>
  <c r="AO39" i="11"/>
  <c r="AP39" i="11"/>
  <c r="AS39" i="11"/>
  <c r="AT39" i="11"/>
  <c r="AU39" i="11"/>
  <c r="AW39" i="11"/>
  <c r="AX39" i="11"/>
  <c r="BA39" i="11"/>
  <c r="BC39" i="11"/>
  <c r="BB39" i="11"/>
  <c r="BE39" i="11"/>
  <c r="BF39" i="11"/>
  <c r="BI39" i="11"/>
  <c r="BK39" i="11" s="1"/>
  <c r="BJ39" i="11"/>
  <c r="BM39" i="11"/>
  <c r="BN39" i="11"/>
  <c r="BQ39" i="11"/>
  <c r="BR39" i="11"/>
  <c r="BU39" i="11"/>
  <c r="BV39" i="11"/>
  <c r="BY39" i="11"/>
  <c r="CA39" i="11" s="1"/>
  <c r="BZ39" i="11"/>
  <c r="CC39" i="11"/>
  <c r="CD39" i="11"/>
  <c r="CE39" i="11"/>
  <c r="CG39" i="11"/>
  <c r="CH39" i="11"/>
  <c r="CK39" i="11"/>
  <c r="CL39" i="11"/>
  <c r="CO39" i="11"/>
  <c r="CQ39" i="11" s="1"/>
  <c r="CP39" i="11"/>
  <c r="CS39" i="11"/>
  <c r="CU39" i="11" s="1"/>
  <c r="CT39" i="11"/>
  <c r="CW39" i="11"/>
  <c r="CX39" i="11"/>
  <c r="DA39" i="11"/>
  <c r="DB39" i="11"/>
  <c r="DD39" i="11"/>
  <c r="DE39" i="11"/>
  <c r="DF39" i="11"/>
  <c r="DH39" i="11"/>
  <c r="DI39" i="11"/>
  <c r="DJ39" i="11"/>
  <c r="DL39" i="11"/>
  <c r="DM39" i="11"/>
  <c r="DN39" i="11"/>
  <c r="DP39" i="11"/>
  <c r="DQ39" i="11"/>
  <c r="DR39" i="11"/>
  <c r="DT39" i="11"/>
  <c r="DU39" i="11"/>
  <c r="DV39" i="11"/>
  <c r="DX39" i="11"/>
  <c r="DY39" i="11"/>
  <c r="DZ39" i="11"/>
  <c r="F40" i="11"/>
  <c r="O40" i="11"/>
  <c r="G41" i="11"/>
  <c r="M41" i="11"/>
  <c r="M42" i="11" s="1"/>
  <c r="Q42" i="11" s="1"/>
  <c r="U42" i="11" s="1"/>
  <c r="Y42" i="11" s="1"/>
  <c r="AC42" i="11" s="1"/>
  <c r="AG42" i="11" s="1"/>
  <c r="AK42" i="11" s="1"/>
  <c r="AO42" i="11" s="1"/>
  <c r="AS42" i="11" s="1"/>
  <c r="AW42" i="11" s="1"/>
  <c r="BA42" i="11" s="1"/>
  <c r="BE42" i="11" s="1"/>
  <c r="BI42" i="11" s="1"/>
  <c r="BM42" i="11" s="1"/>
  <c r="BQ42" i="11" s="1"/>
  <c r="BU42" i="11" s="1"/>
  <c r="BY42" i="11" s="1"/>
  <c r="CC42" i="11" s="1"/>
  <c r="CG42" i="11" s="1"/>
  <c r="CK42" i="11" s="1"/>
  <c r="CO42" i="11" s="1"/>
  <c r="CS42" i="11" s="1"/>
  <c r="CW42" i="11" s="1"/>
  <c r="DA42" i="11" s="1"/>
  <c r="DE42" i="11" s="1"/>
  <c r="DI42" i="11" s="1"/>
  <c r="DM42" i="11" s="1"/>
  <c r="DQ42" i="11" s="1"/>
  <c r="DU42" i="11" s="1"/>
  <c r="DY42" i="11" s="1"/>
  <c r="O41" i="11"/>
  <c r="L41" i="11" s="1"/>
  <c r="L42" i="11" s="1"/>
  <c r="P41" i="11"/>
  <c r="R41" i="11"/>
  <c r="T41" i="11"/>
  <c r="V41" i="11"/>
  <c r="X41" i="11"/>
  <c r="Z41" i="11"/>
  <c r="AB41" i="11"/>
  <c r="AD41" i="11"/>
  <c r="AF41" i="11"/>
  <c r="AH41" i="11"/>
  <c r="AJ41" i="11"/>
  <c r="AL41" i="11"/>
  <c r="AN41" i="11"/>
  <c r="AP41" i="11"/>
  <c r="AR41" i="11"/>
  <c r="AT41" i="11"/>
  <c r="AV41" i="11"/>
  <c r="AX41" i="11"/>
  <c r="AZ41" i="11"/>
  <c r="BB41" i="11"/>
  <c r="BD41" i="11"/>
  <c r="BF41" i="11"/>
  <c r="BH41" i="11"/>
  <c r="BJ41" i="11"/>
  <c r="BL41" i="11"/>
  <c r="BN41" i="11"/>
  <c r="BP41" i="11"/>
  <c r="BR41" i="11"/>
  <c r="BT41" i="11"/>
  <c r="BV41" i="11"/>
  <c r="BX41" i="11"/>
  <c r="BZ41" i="11"/>
  <c r="CB41" i="11"/>
  <c r="CD41" i="11"/>
  <c r="CF41" i="11"/>
  <c r="CH41" i="11"/>
  <c r="CJ41" i="11"/>
  <c r="CL41" i="11"/>
  <c r="CN41" i="11"/>
  <c r="CP41" i="11"/>
  <c r="CR41" i="11"/>
  <c r="CT41" i="11"/>
  <c r="CV41" i="11"/>
  <c r="CX41" i="11"/>
  <c r="CZ41" i="11"/>
  <c r="DB41" i="11"/>
  <c r="DD41" i="11"/>
  <c r="DF41" i="11"/>
  <c r="DH41" i="11"/>
  <c r="DJ41" i="11"/>
  <c r="DL41" i="11"/>
  <c r="DN41" i="11"/>
  <c r="DP41" i="11"/>
  <c r="DR41" i="11"/>
  <c r="DT41" i="11"/>
  <c r="DV41" i="11"/>
  <c r="DX41" i="11"/>
  <c r="DZ41" i="11"/>
  <c r="C43" i="11"/>
  <c r="F43" i="11"/>
  <c r="F46" i="11" s="1"/>
  <c r="L43" i="11"/>
  <c r="M43" i="11"/>
  <c r="N43" i="11"/>
  <c r="N44" i="11" s="1"/>
  <c r="O43" i="11"/>
  <c r="O44" i="11" s="1"/>
  <c r="P43" i="11"/>
  <c r="Q43" i="11"/>
  <c r="R43" i="11"/>
  <c r="U43" i="11"/>
  <c r="W43" i="11" s="1"/>
  <c r="V43" i="11"/>
  <c r="Y43" i="11"/>
  <c r="Z43" i="11"/>
  <c r="AC43" i="11"/>
  <c r="AD43" i="11"/>
  <c r="AG43" i="11"/>
  <c r="AI43" i="11" s="1"/>
  <c r="AH43" i="11"/>
  <c r="AK43" i="11"/>
  <c r="AL43" i="11"/>
  <c r="AO43" i="11"/>
  <c r="AP43" i="11"/>
  <c r="AS43" i="11"/>
  <c r="AT43" i="11"/>
  <c r="AU43" i="11" s="1"/>
  <c r="AW43" i="11"/>
  <c r="AX43" i="11"/>
  <c r="BA43" i="11"/>
  <c r="BB43" i="11"/>
  <c r="BE43" i="11"/>
  <c r="BF43" i="11"/>
  <c r="BI43" i="11"/>
  <c r="BJ43" i="11"/>
  <c r="BM43" i="11"/>
  <c r="BN43" i="11"/>
  <c r="BQ43" i="11"/>
  <c r="BR43" i="11"/>
  <c r="BS43" i="11" s="1"/>
  <c r="BU43" i="11"/>
  <c r="BV43" i="11"/>
  <c r="BY43" i="11"/>
  <c r="CA43" i="11" s="1"/>
  <c r="BZ43" i="11"/>
  <c r="CC43" i="11"/>
  <c r="CD43" i="11"/>
  <c r="CG43" i="11"/>
  <c r="CI43" i="11" s="1"/>
  <c r="CH43" i="11"/>
  <c r="CK43" i="11"/>
  <c r="CL43" i="11"/>
  <c r="CM43" i="11" s="1"/>
  <c r="CO43" i="11"/>
  <c r="CP43" i="11"/>
  <c r="CS43" i="11"/>
  <c r="CT43" i="11"/>
  <c r="CW43" i="11"/>
  <c r="CX43" i="11"/>
  <c r="DA43" i="11"/>
  <c r="DB43" i="11"/>
  <c r="DD43" i="11"/>
  <c r="DE43" i="11"/>
  <c r="DF43" i="11"/>
  <c r="DG43" i="11" s="1"/>
  <c r="DH43" i="11"/>
  <c r="DI43" i="11"/>
  <c r="DJ43" i="11"/>
  <c r="DL43" i="11"/>
  <c r="DM43" i="11"/>
  <c r="DN43" i="11"/>
  <c r="DP43" i="11"/>
  <c r="DQ43" i="11"/>
  <c r="DR43" i="11"/>
  <c r="DT43" i="11"/>
  <c r="DU43" i="11"/>
  <c r="DV43" i="11"/>
  <c r="DW43" i="11" s="1"/>
  <c r="DX43" i="11"/>
  <c r="DY43" i="11"/>
  <c r="DZ43" i="11"/>
  <c r="F44" i="11"/>
  <c r="L44" i="11"/>
  <c r="M44" i="11"/>
  <c r="G45" i="11"/>
  <c r="L45" i="11"/>
  <c r="L46" i="11" s="1"/>
  <c r="N45" i="11"/>
  <c r="P45" i="11"/>
  <c r="R45" i="11"/>
  <c r="R46" i="11" s="1"/>
  <c r="V46" i="11" s="1"/>
  <c r="T45" i="11"/>
  <c r="V45" i="11"/>
  <c r="X45" i="11"/>
  <c r="Z45" i="11"/>
  <c r="AB45" i="11"/>
  <c r="AD45" i="11"/>
  <c r="AF45" i="11"/>
  <c r="AH45" i="11"/>
  <c r="AJ45" i="11"/>
  <c r="AL45" i="11"/>
  <c r="AN45" i="11"/>
  <c r="AP45" i="11"/>
  <c r="AR45" i="11"/>
  <c r="AT45" i="11"/>
  <c r="AV45" i="11"/>
  <c r="AX45" i="11"/>
  <c r="AZ45" i="11"/>
  <c r="BB45" i="11"/>
  <c r="BD45" i="11"/>
  <c r="BF45" i="11"/>
  <c r="BH45" i="11"/>
  <c r="BJ45" i="11"/>
  <c r="BL45" i="11"/>
  <c r="BN45" i="11"/>
  <c r="BP45" i="11"/>
  <c r="BR45" i="11"/>
  <c r="BT45" i="11"/>
  <c r="BV45" i="11"/>
  <c r="BX45" i="11"/>
  <c r="BZ45" i="11"/>
  <c r="CB45" i="11"/>
  <c r="CD45" i="11"/>
  <c r="CF45" i="11"/>
  <c r="CH45" i="11"/>
  <c r="CJ45" i="11"/>
  <c r="CL45" i="11"/>
  <c r="CN45" i="11"/>
  <c r="CP45" i="11"/>
  <c r="CR45" i="11"/>
  <c r="CT45" i="11"/>
  <c r="CV45" i="11"/>
  <c r="CX45" i="11"/>
  <c r="CZ45" i="11"/>
  <c r="DB45" i="11"/>
  <c r="DD45" i="11"/>
  <c r="DF45" i="11"/>
  <c r="DH45" i="11"/>
  <c r="DJ45" i="11"/>
  <c r="DL45" i="11"/>
  <c r="DN45" i="11"/>
  <c r="DP45" i="11"/>
  <c r="DR45" i="11"/>
  <c r="DT45" i="11"/>
  <c r="DV45" i="11"/>
  <c r="DX45" i="11"/>
  <c r="DZ45" i="11"/>
  <c r="M46" i="11"/>
  <c r="Q46" i="11" s="1"/>
  <c r="U46" i="11" s="1"/>
  <c r="Y46" i="11" s="1"/>
  <c r="AC46" i="11" s="1"/>
  <c r="AG46" i="11" s="1"/>
  <c r="AK46" i="11" s="1"/>
  <c r="AO46" i="11" s="1"/>
  <c r="AS46" i="11" s="1"/>
  <c r="AW46" i="11" s="1"/>
  <c r="BA46" i="11" s="1"/>
  <c r="BE46" i="11" s="1"/>
  <c r="BI46" i="11" s="1"/>
  <c r="BM46" i="11" s="1"/>
  <c r="BQ46" i="11" s="1"/>
  <c r="BU46" i="11" s="1"/>
  <c r="BY46" i="11" s="1"/>
  <c r="CC46" i="11" s="1"/>
  <c r="CG46" i="11" s="1"/>
  <c r="CK46" i="11" s="1"/>
  <c r="CO46" i="11" s="1"/>
  <c r="CS46" i="11" s="1"/>
  <c r="CW46" i="11" s="1"/>
  <c r="DA46" i="11" s="1"/>
  <c r="DE46" i="11" s="1"/>
  <c r="DI46" i="11" s="1"/>
  <c r="DM46" i="11" s="1"/>
  <c r="DQ46" i="11" s="1"/>
  <c r="DU46" i="11" s="1"/>
  <c r="DY46" i="11" s="1"/>
  <c r="N46" i="11"/>
  <c r="O46" i="11"/>
  <c r="S46" i="11" s="1"/>
  <c r="W46" i="11" s="1"/>
  <c r="AA46" i="11" s="1"/>
  <c r="AE46" i="11" s="1"/>
  <c r="AI46" i="11" s="1"/>
  <c r="AM46" i="11" s="1"/>
  <c r="AQ46" i="11" s="1"/>
  <c r="AU46" i="11" s="1"/>
  <c r="AY46" i="11" s="1"/>
  <c r="BC46" i="11" s="1"/>
  <c r="BG46" i="11" s="1"/>
  <c r="BK46" i="11" s="1"/>
  <c r="BO46" i="11" s="1"/>
  <c r="BS46" i="11" s="1"/>
  <c r="BW46" i="11" s="1"/>
  <c r="CA46" i="11" s="1"/>
  <c r="CE46" i="11" s="1"/>
  <c r="CI46" i="11" s="1"/>
  <c r="CM46" i="11" s="1"/>
  <c r="CQ46" i="11" s="1"/>
  <c r="CU46" i="11" s="1"/>
  <c r="CY46" i="11" s="1"/>
  <c r="DC46" i="11" s="1"/>
  <c r="DG46" i="11" s="1"/>
  <c r="DK46" i="11" s="1"/>
  <c r="DO46" i="11" s="1"/>
  <c r="DS46" i="11" s="1"/>
  <c r="DW46" i="11" s="1"/>
  <c r="EA46" i="11" s="1"/>
  <c r="C47" i="11"/>
  <c r="F47" i="11"/>
  <c r="F50" i="11" s="1"/>
  <c r="L47" i="11"/>
  <c r="L48" i="11" s="1"/>
  <c r="M47" i="11"/>
  <c r="N47" i="11"/>
  <c r="N48" i="11" s="1"/>
  <c r="P47" i="11"/>
  <c r="P48" i="11" s="1"/>
  <c r="T48" i="11" s="1"/>
  <c r="X48" i="11" s="1"/>
  <c r="AB48" i="11" s="1"/>
  <c r="AF48" i="11" s="1"/>
  <c r="AJ48" i="11" s="1"/>
  <c r="AN48" i="11" s="1"/>
  <c r="AR48" i="11" s="1"/>
  <c r="AV48" i="11" s="1"/>
  <c r="AZ48" i="11" s="1"/>
  <c r="BD48" i="11" s="1"/>
  <c r="BH48" i="11" s="1"/>
  <c r="BL48" i="11" s="1"/>
  <c r="BP48" i="11" s="1"/>
  <c r="BT48" i="11" s="1"/>
  <c r="BX48" i="11" s="1"/>
  <c r="CB48" i="11" s="1"/>
  <c r="CF48" i="11" s="1"/>
  <c r="CJ48" i="11" s="1"/>
  <c r="CN48" i="11" s="1"/>
  <c r="CR48" i="11" s="1"/>
  <c r="CV48" i="11" s="1"/>
  <c r="CZ48" i="11" s="1"/>
  <c r="Q47" i="11"/>
  <c r="R47" i="11"/>
  <c r="U47" i="11"/>
  <c r="W47" i="11" s="1"/>
  <c r="V47" i="11"/>
  <c r="Y47" i="11"/>
  <c r="Z47" i="11"/>
  <c r="AC47" i="11"/>
  <c r="AE47" i="11" s="1"/>
  <c r="AD47" i="11"/>
  <c r="AG47" i="11"/>
  <c r="AH47" i="11"/>
  <c r="AK47" i="11"/>
  <c r="AM47" i="11" s="1"/>
  <c r="AL47" i="11"/>
  <c r="AO47" i="11"/>
  <c r="AP47" i="11"/>
  <c r="AS47" i="11"/>
  <c r="AT47" i="11"/>
  <c r="AW47" i="11"/>
  <c r="AX47" i="11"/>
  <c r="BA47" i="11"/>
  <c r="BB47" i="11"/>
  <c r="BC47" i="11" s="1"/>
  <c r="BE47" i="11"/>
  <c r="BF47" i="11"/>
  <c r="BI47" i="11"/>
  <c r="BJ47" i="11"/>
  <c r="BM47" i="11"/>
  <c r="BN47" i="11"/>
  <c r="BQ47" i="11"/>
  <c r="BR47" i="11"/>
  <c r="BU47" i="11"/>
  <c r="BV47" i="11"/>
  <c r="BY47" i="11"/>
  <c r="CA47" i="11" s="1"/>
  <c r="BZ47" i="11"/>
  <c r="CC47" i="11"/>
  <c r="CD47" i="11"/>
  <c r="CE47" i="11" s="1"/>
  <c r="CG47" i="11"/>
  <c r="CI47" i="11" s="1"/>
  <c r="CH47" i="11"/>
  <c r="CK47" i="11"/>
  <c r="CL47" i="11"/>
  <c r="CO47" i="11"/>
  <c r="CP47" i="11"/>
  <c r="CQ47" i="11"/>
  <c r="CS47" i="11"/>
  <c r="CT47" i="11"/>
  <c r="CW47" i="11"/>
  <c r="CY47" i="11"/>
  <c r="CX47" i="11"/>
  <c r="DA47" i="11"/>
  <c r="DB47" i="11"/>
  <c r="DD47" i="11"/>
  <c r="DE47" i="11"/>
  <c r="DF47" i="11"/>
  <c r="DH47" i="11"/>
  <c r="DI47" i="11"/>
  <c r="DJ47" i="11"/>
  <c r="DL47" i="11"/>
  <c r="DM47" i="11"/>
  <c r="DN47" i="11"/>
  <c r="DP47" i="11"/>
  <c r="DQ47" i="11"/>
  <c r="DR47" i="11"/>
  <c r="DT47" i="11"/>
  <c r="DU47" i="11"/>
  <c r="DV47" i="11"/>
  <c r="DX47" i="11"/>
  <c r="DY47" i="11"/>
  <c r="DZ47" i="11"/>
  <c r="F48" i="11"/>
  <c r="M48" i="11"/>
  <c r="O48" i="11"/>
  <c r="G49" i="11"/>
  <c r="L49" i="11"/>
  <c r="N49" i="11"/>
  <c r="N50" i="11" s="1"/>
  <c r="R50" i="11" s="1"/>
  <c r="V50" i="11" s="1"/>
  <c r="Z50" i="11" s="1"/>
  <c r="AD50" i="11" s="1"/>
  <c r="AH50" i="11" s="1"/>
  <c r="AL50" i="11" s="1"/>
  <c r="AP50" i="11" s="1"/>
  <c r="AT50" i="11" s="1"/>
  <c r="AX50" i="11" s="1"/>
  <c r="BB50" i="11" s="1"/>
  <c r="BF50" i="11" s="1"/>
  <c r="BJ50" i="11" s="1"/>
  <c r="BN50" i="11" s="1"/>
  <c r="BR50" i="11" s="1"/>
  <c r="BV50" i="11" s="1"/>
  <c r="BZ50" i="11" s="1"/>
  <c r="CD50" i="11" s="1"/>
  <c r="CH50" i="11" s="1"/>
  <c r="CL50" i="11" s="1"/>
  <c r="CP50" i="11" s="1"/>
  <c r="CT50" i="11" s="1"/>
  <c r="CX50" i="11" s="1"/>
  <c r="DB50" i="11" s="1"/>
  <c r="DF50" i="11" s="1"/>
  <c r="DJ50" i="11" s="1"/>
  <c r="DN50" i="11" s="1"/>
  <c r="DR50" i="11" s="1"/>
  <c r="DV50" i="11" s="1"/>
  <c r="DZ50" i="11" s="1"/>
  <c r="P49" i="11"/>
  <c r="R49" i="11"/>
  <c r="T49" i="11"/>
  <c r="V49" i="11"/>
  <c r="X49" i="11"/>
  <c r="Z49" i="11"/>
  <c r="AB49" i="11"/>
  <c r="AD49" i="11"/>
  <c r="AF49" i="11"/>
  <c r="AH49" i="11"/>
  <c r="AJ49" i="11"/>
  <c r="AL49" i="11"/>
  <c r="AN49" i="11"/>
  <c r="AP49" i="11"/>
  <c r="AR49" i="11"/>
  <c r="AT49" i="11"/>
  <c r="AV49" i="11"/>
  <c r="AX49" i="11"/>
  <c r="AZ49" i="11"/>
  <c r="BB49" i="11"/>
  <c r="BD49" i="11"/>
  <c r="BF49" i="11"/>
  <c r="BH49" i="11"/>
  <c r="BJ49" i="11"/>
  <c r="BL49" i="11"/>
  <c r="BN49" i="11"/>
  <c r="BP49" i="11"/>
  <c r="BR49" i="11"/>
  <c r="BT49" i="11"/>
  <c r="BV49" i="11"/>
  <c r="BX49" i="11"/>
  <c r="BZ49" i="11"/>
  <c r="CB49" i="11"/>
  <c r="CD49" i="11"/>
  <c r="CF49" i="11"/>
  <c r="CH49" i="11"/>
  <c r="CJ49" i="11"/>
  <c r="CL49" i="11"/>
  <c r="CN49" i="11"/>
  <c r="CP49" i="11"/>
  <c r="CR49" i="11"/>
  <c r="CT49" i="11"/>
  <c r="CV49" i="11"/>
  <c r="CX49" i="11"/>
  <c r="CZ49" i="11"/>
  <c r="DB49" i="11"/>
  <c r="DD49" i="11"/>
  <c r="DF49" i="11"/>
  <c r="DH49" i="11"/>
  <c r="DJ49" i="11"/>
  <c r="DL49" i="11"/>
  <c r="DN49" i="11"/>
  <c r="DP49" i="11"/>
  <c r="DR49" i="11"/>
  <c r="DT49" i="11"/>
  <c r="DV49" i="11"/>
  <c r="DX49" i="11"/>
  <c r="DZ49" i="11"/>
  <c r="L50" i="11"/>
  <c r="M50" i="11"/>
  <c r="O50" i="11"/>
  <c r="Q50" i="11"/>
  <c r="U50" i="11" s="1"/>
  <c r="Y50" i="11" s="1"/>
  <c r="AC50" i="11" s="1"/>
  <c r="AG50" i="11" s="1"/>
  <c r="AK50" i="11" s="1"/>
  <c r="AO50" i="11" s="1"/>
  <c r="AS50" i="11" s="1"/>
  <c r="AW50" i="11" s="1"/>
  <c r="BA50" i="11" s="1"/>
  <c r="BE50" i="11" s="1"/>
  <c r="BI50" i="11" s="1"/>
  <c r="BM50" i="11" s="1"/>
  <c r="BQ50" i="11" s="1"/>
  <c r="BU50" i="11" s="1"/>
  <c r="BY50" i="11" s="1"/>
  <c r="CC50" i="11" s="1"/>
  <c r="CG50" i="11" s="1"/>
  <c r="CK50" i="11" s="1"/>
  <c r="CO50" i="11" s="1"/>
  <c r="CS50" i="11" s="1"/>
  <c r="CW50" i="11" s="1"/>
  <c r="DA50" i="11" s="1"/>
  <c r="DE50" i="11" s="1"/>
  <c r="DI50" i="11" s="1"/>
  <c r="DM50" i="11" s="1"/>
  <c r="DQ50" i="11" s="1"/>
  <c r="DU50" i="11" s="1"/>
  <c r="DY50" i="11" s="1"/>
  <c r="S50" i="11"/>
  <c r="W50" i="11" s="1"/>
  <c r="AA50" i="11" s="1"/>
  <c r="AE50" i="11" s="1"/>
  <c r="AI50" i="11" s="1"/>
  <c r="AM50" i="11" s="1"/>
  <c r="AQ50" i="11" s="1"/>
  <c r="AU50" i="11" s="1"/>
  <c r="AY50" i="11" s="1"/>
  <c r="BC50" i="11" s="1"/>
  <c r="BG50" i="11" s="1"/>
  <c r="BK50" i="11" s="1"/>
  <c r="BO50" i="11" s="1"/>
  <c r="BS50" i="11" s="1"/>
  <c r="BW50" i="11" s="1"/>
  <c r="CA50" i="11" s="1"/>
  <c r="CE50" i="11" s="1"/>
  <c r="CI50" i="11" s="1"/>
  <c r="CM50" i="11" s="1"/>
  <c r="CQ50" i="11" s="1"/>
  <c r="CU50" i="11" s="1"/>
  <c r="CY50" i="11" s="1"/>
  <c r="DC50" i="11" s="1"/>
  <c r="DG50" i="11" s="1"/>
  <c r="DK50" i="11" s="1"/>
  <c r="DO50" i="11" s="1"/>
  <c r="DS50" i="11" s="1"/>
  <c r="DW50" i="11" s="1"/>
  <c r="EA50" i="11" s="1"/>
  <c r="C51" i="11"/>
  <c r="F51" i="11"/>
  <c r="F54" i="11" s="1"/>
  <c r="L51" i="11"/>
  <c r="L52" i="11" s="1"/>
  <c r="M51" i="11"/>
  <c r="O51" i="11" s="1"/>
  <c r="O52" i="11" s="1"/>
  <c r="N51" i="11"/>
  <c r="N52" i="11"/>
  <c r="P51" i="11"/>
  <c r="Q51" i="11"/>
  <c r="R51" i="11"/>
  <c r="S51" i="11" s="1"/>
  <c r="S52" i="11" s="1"/>
  <c r="U51" i="11"/>
  <c r="W51" i="11" s="1"/>
  <c r="V51" i="11"/>
  <c r="Y51" i="11"/>
  <c r="Z51" i="11"/>
  <c r="AC51" i="11"/>
  <c r="AE51" i="11" s="1"/>
  <c r="AD51" i="11"/>
  <c r="AG51" i="11"/>
  <c r="AH51" i="11"/>
  <c r="AK51" i="11"/>
  <c r="AL51" i="11"/>
  <c r="AO51" i="11"/>
  <c r="AQ51" i="11" s="1"/>
  <c r="AP51" i="11"/>
  <c r="AS51" i="11"/>
  <c r="AT51" i="11"/>
  <c r="AU51" i="11"/>
  <c r="AW51" i="11"/>
  <c r="AX51" i="11"/>
  <c r="BA51" i="11"/>
  <c r="BB51" i="11"/>
  <c r="BE51" i="11"/>
  <c r="BF51" i="11"/>
  <c r="BI51" i="11"/>
  <c r="BJ51" i="11"/>
  <c r="BK51" i="11" s="1"/>
  <c r="BM51" i="11"/>
  <c r="BN51" i="11"/>
  <c r="BQ51" i="11"/>
  <c r="BR51" i="11"/>
  <c r="BU51" i="11"/>
  <c r="BV51" i="11"/>
  <c r="BY51" i="11"/>
  <c r="BZ51" i="11"/>
  <c r="CA51" i="11" s="1"/>
  <c r="CC51" i="11"/>
  <c r="CD51" i="11"/>
  <c r="CE51" i="11" s="1"/>
  <c r="CG51" i="11"/>
  <c r="CH51" i="11"/>
  <c r="CK51" i="11"/>
  <c r="CL51" i="11"/>
  <c r="CO51" i="11"/>
  <c r="CQ51" i="11" s="1"/>
  <c r="CP51" i="11"/>
  <c r="CS51" i="11"/>
  <c r="CT51" i="11"/>
  <c r="CU51" i="11" s="1"/>
  <c r="CW51" i="11"/>
  <c r="CX51" i="11"/>
  <c r="DA51" i="11"/>
  <c r="DB51" i="11"/>
  <c r="DD51" i="11"/>
  <c r="DE51" i="11"/>
  <c r="DF51" i="11"/>
  <c r="DH51" i="11"/>
  <c r="DI51" i="11"/>
  <c r="DJ51" i="11"/>
  <c r="DL51" i="11"/>
  <c r="DM51" i="11"/>
  <c r="DN51" i="11"/>
  <c r="DP51" i="11"/>
  <c r="DQ51" i="11"/>
  <c r="DR51" i="11"/>
  <c r="DT51" i="11"/>
  <c r="DU51" i="11"/>
  <c r="DV51" i="11"/>
  <c r="DX51" i="11"/>
  <c r="DY51" i="11"/>
  <c r="DZ51" i="11"/>
  <c r="F52" i="11"/>
  <c r="M52" i="11"/>
  <c r="G53" i="11"/>
  <c r="M53" i="11"/>
  <c r="N53" i="11" s="1"/>
  <c r="N54" i="11" s="1"/>
  <c r="O53" i="11"/>
  <c r="L53" i="11" s="1"/>
  <c r="L54" i="11" s="1"/>
  <c r="P54" i="11" s="1"/>
  <c r="T54" i="11" s="1"/>
  <c r="P53" i="11"/>
  <c r="R53" i="11"/>
  <c r="T53" i="11"/>
  <c r="V53" i="11"/>
  <c r="X53" i="11"/>
  <c r="Z53" i="11"/>
  <c r="AB53" i="11"/>
  <c r="AD53" i="11"/>
  <c r="AF53" i="11"/>
  <c r="AH53" i="11"/>
  <c r="AJ53" i="11"/>
  <c r="AL53" i="11"/>
  <c r="AN53" i="11"/>
  <c r="AP53" i="11"/>
  <c r="AR53" i="11"/>
  <c r="AT53" i="11"/>
  <c r="AV53" i="11"/>
  <c r="AX53" i="11"/>
  <c r="AZ53" i="11"/>
  <c r="BB53" i="11"/>
  <c r="BD53" i="11"/>
  <c r="BF53" i="11"/>
  <c r="BH53" i="11"/>
  <c r="BJ53" i="11"/>
  <c r="BL53" i="11"/>
  <c r="BN53" i="11"/>
  <c r="BP53" i="11"/>
  <c r="BR53" i="11"/>
  <c r="BT53" i="11"/>
  <c r="BV53" i="11"/>
  <c r="BX53" i="11"/>
  <c r="BZ53" i="11"/>
  <c r="CB53" i="11"/>
  <c r="CD53" i="11"/>
  <c r="CF53" i="11"/>
  <c r="CH53" i="11"/>
  <c r="CJ53" i="11"/>
  <c r="CL53" i="11"/>
  <c r="CN53" i="11"/>
  <c r="CP53" i="11"/>
  <c r="CR53" i="11"/>
  <c r="CT53" i="11"/>
  <c r="CV53" i="11"/>
  <c r="CX53" i="11"/>
  <c r="CZ53" i="11"/>
  <c r="DB53" i="11"/>
  <c r="DD53" i="11"/>
  <c r="DF53" i="11"/>
  <c r="DH53" i="11"/>
  <c r="DJ53" i="11"/>
  <c r="DL53" i="11"/>
  <c r="DN53" i="11"/>
  <c r="DP53" i="11"/>
  <c r="DR53" i="11"/>
  <c r="DT53" i="11"/>
  <c r="DV53" i="11"/>
  <c r="DX53" i="11"/>
  <c r="DZ53" i="11"/>
  <c r="O54" i="11"/>
  <c r="S54" i="11"/>
  <c r="W54" i="11" s="1"/>
  <c r="AA54" i="11" s="1"/>
  <c r="AE54" i="11" s="1"/>
  <c r="AI54" i="11" s="1"/>
  <c r="AM54" i="11" s="1"/>
  <c r="AQ54" i="11" s="1"/>
  <c r="AU54" i="11" s="1"/>
  <c r="AY54" i="11" s="1"/>
  <c r="BC54" i="11" s="1"/>
  <c r="BG54" i="11" s="1"/>
  <c r="BK54" i="11" s="1"/>
  <c r="BO54" i="11" s="1"/>
  <c r="BS54" i="11" s="1"/>
  <c r="BW54" i="11" s="1"/>
  <c r="CA54" i="11" s="1"/>
  <c r="CE54" i="11" s="1"/>
  <c r="CI54" i="11" s="1"/>
  <c r="CM54" i="11" s="1"/>
  <c r="CQ54" i="11" s="1"/>
  <c r="CU54" i="11" s="1"/>
  <c r="CY54" i="11" s="1"/>
  <c r="DC54" i="11" s="1"/>
  <c r="DG54" i="11" s="1"/>
  <c r="DK54" i="11" s="1"/>
  <c r="DO54" i="11" s="1"/>
  <c r="DS54" i="11" s="1"/>
  <c r="DW54" i="11" s="1"/>
  <c r="EA54" i="11" s="1"/>
  <c r="C55" i="11"/>
  <c r="F55" i="11"/>
  <c r="F58" i="11" s="1"/>
  <c r="L55" i="11"/>
  <c r="M55" i="11"/>
  <c r="O55" i="11" s="1"/>
  <c r="O56" i="11" s="1"/>
  <c r="N55" i="11"/>
  <c r="P55" i="11"/>
  <c r="Q55" i="11"/>
  <c r="R55" i="11"/>
  <c r="R56" i="11" s="1"/>
  <c r="U55" i="11"/>
  <c r="V55" i="11"/>
  <c r="W55" i="11" s="1"/>
  <c r="Y55" i="11"/>
  <c r="Z55" i="11"/>
  <c r="AC55" i="11"/>
  <c r="AD55" i="11"/>
  <c r="AE55" i="11"/>
  <c r="AG55" i="11"/>
  <c r="AI55" i="11" s="1"/>
  <c r="AH55" i="11"/>
  <c r="AK55" i="11"/>
  <c r="AM55" i="11" s="1"/>
  <c r="AL55" i="11"/>
  <c r="AO55" i="11"/>
  <c r="AP55" i="11"/>
  <c r="AS55" i="11"/>
  <c r="AU55" i="11" s="1"/>
  <c r="AT55" i="11"/>
  <c r="AW55" i="11"/>
  <c r="AX55" i="11"/>
  <c r="BA55" i="11"/>
  <c r="BB55" i="11"/>
  <c r="BE55" i="11"/>
  <c r="BF55" i="11"/>
  <c r="BI55" i="11"/>
  <c r="BJ55" i="11"/>
  <c r="BM55" i="11"/>
  <c r="BN55" i="11"/>
  <c r="BO55" i="11" s="1"/>
  <c r="BQ55" i="11"/>
  <c r="BR55" i="11"/>
  <c r="BS55" i="11" s="1"/>
  <c r="BU55" i="11"/>
  <c r="BV55" i="11"/>
  <c r="BY55" i="11"/>
  <c r="BZ55" i="11"/>
  <c r="CA55" i="11"/>
  <c r="CC55" i="11"/>
  <c r="CE55" i="11" s="1"/>
  <c r="CD55" i="11"/>
  <c r="CG55" i="11"/>
  <c r="CH55" i="11"/>
  <c r="CK55" i="11"/>
  <c r="CL55" i="11"/>
  <c r="CO55" i="11"/>
  <c r="CP55" i="11"/>
  <c r="CS55" i="11"/>
  <c r="CT55" i="11"/>
  <c r="CU55" i="11"/>
  <c r="CW55" i="11"/>
  <c r="CY55" i="11" s="1"/>
  <c r="CX55" i="11"/>
  <c r="DA55" i="11"/>
  <c r="DB55" i="11"/>
  <c r="DD55" i="11"/>
  <c r="DE55" i="11"/>
  <c r="DF55" i="11"/>
  <c r="DH55" i="11"/>
  <c r="DI55" i="11"/>
  <c r="DJ55" i="11"/>
  <c r="DL55" i="11"/>
  <c r="DM55" i="11"/>
  <c r="DN55" i="11"/>
  <c r="DP55" i="11"/>
  <c r="DQ55" i="11"/>
  <c r="DR55" i="11"/>
  <c r="DT55" i="11"/>
  <c r="DU55" i="11"/>
  <c r="DV55" i="11"/>
  <c r="DX55" i="11"/>
  <c r="DY55" i="11"/>
  <c r="DZ55" i="11"/>
  <c r="F56" i="11"/>
  <c r="L56" i="11"/>
  <c r="N56" i="11"/>
  <c r="G57" i="11"/>
  <c r="L57" i="11"/>
  <c r="N57" i="11"/>
  <c r="P57" i="11"/>
  <c r="P58" i="11" s="1"/>
  <c r="T58" i="11" s="1"/>
  <c r="R57" i="11"/>
  <c r="T57" i="11"/>
  <c r="V57" i="11"/>
  <c r="X57" i="11"/>
  <c r="X58" i="11" s="1"/>
  <c r="AB58" i="11" s="1"/>
  <c r="Z57" i="11"/>
  <c r="AB57" i="11"/>
  <c r="AD57" i="11"/>
  <c r="AF57" i="11"/>
  <c r="AF58" i="11" s="1"/>
  <c r="AJ58" i="11" s="1"/>
  <c r="AH57" i="11"/>
  <c r="AJ57" i="11"/>
  <c r="AL57" i="11"/>
  <c r="AN57" i="11"/>
  <c r="AN58" i="11" s="1"/>
  <c r="AR58" i="11" s="1"/>
  <c r="AP57" i="11"/>
  <c r="AR57" i="11"/>
  <c r="AT57" i="11"/>
  <c r="AV57" i="11"/>
  <c r="AV58" i="11" s="1"/>
  <c r="AZ58" i="11" s="1"/>
  <c r="AX57" i="11"/>
  <c r="AZ57" i="11"/>
  <c r="BB57" i="11"/>
  <c r="BD57" i="11"/>
  <c r="BD58" i="11" s="1"/>
  <c r="BH58" i="11" s="1"/>
  <c r="BF57" i="11"/>
  <c r="BH57" i="11"/>
  <c r="BJ57" i="11"/>
  <c r="BL57" i="11"/>
  <c r="BL58" i="11" s="1"/>
  <c r="BP58" i="11" s="1"/>
  <c r="BN57" i="11"/>
  <c r="BP57" i="11"/>
  <c r="BR57" i="11"/>
  <c r="BT57" i="11"/>
  <c r="BT58" i="11" s="1"/>
  <c r="BX58" i="11" s="1"/>
  <c r="BV57" i="11"/>
  <c r="BX57" i="11"/>
  <c r="BZ57" i="11"/>
  <c r="CB57" i="11"/>
  <c r="CB58" i="11" s="1"/>
  <c r="CF58" i="11" s="1"/>
  <c r="CD57" i="11"/>
  <c r="CF57" i="11"/>
  <c r="CH57" i="11"/>
  <c r="CJ57" i="11"/>
  <c r="CJ58" i="11" s="1"/>
  <c r="CN58" i="11" s="1"/>
  <c r="CL57" i="11"/>
  <c r="CN57" i="11"/>
  <c r="CP57" i="11"/>
  <c r="CR57" i="11"/>
  <c r="CR58" i="11" s="1"/>
  <c r="CV58" i="11" s="1"/>
  <c r="CT57" i="11"/>
  <c r="CV57" i="11"/>
  <c r="CX57" i="11"/>
  <c r="CZ57" i="11"/>
  <c r="CZ58" i="11" s="1"/>
  <c r="DD58" i="11" s="1"/>
  <c r="DB57" i="11"/>
  <c r="DD57" i="11"/>
  <c r="DF57" i="11"/>
  <c r="DH57" i="11"/>
  <c r="DH58" i="11" s="1"/>
  <c r="DL58" i="11" s="1"/>
  <c r="DJ57" i="11"/>
  <c r="DL57" i="11"/>
  <c r="DN57" i="11"/>
  <c r="DP57" i="11"/>
  <c r="DP58" i="11" s="1"/>
  <c r="DT58" i="11" s="1"/>
  <c r="DR57" i="11"/>
  <c r="DT57" i="11"/>
  <c r="DV57" i="11"/>
  <c r="DX57" i="11"/>
  <c r="DX58" i="11" s="1"/>
  <c r="DZ57" i="11"/>
  <c r="L58" i="11"/>
  <c r="M58" i="11"/>
  <c r="N58" i="11"/>
  <c r="O58" i="11"/>
  <c r="Q58" i="11"/>
  <c r="R58" i="11"/>
  <c r="S58" i="11"/>
  <c r="U58" i="11"/>
  <c r="V58" i="11"/>
  <c r="W58" i="11"/>
  <c r="Y58" i="11"/>
  <c r="Z58" i="11"/>
  <c r="AA58" i="11"/>
  <c r="AC58" i="11"/>
  <c r="AD58" i="11"/>
  <c r="AE58" i="11"/>
  <c r="AG58" i="11"/>
  <c r="AH58" i="11"/>
  <c r="AI58" i="11"/>
  <c r="AK58" i="11"/>
  <c r="AL58" i="11"/>
  <c r="AM58" i="11"/>
  <c r="AO58" i="11"/>
  <c r="AP58" i="11"/>
  <c r="AQ58" i="11"/>
  <c r="AS58" i="11"/>
  <c r="AT58" i="11"/>
  <c r="AU58" i="11"/>
  <c r="AW58" i="11"/>
  <c r="AX58" i="11"/>
  <c r="AY58" i="11"/>
  <c r="BA58" i="11"/>
  <c r="BB58" i="11"/>
  <c r="BC58" i="11"/>
  <c r="BE58" i="11"/>
  <c r="BF58" i="11"/>
  <c r="BG58" i="11"/>
  <c r="BI58" i="11"/>
  <c r="BJ58" i="11"/>
  <c r="BK58" i="11"/>
  <c r="BM58" i="11"/>
  <c r="BN58" i="11"/>
  <c r="BO58" i="11"/>
  <c r="BQ58" i="11"/>
  <c r="BR58" i="11"/>
  <c r="BS58" i="11"/>
  <c r="BU58" i="11"/>
  <c r="BV58" i="11"/>
  <c r="BW58" i="11"/>
  <c r="BY58" i="11"/>
  <c r="BZ58" i="11"/>
  <c r="CA58" i="11"/>
  <c r="CC58" i="11"/>
  <c r="CD58" i="11"/>
  <c r="CE58" i="11"/>
  <c r="CG58" i="11"/>
  <c r="CH58" i="11"/>
  <c r="CI58" i="11"/>
  <c r="CK58" i="11"/>
  <c r="CL58" i="11"/>
  <c r="CM58" i="11"/>
  <c r="CO58" i="11"/>
  <c r="CP58" i="11"/>
  <c r="CQ58" i="11"/>
  <c r="CS58" i="11"/>
  <c r="CT58" i="11"/>
  <c r="CU58" i="11"/>
  <c r="CW58" i="11"/>
  <c r="CX58" i="11"/>
  <c r="CY58" i="11"/>
  <c r="DA58" i="11"/>
  <c r="DB58" i="11"/>
  <c r="DC58" i="11"/>
  <c r="DE58" i="11"/>
  <c r="DF58" i="11"/>
  <c r="DG58" i="11"/>
  <c r="DI58" i="11"/>
  <c r="DJ58" i="11"/>
  <c r="DK58" i="11"/>
  <c r="DM58" i="11"/>
  <c r="DN58" i="11"/>
  <c r="DO58" i="11"/>
  <c r="DQ58" i="11"/>
  <c r="DR58" i="11"/>
  <c r="DS58" i="11"/>
  <c r="DU58" i="11"/>
  <c r="DV58" i="11"/>
  <c r="DW58" i="11"/>
  <c r="DY58" i="11"/>
  <c r="DZ58" i="11"/>
  <c r="EA58" i="11"/>
  <c r="C59" i="11"/>
  <c r="F59" i="11"/>
  <c r="L59" i="11"/>
  <c r="L60" i="11" s="1"/>
  <c r="M59" i="11"/>
  <c r="M60" i="11" s="1"/>
  <c r="N59" i="11"/>
  <c r="N60" i="11"/>
  <c r="P59" i="11"/>
  <c r="Q59" i="11"/>
  <c r="R59" i="11"/>
  <c r="R60" i="11"/>
  <c r="U59" i="11"/>
  <c r="V59" i="11"/>
  <c r="Y59" i="11"/>
  <c r="Z59" i="11"/>
  <c r="AC59" i="11"/>
  <c r="AD59" i="11"/>
  <c r="AG59" i="11"/>
  <c r="AH59" i="11"/>
  <c r="AK59" i="11"/>
  <c r="AM59" i="11" s="1"/>
  <c r="AL59" i="11"/>
  <c r="AO59" i="11"/>
  <c r="AP59" i="11"/>
  <c r="AS59" i="11"/>
  <c r="AT59" i="11"/>
  <c r="AW59" i="11"/>
  <c r="AY59" i="11" s="1"/>
  <c r="AX59" i="11"/>
  <c r="BA59" i="11"/>
  <c r="BB59" i="11"/>
  <c r="BE59" i="11"/>
  <c r="BF59" i="11"/>
  <c r="BI59" i="11"/>
  <c r="BJ59" i="11"/>
  <c r="BK59" i="11" s="1"/>
  <c r="BM59" i="11"/>
  <c r="BN59" i="11"/>
  <c r="BQ59" i="11"/>
  <c r="BS59" i="11" s="1"/>
  <c r="BR59" i="11"/>
  <c r="BU59" i="11"/>
  <c r="BV59" i="11"/>
  <c r="BY59" i="11"/>
  <c r="CA59" i="11" s="1"/>
  <c r="BZ59" i="11"/>
  <c r="CC59" i="11"/>
  <c r="CE59" i="11"/>
  <c r="CD59" i="11"/>
  <c r="CG59" i="11"/>
  <c r="CH59" i="11"/>
  <c r="CI59" i="11" s="1"/>
  <c r="CK59" i="11"/>
  <c r="CL59" i="11"/>
  <c r="CO59" i="11"/>
  <c r="CP59" i="11"/>
  <c r="CS59" i="11"/>
  <c r="CT59" i="11"/>
  <c r="CW59" i="11"/>
  <c r="CX59" i="11"/>
  <c r="CY59" i="11" s="1"/>
  <c r="DA59" i="11"/>
  <c r="DB59" i="11"/>
  <c r="DD59" i="11"/>
  <c r="DE59" i="11"/>
  <c r="DF59" i="11"/>
  <c r="DH59" i="11"/>
  <c r="DI59" i="11"/>
  <c r="DJ59" i="11"/>
  <c r="DL59" i="11"/>
  <c r="DM59" i="11"/>
  <c r="DN59" i="11"/>
  <c r="DP59" i="11"/>
  <c r="DQ59" i="11"/>
  <c r="DR59" i="11"/>
  <c r="DT59" i="11"/>
  <c r="DU59" i="11"/>
  <c r="DV59" i="11"/>
  <c r="DX59" i="11"/>
  <c r="DY59" i="11"/>
  <c r="DZ59" i="11"/>
  <c r="F60" i="11"/>
  <c r="Q60" i="11"/>
  <c r="U60" i="11" s="1"/>
  <c r="Y60" i="11" s="1"/>
  <c r="G61" i="11"/>
  <c r="L61" i="11"/>
  <c r="L62" i="11" s="1"/>
  <c r="N61" i="11"/>
  <c r="N62" i="11" s="1"/>
  <c r="P61" i="11"/>
  <c r="R61" i="11"/>
  <c r="T61" i="11"/>
  <c r="V61" i="11"/>
  <c r="X61" i="11"/>
  <c r="Z61" i="11"/>
  <c r="AB61" i="11"/>
  <c r="AD61" i="11"/>
  <c r="AF61" i="11"/>
  <c r="AH61" i="11"/>
  <c r="AJ61" i="11"/>
  <c r="AL61" i="11"/>
  <c r="AN61" i="11"/>
  <c r="AP61" i="11"/>
  <c r="AR61" i="11"/>
  <c r="AT61" i="11"/>
  <c r="AV61" i="11"/>
  <c r="AX61" i="11"/>
  <c r="AZ61" i="11"/>
  <c r="BB61" i="11"/>
  <c r="BD61" i="11"/>
  <c r="BF61" i="11"/>
  <c r="BH61" i="11"/>
  <c r="BJ61" i="11"/>
  <c r="BL61" i="11"/>
  <c r="BN61" i="11"/>
  <c r="BP61" i="11"/>
  <c r="BR61" i="11"/>
  <c r="BT61" i="11"/>
  <c r="BV61" i="11"/>
  <c r="BX61" i="11"/>
  <c r="BZ61" i="11"/>
  <c r="CB61" i="11"/>
  <c r="CD61" i="11"/>
  <c r="CF61" i="11"/>
  <c r="CH61" i="11"/>
  <c r="CJ61" i="11"/>
  <c r="CL61" i="11"/>
  <c r="CN61" i="11"/>
  <c r="CP61" i="11"/>
  <c r="CR61" i="11"/>
  <c r="CT61" i="11"/>
  <c r="CV61" i="11"/>
  <c r="CX61" i="11"/>
  <c r="CZ61" i="11"/>
  <c r="DB61" i="11"/>
  <c r="DD61" i="11"/>
  <c r="DF61" i="11"/>
  <c r="DH61" i="11"/>
  <c r="DJ61" i="11"/>
  <c r="DL61" i="11"/>
  <c r="DN61" i="11"/>
  <c r="DP61" i="11"/>
  <c r="DR61" i="11"/>
  <c r="DT61" i="11"/>
  <c r="DV61" i="11"/>
  <c r="DX61" i="11"/>
  <c r="DZ61" i="11"/>
  <c r="F62" i="11"/>
  <c r="M62" i="11"/>
  <c r="O62" i="11"/>
  <c r="S62" i="11"/>
  <c r="W62" i="11" s="1"/>
  <c r="AA62" i="11" s="1"/>
  <c r="AE62" i="11" s="1"/>
  <c r="AI62" i="11" s="1"/>
  <c r="AM62" i="11" s="1"/>
  <c r="AQ62" i="11" s="1"/>
  <c r="AU62" i="11" s="1"/>
  <c r="AY62" i="11" s="1"/>
  <c r="BC62" i="11" s="1"/>
  <c r="BG62" i="11" s="1"/>
  <c r="BK62" i="11" s="1"/>
  <c r="BO62" i="11" s="1"/>
  <c r="BS62" i="11" s="1"/>
  <c r="BW62" i="11" s="1"/>
  <c r="CA62" i="11" s="1"/>
  <c r="CE62" i="11" s="1"/>
  <c r="CI62" i="11" s="1"/>
  <c r="CM62" i="11" s="1"/>
  <c r="CQ62" i="11" s="1"/>
  <c r="CU62" i="11" s="1"/>
  <c r="CY62" i="11" s="1"/>
  <c r="DC62" i="11" s="1"/>
  <c r="DG62" i="11" s="1"/>
  <c r="DK62" i="11" s="1"/>
  <c r="DO62" i="11" s="1"/>
  <c r="DS62" i="11" s="1"/>
  <c r="DW62" i="11" s="1"/>
  <c r="EA62" i="11" s="1"/>
  <c r="Q62" i="11"/>
  <c r="U62" i="11" s="1"/>
  <c r="Y62" i="11"/>
  <c r="AC62" i="11"/>
  <c r="AG62" i="11" s="1"/>
  <c r="AK62" i="11" s="1"/>
  <c r="AO62" i="11" s="1"/>
  <c r="AS62" i="11" s="1"/>
  <c r="AW62" i="11" s="1"/>
  <c r="BA62" i="11" s="1"/>
  <c r="BE62" i="11" s="1"/>
  <c r="BI62" i="11" s="1"/>
  <c r="BM62" i="11" s="1"/>
  <c r="BQ62" i="11" s="1"/>
  <c r="BU62" i="11" s="1"/>
  <c r="BY62" i="11" s="1"/>
  <c r="CC62" i="11" s="1"/>
  <c r="CG62" i="11" s="1"/>
  <c r="CK62" i="11" s="1"/>
  <c r="CO62" i="11" s="1"/>
  <c r="CS62" i="11" s="1"/>
  <c r="CW62" i="11" s="1"/>
  <c r="DA62" i="11" s="1"/>
  <c r="DE62" i="11" s="1"/>
  <c r="DI62" i="11" s="1"/>
  <c r="DM62" i="11" s="1"/>
  <c r="DQ62" i="11" s="1"/>
  <c r="DU62" i="11" s="1"/>
  <c r="DY62" i="11" s="1"/>
  <c r="C63" i="11"/>
  <c r="F63" i="11"/>
  <c r="F66" i="11" s="1"/>
  <c r="L63" i="11"/>
  <c r="L64" i="11" s="1"/>
  <c r="M63" i="11"/>
  <c r="M64" i="11" s="1"/>
  <c r="N63" i="11"/>
  <c r="N64" i="11" s="1"/>
  <c r="O63" i="11"/>
  <c r="O64" i="11" s="1"/>
  <c r="P63" i="11"/>
  <c r="Q63" i="11"/>
  <c r="R63" i="11"/>
  <c r="R64" i="11" s="1"/>
  <c r="U63" i="11"/>
  <c r="V63" i="11"/>
  <c r="Y63" i="11"/>
  <c r="Z63" i="11"/>
  <c r="AC63" i="11"/>
  <c r="AD63" i="11"/>
  <c r="AG63" i="11"/>
  <c r="AH63" i="11"/>
  <c r="AJ63" i="11"/>
  <c r="AK63" i="11"/>
  <c r="AL63" i="11"/>
  <c r="AN63" i="11"/>
  <c r="AO63" i="11"/>
  <c r="AP63" i="11"/>
  <c r="AR63" i="11"/>
  <c r="AS63" i="11"/>
  <c r="AT63" i="11"/>
  <c r="AV63" i="11"/>
  <c r="AW63" i="11"/>
  <c r="AX63" i="11"/>
  <c r="AZ63" i="11"/>
  <c r="BA63" i="11"/>
  <c r="BB63" i="11"/>
  <c r="BD63" i="11"/>
  <c r="BE63" i="11"/>
  <c r="BF63" i="11"/>
  <c r="BH63" i="11"/>
  <c r="BI63" i="11"/>
  <c r="BJ63" i="11"/>
  <c r="BL63" i="11"/>
  <c r="BM63" i="11"/>
  <c r="BN63" i="11"/>
  <c r="BP63" i="11"/>
  <c r="BQ63" i="11"/>
  <c r="BR63" i="11"/>
  <c r="BT63" i="11"/>
  <c r="BU63" i="11"/>
  <c r="BV63" i="11"/>
  <c r="BX63" i="11"/>
  <c r="BY63" i="11"/>
  <c r="BZ63" i="11"/>
  <c r="CB63" i="11"/>
  <c r="CC63" i="11"/>
  <c r="CD63" i="11"/>
  <c r="CF63" i="11"/>
  <c r="CG63" i="11"/>
  <c r="CH63" i="11"/>
  <c r="CJ63" i="11"/>
  <c r="CK63" i="11"/>
  <c r="CL63" i="11"/>
  <c r="CN63" i="11"/>
  <c r="CO63" i="11"/>
  <c r="CP63" i="11"/>
  <c r="CR63" i="11"/>
  <c r="CS63" i="11"/>
  <c r="CT63" i="11"/>
  <c r="CV63" i="11"/>
  <c r="CW63" i="11"/>
  <c r="CX63" i="11"/>
  <c r="CZ63" i="11"/>
  <c r="DA63" i="11"/>
  <c r="DB63" i="11"/>
  <c r="DD63" i="11"/>
  <c r="DE63" i="11"/>
  <c r="DF63" i="11"/>
  <c r="DH63" i="11"/>
  <c r="DI63" i="11"/>
  <c r="DJ63" i="11"/>
  <c r="DL63" i="11"/>
  <c r="DM63" i="11"/>
  <c r="DN63" i="11"/>
  <c r="DP63" i="11"/>
  <c r="DQ63" i="11"/>
  <c r="DR63" i="11"/>
  <c r="DT63" i="11"/>
  <c r="DU63" i="11"/>
  <c r="DV63" i="11"/>
  <c r="DX63" i="11"/>
  <c r="DY63" i="11"/>
  <c r="DZ63" i="11"/>
  <c r="F64" i="11"/>
  <c r="G65" i="11"/>
  <c r="L65" i="11"/>
  <c r="N65" i="11"/>
  <c r="N66" i="11" s="1"/>
  <c r="P65" i="11"/>
  <c r="R65" i="11"/>
  <c r="T65" i="11"/>
  <c r="T66" i="11" s="1"/>
  <c r="X66" i="11" s="1"/>
  <c r="V65" i="11"/>
  <c r="X65" i="11"/>
  <c r="Z65" i="11"/>
  <c r="AB65" i="11"/>
  <c r="AB66" i="11" s="1"/>
  <c r="AD65" i="11"/>
  <c r="AF65" i="11"/>
  <c r="AH65" i="11"/>
  <c r="AJ65" i="11"/>
  <c r="AL65" i="11"/>
  <c r="AN65" i="11"/>
  <c r="AP65" i="11"/>
  <c r="AR65" i="11"/>
  <c r="AT65" i="11"/>
  <c r="AV65" i="11"/>
  <c r="AX65" i="11"/>
  <c r="AZ65" i="11"/>
  <c r="BB65" i="11"/>
  <c r="BD65" i="11"/>
  <c r="BF65" i="11"/>
  <c r="BH65" i="11"/>
  <c r="BJ65" i="11"/>
  <c r="BL65" i="11"/>
  <c r="BN65" i="11"/>
  <c r="BP65" i="11"/>
  <c r="BR65" i="11"/>
  <c r="BT65" i="11"/>
  <c r="BV65" i="11"/>
  <c r="BX65" i="11"/>
  <c r="BZ65" i="11"/>
  <c r="CB65" i="11"/>
  <c r="CD65" i="11"/>
  <c r="CF65" i="11"/>
  <c r="CH65" i="11"/>
  <c r="CJ65" i="11"/>
  <c r="CL65" i="11"/>
  <c r="CN65" i="11"/>
  <c r="CP65" i="11"/>
  <c r="CR65" i="11"/>
  <c r="CT65" i="11"/>
  <c r="CV65" i="11"/>
  <c r="CX65" i="11"/>
  <c r="CZ65" i="11"/>
  <c r="DB65" i="11"/>
  <c r="DD65" i="11"/>
  <c r="DF65" i="11"/>
  <c r="DH65" i="11"/>
  <c r="DJ65" i="11"/>
  <c r="DL65" i="11"/>
  <c r="DN65" i="11"/>
  <c r="DP65" i="11"/>
  <c r="DR65" i="11"/>
  <c r="DT65" i="11"/>
  <c r="DV65" i="11"/>
  <c r="DX65" i="11"/>
  <c r="DZ65" i="11"/>
  <c r="L66" i="11"/>
  <c r="M66" i="11"/>
  <c r="O66" i="11"/>
  <c r="S66" i="11" s="1"/>
  <c r="W66" i="11" s="1"/>
  <c r="P66" i="11"/>
  <c r="Q66" i="11"/>
  <c r="U66" i="11"/>
  <c r="Y66" i="11" s="1"/>
  <c r="AC66" i="11" s="1"/>
  <c r="AG66" i="11" s="1"/>
  <c r="AK66" i="11" s="1"/>
  <c r="AO66" i="11" s="1"/>
  <c r="AS66" i="11" s="1"/>
  <c r="AW66" i="11" s="1"/>
  <c r="BA66" i="11" s="1"/>
  <c r="BE66" i="11" s="1"/>
  <c r="BI66" i="11" s="1"/>
  <c r="BM66" i="11" s="1"/>
  <c r="BQ66" i="11" s="1"/>
  <c r="BU66" i="11" s="1"/>
  <c r="BY66" i="11" s="1"/>
  <c r="CC66" i="11" s="1"/>
  <c r="CG66" i="11" s="1"/>
  <c r="CK66" i="11" s="1"/>
  <c r="CO66" i="11" s="1"/>
  <c r="CS66" i="11" s="1"/>
  <c r="CW66" i="11" s="1"/>
  <c r="DA66" i="11" s="1"/>
  <c r="DE66" i="11" s="1"/>
  <c r="DI66" i="11" s="1"/>
  <c r="DM66" i="11" s="1"/>
  <c r="DQ66" i="11" s="1"/>
  <c r="DU66" i="11" s="1"/>
  <c r="DY66" i="11" s="1"/>
  <c r="AA66" i="11"/>
  <c r="AE66" i="11" s="1"/>
  <c r="AI66" i="11" s="1"/>
  <c r="AM66" i="11" s="1"/>
  <c r="AQ66" i="11" s="1"/>
  <c r="AU66" i="11" s="1"/>
  <c r="AY66" i="11" s="1"/>
  <c r="BC66" i="11" s="1"/>
  <c r="BG66" i="11" s="1"/>
  <c r="BK66" i="11" s="1"/>
  <c r="BO66" i="11" s="1"/>
  <c r="BS66" i="11" s="1"/>
  <c r="BW66" i="11" s="1"/>
  <c r="CA66" i="11" s="1"/>
  <c r="CE66" i="11" s="1"/>
  <c r="CI66" i="11" s="1"/>
  <c r="CM66" i="11" s="1"/>
  <c r="CQ66" i="11" s="1"/>
  <c r="CU66" i="11" s="1"/>
  <c r="CY66" i="11" s="1"/>
  <c r="DC66" i="11" s="1"/>
  <c r="DG66" i="11" s="1"/>
  <c r="DK66" i="11" s="1"/>
  <c r="DO66" i="11" s="1"/>
  <c r="DS66" i="11" s="1"/>
  <c r="DW66" i="11" s="1"/>
  <c r="EA66" i="11" s="1"/>
  <c r="AF66" i="11"/>
  <c r="C67" i="11"/>
  <c r="F67" i="11"/>
  <c r="F70" i="11" s="1"/>
  <c r="G67" i="11"/>
  <c r="L67" i="11"/>
  <c r="M67" i="11"/>
  <c r="O67" i="11" s="1"/>
  <c r="M68" i="11"/>
  <c r="N67" i="11"/>
  <c r="N68" i="11" s="1"/>
  <c r="P67" i="11"/>
  <c r="Q67" i="11"/>
  <c r="R67" i="11"/>
  <c r="T67" i="11"/>
  <c r="U67" i="11"/>
  <c r="W67" i="11" s="1"/>
  <c r="V67" i="11"/>
  <c r="X67" i="11"/>
  <c r="Y67" i="11"/>
  <c r="Z67" i="11"/>
  <c r="AB67" i="11"/>
  <c r="AC67" i="11"/>
  <c r="AD67" i="11"/>
  <c r="AF67" i="11"/>
  <c r="AG67" i="11"/>
  <c r="AI67" i="11" s="1"/>
  <c r="AH67" i="11"/>
  <c r="AJ67" i="11"/>
  <c r="AK67" i="11"/>
  <c r="AM67" i="11" s="1"/>
  <c r="AL67" i="11"/>
  <c r="AN67" i="11"/>
  <c r="AO67" i="11"/>
  <c r="AP67" i="11"/>
  <c r="AR67" i="11"/>
  <c r="AS67" i="11"/>
  <c r="AT67" i="11"/>
  <c r="AV67" i="11"/>
  <c r="AW67" i="11"/>
  <c r="AY67" i="11" s="1"/>
  <c r="AX67" i="11"/>
  <c r="AZ67" i="11"/>
  <c r="BA67" i="11"/>
  <c r="BC67" i="11" s="1"/>
  <c r="BB67" i="11"/>
  <c r="BD67" i="11"/>
  <c r="BE67" i="11"/>
  <c r="BF67" i="11"/>
  <c r="BH67" i="11"/>
  <c r="BI67" i="11"/>
  <c r="BJ67" i="11"/>
  <c r="BL67" i="11"/>
  <c r="BM67" i="11"/>
  <c r="BO67" i="11" s="1"/>
  <c r="BN67" i="11"/>
  <c r="BP67" i="11"/>
  <c r="BQ67" i="11"/>
  <c r="BR67" i="11"/>
  <c r="BT67" i="11"/>
  <c r="BU67" i="11"/>
  <c r="BV67" i="11"/>
  <c r="BX67" i="11"/>
  <c r="BY67" i="11"/>
  <c r="BZ67" i="11"/>
  <c r="CB67" i="11"/>
  <c r="CC67" i="11"/>
  <c r="CE67" i="11" s="1"/>
  <c r="CD67" i="11"/>
  <c r="CF67" i="11"/>
  <c r="CG67" i="11"/>
  <c r="CH67" i="11"/>
  <c r="CJ67" i="11"/>
  <c r="CK67" i="11"/>
  <c r="CL67" i="11"/>
  <c r="CN67" i="11"/>
  <c r="CO67" i="11"/>
  <c r="CP67" i="11"/>
  <c r="CR67" i="11"/>
  <c r="CS67" i="11"/>
  <c r="CU67" i="11" s="1"/>
  <c r="CT67" i="11"/>
  <c r="CV67" i="11"/>
  <c r="CW67" i="11"/>
  <c r="CX67" i="11"/>
  <c r="CZ67" i="11"/>
  <c r="DA67" i="11"/>
  <c r="DB67" i="11"/>
  <c r="DD67" i="11"/>
  <c r="DE67" i="11"/>
  <c r="DF67" i="11"/>
  <c r="DH67" i="11"/>
  <c r="DI67" i="11"/>
  <c r="DK67" i="11" s="1"/>
  <c r="DJ67" i="11"/>
  <c r="DL67" i="11"/>
  <c r="DM67" i="11"/>
  <c r="DN67" i="11"/>
  <c r="DP67" i="11"/>
  <c r="DQ67" i="11"/>
  <c r="DR67" i="11"/>
  <c r="DT67" i="11"/>
  <c r="DU67" i="11"/>
  <c r="DV67" i="11"/>
  <c r="DX67" i="11"/>
  <c r="DY67" i="11"/>
  <c r="EA67" i="11" s="1"/>
  <c r="DZ67" i="11"/>
  <c r="F68" i="11"/>
  <c r="L68" i="11"/>
  <c r="O68" i="11"/>
  <c r="G69" i="11"/>
  <c r="L69" i="11"/>
  <c r="N69" i="11"/>
  <c r="N70" i="11" s="1"/>
  <c r="R70" i="11" s="1"/>
  <c r="P69" i="11"/>
  <c r="R69" i="11"/>
  <c r="T69" i="11"/>
  <c r="V69" i="11"/>
  <c r="V70" i="11" s="1"/>
  <c r="Z70" i="11" s="1"/>
  <c r="X69" i="11"/>
  <c r="Z69" i="11"/>
  <c r="AB69" i="11"/>
  <c r="AD69" i="11"/>
  <c r="AD70" i="11" s="1"/>
  <c r="AH70" i="11" s="1"/>
  <c r="AF69" i="11"/>
  <c r="AH69" i="11"/>
  <c r="AJ69" i="11"/>
  <c r="AL69" i="11"/>
  <c r="AL70" i="11" s="1"/>
  <c r="AP70" i="11" s="1"/>
  <c r="AN69" i="11"/>
  <c r="AP69" i="11"/>
  <c r="AR69" i="11"/>
  <c r="AT69" i="11"/>
  <c r="AT70" i="11" s="1"/>
  <c r="AX70" i="11" s="1"/>
  <c r="AV69" i="11"/>
  <c r="AX69" i="11"/>
  <c r="AZ69" i="11"/>
  <c r="BB69" i="11"/>
  <c r="BB70" i="11" s="1"/>
  <c r="BF70" i="11" s="1"/>
  <c r="BD69" i="11"/>
  <c r="BF69" i="11"/>
  <c r="BH69" i="11"/>
  <c r="BJ69" i="11"/>
  <c r="BJ70" i="11" s="1"/>
  <c r="BN70" i="11" s="1"/>
  <c r="BL69" i="11"/>
  <c r="BN69" i="11"/>
  <c r="BP69" i="11"/>
  <c r="BR69" i="11"/>
  <c r="BR70" i="11" s="1"/>
  <c r="BV70" i="11" s="1"/>
  <c r="BT69" i="11"/>
  <c r="BV69" i="11"/>
  <c r="BX69" i="11"/>
  <c r="BZ69" i="11"/>
  <c r="BZ70" i="11" s="1"/>
  <c r="CD70" i="11" s="1"/>
  <c r="CB69" i="11"/>
  <c r="CD69" i="11"/>
  <c r="CF69" i="11"/>
  <c r="CH69" i="11"/>
  <c r="CH70" i="11" s="1"/>
  <c r="CL70" i="11" s="1"/>
  <c r="CJ69" i="11"/>
  <c r="CL69" i="11"/>
  <c r="CN69" i="11"/>
  <c r="CP69" i="11"/>
  <c r="CP70" i="11" s="1"/>
  <c r="CT70" i="11" s="1"/>
  <c r="CR69" i="11"/>
  <c r="CT69" i="11"/>
  <c r="CV69" i="11"/>
  <c r="CX69" i="11"/>
  <c r="CX70" i="11" s="1"/>
  <c r="DB70" i="11" s="1"/>
  <c r="CZ69" i="11"/>
  <c r="DB69" i="11"/>
  <c r="DD69" i="11"/>
  <c r="DF69" i="11"/>
  <c r="DF70" i="11" s="1"/>
  <c r="DJ70" i="11" s="1"/>
  <c r="DH69" i="11"/>
  <c r="DJ69" i="11"/>
  <c r="DL69" i="11"/>
  <c r="DN69" i="11"/>
  <c r="DN70" i="11" s="1"/>
  <c r="DR70" i="11" s="1"/>
  <c r="DP69" i="11"/>
  <c r="DR69" i="11"/>
  <c r="DT69" i="11"/>
  <c r="DV69" i="11"/>
  <c r="DV70" i="11" s="1"/>
  <c r="DZ70" i="11" s="1"/>
  <c r="DX69" i="11"/>
  <c r="DZ69" i="11"/>
  <c r="L70" i="11"/>
  <c r="M70" i="11"/>
  <c r="O70" i="11"/>
  <c r="Q70" i="11"/>
  <c r="U70" i="11" s="1"/>
  <c r="S70" i="11"/>
  <c r="W70" i="11" s="1"/>
  <c r="Y70" i="11"/>
  <c r="AC70" i="11" s="1"/>
  <c r="AG70" i="11" s="1"/>
  <c r="AK70" i="11" s="1"/>
  <c r="AO70" i="11" s="1"/>
  <c r="AS70" i="11" s="1"/>
  <c r="AW70" i="11" s="1"/>
  <c r="BA70" i="11" s="1"/>
  <c r="BE70" i="11" s="1"/>
  <c r="BI70" i="11" s="1"/>
  <c r="BM70" i="11" s="1"/>
  <c r="BQ70" i="11" s="1"/>
  <c r="BU70" i="11" s="1"/>
  <c r="BY70" i="11" s="1"/>
  <c r="CC70" i="11" s="1"/>
  <c r="CG70" i="11" s="1"/>
  <c r="CK70" i="11" s="1"/>
  <c r="CO70" i="11" s="1"/>
  <c r="CS70" i="11" s="1"/>
  <c r="CW70" i="11" s="1"/>
  <c r="DA70" i="11" s="1"/>
  <c r="DE70" i="11" s="1"/>
  <c r="DI70" i="11" s="1"/>
  <c r="DM70" i="11" s="1"/>
  <c r="DQ70" i="11" s="1"/>
  <c r="DU70" i="11" s="1"/>
  <c r="DY70" i="11" s="1"/>
  <c r="AA70" i="11"/>
  <c r="AE70" i="11" s="1"/>
  <c r="AI70" i="11" s="1"/>
  <c r="AM70" i="11" s="1"/>
  <c r="AQ70" i="11" s="1"/>
  <c r="AU70" i="11" s="1"/>
  <c r="AY70" i="11" s="1"/>
  <c r="BC70" i="11" s="1"/>
  <c r="BG70" i="11" s="1"/>
  <c r="BK70" i="11" s="1"/>
  <c r="BO70" i="11" s="1"/>
  <c r="BS70" i="11" s="1"/>
  <c r="BW70" i="11" s="1"/>
  <c r="CA70" i="11" s="1"/>
  <c r="CE70" i="11" s="1"/>
  <c r="CI70" i="11" s="1"/>
  <c r="CM70" i="11" s="1"/>
  <c r="CQ70" i="11" s="1"/>
  <c r="CU70" i="11" s="1"/>
  <c r="CY70" i="11" s="1"/>
  <c r="DC70" i="11" s="1"/>
  <c r="DG70" i="11" s="1"/>
  <c r="DK70" i="11" s="1"/>
  <c r="DO70" i="11" s="1"/>
  <c r="DS70" i="11" s="1"/>
  <c r="DW70" i="11" s="1"/>
  <c r="EA70" i="11" s="1"/>
  <c r="C71" i="11"/>
  <c r="F71" i="11"/>
  <c r="F74" i="11" s="1"/>
  <c r="M71" i="11"/>
  <c r="N71" i="11"/>
  <c r="O71" i="11" s="1"/>
  <c r="O72" i="11" s="1"/>
  <c r="Q71" i="11"/>
  <c r="R71" i="11"/>
  <c r="U71" i="11"/>
  <c r="V71" i="11"/>
  <c r="Y71" i="11"/>
  <c r="Z71" i="11"/>
  <c r="AC71" i="11"/>
  <c r="AD71" i="11"/>
  <c r="AG71" i="11"/>
  <c r="AH71" i="11"/>
  <c r="AK71" i="11"/>
  <c r="AL71" i="11"/>
  <c r="AO71" i="11"/>
  <c r="AQ71" i="11"/>
  <c r="AP71" i="11"/>
  <c r="AS71" i="11"/>
  <c r="AT71" i="11"/>
  <c r="AW71" i="11"/>
  <c r="AX71" i="11"/>
  <c r="BA71" i="11"/>
  <c r="BB71" i="11"/>
  <c r="BE71" i="11"/>
  <c r="BF71" i="11"/>
  <c r="BI71" i="11"/>
  <c r="BK71" i="11" s="1"/>
  <c r="BJ71" i="11"/>
  <c r="BM71" i="11"/>
  <c r="BN71" i="11"/>
  <c r="BQ71" i="11"/>
  <c r="BS71" i="11" s="1"/>
  <c r="BR71" i="11"/>
  <c r="BU71" i="11"/>
  <c r="BW71" i="11" s="1"/>
  <c r="BV71" i="11"/>
  <c r="BY71" i="11"/>
  <c r="BZ71" i="11"/>
  <c r="CA71" i="11" s="1"/>
  <c r="CC71" i="11"/>
  <c r="CD71" i="11"/>
  <c r="CG71" i="11"/>
  <c r="CH71" i="11"/>
  <c r="CK71" i="11"/>
  <c r="CL71" i="11"/>
  <c r="CO71" i="11"/>
  <c r="CP71" i="11"/>
  <c r="CS71" i="11"/>
  <c r="CT71" i="11"/>
  <c r="CW71" i="11"/>
  <c r="CX71" i="11"/>
  <c r="DA71" i="11"/>
  <c r="DC71" i="11"/>
  <c r="DB71" i="11"/>
  <c r="DE71" i="11"/>
  <c r="DF71" i="11"/>
  <c r="DI71" i="11"/>
  <c r="DJ71" i="11"/>
  <c r="DM71" i="11"/>
  <c r="DN71" i="11"/>
  <c r="DQ71" i="11"/>
  <c r="DR71" i="11"/>
  <c r="DU71" i="11"/>
  <c r="DW71" i="11" s="1"/>
  <c r="DV71" i="11"/>
  <c r="DY71" i="11"/>
  <c r="DZ71" i="11"/>
  <c r="F72" i="11"/>
  <c r="L72" i="11"/>
  <c r="P72" i="11" s="1"/>
  <c r="T72" i="11" s="1"/>
  <c r="X72" i="11" s="1"/>
  <c r="AB72" i="11" s="1"/>
  <c r="AF72" i="11" s="1"/>
  <c r="AJ72" i="11" s="1"/>
  <c r="AN72" i="11" s="1"/>
  <c r="AR72" i="11" s="1"/>
  <c r="AV72" i="11" s="1"/>
  <c r="AZ72" i="11" s="1"/>
  <c r="BD72" i="11" s="1"/>
  <c r="BH72" i="11" s="1"/>
  <c r="BL72" i="11" s="1"/>
  <c r="BP72" i="11" s="1"/>
  <c r="BT72" i="11" s="1"/>
  <c r="BX72" i="11" s="1"/>
  <c r="CB72" i="11" s="1"/>
  <c r="CF72" i="11" s="1"/>
  <c r="CJ72" i="11" s="1"/>
  <c r="CN72" i="11" s="1"/>
  <c r="CR72" i="11" s="1"/>
  <c r="CV72" i="11" s="1"/>
  <c r="CZ72" i="11" s="1"/>
  <c r="DD72" i="11" s="1"/>
  <c r="DH72" i="11" s="1"/>
  <c r="DL72" i="11" s="1"/>
  <c r="DP72" i="11" s="1"/>
  <c r="DT72" i="11" s="1"/>
  <c r="DX72" i="11" s="1"/>
  <c r="M72" i="11"/>
  <c r="Q72" i="11" s="1"/>
  <c r="G73" i="11"/>
  <c r="L73" i="11"/>
  <c r="L74" i="11" s="1"/>
  <c r="P74" i="11" s="1"/>
  <c r="T74" i="11" s="1"/>
  <c r="X74" i="11" s="1"/>
  <c r="AB74" i="11" s="1"/>
  <c r="AF74" i="11" s="1"/>
  <c r="AJ74" i="11" s="1"/>
  <c r="AN74" i="11" s="1"/>
  <c r="AR74" i="11" s="1"/>
  <c r="AV74" i="11" s="1"/>
  <c r="AZ74" i="11" s="1"/>
  <c r="BD74" i="11" s="1"/>
  <c r="BH74" i="11" s="1"/>
  <c r="BL74" i="11" s="1"/>
  <c r="BP74" i="11" s="1"/>
  <c r="BT74" i="11" s="1"/>
  <c r="BX74" i="11" s="1"/>
  <c r="CB74" i="11" s="1"/>
  <c r="CF74" i="11" s="1"/>
  <c r="CJ74" i="11" s="1"/>
  <c r="CN74" i="11" s="1"/>
  <c r="CR74" i="11" s="1"/>
  <c r="CV74" i="11" s="1"/>
  <c r="CZ74" i="11" s="1"/>
  <c r="DD74" i="11" s="1"/>
  <c r="DH74" i="11" s="1"/>
  <c r="DL74" i="11" s="1"/>
  <c r="DP74" i="11" s="1"/>
  <c r="DT74" i="11" s="1"/>
  <c r="DX74" i="11" s="1"/>
  <c r="M73" i="11"/>
  <c r="N73" i="11"/>
  <c r="N74" i="11"/>
  <c r="O73" i="11"/>
  <c r="P73" i="11"/>
  <c r="R73" i="11"/>
  <c r="T73" i="11"/>
  <c r="V73" i="11"/>
  <c r="X73" i="11"/>
  <c r="Z73" i="11"/>
  <c r="AB73" i="11"/>
  <c r="AD73" i="11"/>
  <c r="AF73" i="11"/>
  <c r="AH73" i="11"/>
  <c r="AJ73" i="11"/>
  <c r="AL73" i="11"/>
  <c r="AN73" i="11"/>
  <c r="AP73" i="11"/>
  <c r="AR73" i="11"/>
  <c r="AT73" i="11"/>
  <c r="AV73" i="11"/>
  <c r="AX73" i="11"/>
  <c r="AZ73" i="11"/>
  <c r="BB73" i="11"/>
  <c r="BD73" i="11"/>
  <c r="BF73" i="11"/>
  <c r="BH73" i="11"/>
  <c r="BJ73" i="11"/>
  <c r="BL73" i="11"/>
  <c r="BN73" i="11"/>
  <c r="BP73" i="11"/>
  <c r="BR73" i="11"/>
  <c r="BT73" i="11"/>
  <c r="BV73" i="11"/>
  <c r="BX73" i="11"/>
  <c r="BZ73" i="11"/>
  <c r="CB73" i="11"/>
  <c r="CD73" i="11"/>
  <c r="CF73" i="11"/>
  <c r="CH73" i="11"/>
  <c r="CJ73" i="11"/>
  <c r="CL73" i="11"/>
  <c r="CN73" i="11"/>
  <c r="CP73" i="11"/>
  <c r="CR73" i="11"/>
  <c r="CT73" i="11"/>
  <c r="CV73" i="11"/>
  <c r="CX73" i="11"/>
  <c r="CZ73" i="11"/>
  <c r="DB73" i="11"/>
  <c r="DD73" i="11"/>
  <c r="DF73" i="11"/>
  <c r="DH73" i="11"/>
  <c r="DJ73" i="11"/>
  <c r="DL73" i="11"/>
  <c r="DN73" i="11"/>
  <c r="DP73" i="11"/>
  <c r="DR73" i="11"/>
  <c r="DT73" i="11"/>
  <c r="DV73" i="11"/>
  <c r="DX73" i="11"/>
  <c r="DZ73" i="11"/>
  <c r="M74" i="11"/>
  <c r="Q74" i="11" s="1"/>
  <c r="U74" i="11" s="1"/>
  <c r="Y74" i="11" s="1"/>
  <c r="AC74" i="11" s="1"/>
  <c r="AG74" i="11" s="1"/>
  <c r="AK74" i="11" s="1"/>
  <c r="AO74" i="11" s="1"/>
  <c r="O74" i="11"/>
  <c r="S74" i="11" s="1"/>
  <c r="W74" i="11" s="1"/>
  <c r="AA74" i="11" s="1"/>
  <c r="AE74" i="11" s="1"/>
  <c r="AI74" i="11" s="1"/>
  <c r="AM74" i="11" s="1"/>
  <c r="AQ74" i="11" s="1"/>
  <c r="AU74" i="11" s="1"/>
  <c r="AY74" i="11" s="1"/>
  <c r="BC74" i="11" s="1"/>
  <c r="BG74" i="11" s="1"/>
  <c r="BK74" i="11" s="1"/>
  <c r="BO74" i="11" s="1"/>
  <c r="BS74" i="11" s="1"/>
  <c r="BW74" i="11" s="1"/>
  <c r="CA74" i="11" s="1"/>
  <c r="CE74" i="11" s="1"/>
  <c r="CI74" i="11" s="1"/>
  <c r="CM74" i="11" s="1"/>
  <c r="CQ74" i="11" s="1"/>
  <c r="CU74" i="11" s="1"/>
  <c r="CY74" i="11" s="1"/>
  <c r="DC74" i="11" s="1"/>
  <c r="DG74" i="11" s="1"/>
  <c r="DK74" i="11" s="1"/>
  <c r="DO74" i="11" s="1"/>
  <c r="DS74" i="11" s="1"/>
  <c r="DW74" i="11" s="1"/>
  <c r="EA74" i="11" s="1"/>
  <c r="C75" i="11"/>
  <c r="F75" i="11"/>
  <c r="L75" i="11"/>
  <c r="L76" i="11" s="1"/>
  <c r="M75" i="11"/>
  <c r="N75" i="11"/>
  <c r="P75" i="11"/>
  <c r="Q75" i="11"/>
  <c r="R75" i="11"/>
  <c r="U75" i="11"/>
  <c r="V75" i="11"/>
  <c r="Y75" i="11"/>
  <c r="Z75" i="11"/>
  <c r="AC75" i="11"/>
  <c r="AD75" i="11"/>
  <c r="AE75" i="11"/>
  <c r="AG75" i="11"/>
  <c r="AH75" i="11"/>
  <c r="AI75" i="11" s="1"/>
  <c r="AK75" i="11"/>
  <c r="AL75" i="11"/>
  <c r="AO75" i="11"/>
  <c r="AP75" i="11"/>
  <c r="AS75" i="11"/>
  <c r="AT75" i="11"/>
  <c r="AW75" i="11"/>
  <c r="AX75" i="11"/>
  <c r="BA75" i="11"/>
  <c r="BB75" i="11"/>
  <c r="BE75" i="11"/>
  <c r="BG75" i="11" s="1"/>
  <c r="BF75" i="11"/>
  <c r="BI75" i="11"/>
  <c r="BJ75" i="11"/>
  <c r="BM75" i="11"/>
  <c r="BN75" i="11"/>
  <c r="BO75" i="11"/>
  <c r="BQ75" i="11"/>
  <c r="BR75" i="11"/>
  <c r="BU75" i="11"/>
  <c r="BV75" i="11"/>
  <c r="BY75" i="11"/>
  <c r="BZ75" i="11"/>
  <c r="CC75" i="11"/>
  <c r="CE75" i="11"/>
  <c r="CD75" i="11"/>
  <c r="CG75" i="11"/>
  <c r="CH75" i="11"/>
  <c r="CK75" i="11"/>
  <c r="CM75" i="11" s="1"/>
  <c r="CL75" i="11"/>
  <c r="CO75" i="11"/>
  <c r="CP75" i="11"/>
  <c r="CS75" i="11"/>
  <c r="CT75" i="11"/>
  <c r="CW75" i="11"/>
  <c r="CX75" i="11"/>
  <c r="DA75" i="11"/>
  <c r="DB75" i="11"/>
  <c r="DD75" i="11"/>
  <c r="DE75" i="11"/>
  <c r="DF75" i="11"/>
  <c r="DH75" i="11"/>
  <c r="DI75" i="11"/>
  <c r="DJ75" i="11"/>
  <c r="DK75" i="11" s="1"/>
  <c r="DL75" i="11"/>
  <c r="DM75" i="11"/>
  <c r="DN75" i="11"/>
  <c r="DP75" i="11"/>
  <c r="DQ75" i="11"/>
  <c r="DR75" i="11"/>
  <c r="DT75" i="11"/>
  <c r="DU75" i="11"/>
  <c r="DV75" i="11"/>
  <c r="DX75" i="11"/>
  <c r="DY75" i="11"/>
  <c r="EA75" i="11"/>
  <c r="DZ75" i="11"/>
  <c r="F76" i="11"/>
  <c r="N76" i="11"/>
  <c r="G77" i="11"/>
  <c r="L77" i="11"/>
  <c r="L78" i="11" s="1"/>
  <c r="P78" i="11" s="1"/>
  <c r="N77" i="11"/>
  <c r="N78" i="11"/>
  <c r="P77" i="11"/>
  <c r="R77" i="11"/>
  <c r="R78" i="11" s="1"/>
  <c r="T77" i="11"/>
  <c r="V77" i="11"/>
  <c r="X77" i="11"/>
  <c r="Z77" i="11"/>
  <c r="AB77" i="11"/>
  <c r="AD77" i="11"/>
  <c r="AF77" i="11"/>
  <c r="AH77" i="11"/>
  <c r="AJ77" i="11"/>
  <c r="AL77" i="11"/>
  <c r="AN77" i="11"/>
  <c r="AP77" i="11"/>
  <c r="AR77" i="11"/>
  <c r="AT77" i="11"/>
  <c r="AV77" i="11"/>
  <c r="AX77" i="11"/>
  <c r="AZ77" i="11"/>
  <c r="BB77" i="11"/>
  <c r="BD77" i="11"/>
  <c r="BF77" i="11"/>
  <c r="BH77" i="11"/>
  <c r="BJ77" i="11"/>
  <c r="BL77" i="11"/>
  <c r="BN77" i="11"/>
  <c r="BP77" i="11"/>
  <c r="BR77" i="11"/>
  <c r="BT77" i="11"/>
  <c r="BV77" i="11"/>
  <c r="BX77" i="11"/>
  <c r="BZ77" i="11"/>
  <c r="CB77" i="11"/>
  <c r="CD77" i="11"/>
  <c r="CF77" i="11"/>
  <c r="CH77" i="11"/>
  <c r="CJ77" i="11"/>
  <c r="CL77" i="11"/>
  <c r="CN77" i="11"/>
  <c r="CP77" i="11"/>
  <c r="CR77" i="11"/>
  <c r="CT77" i="11"/>
  <c r="CV77" i="11"/>
  <c r="CX77" i="11"/>
  <c r="CZ77" i="11"/>
  <c r="DB77" i="11"/>
  <c r="DD77" i="11"/>
  <c r="DF77" i="11"/>
  <c r="DH77" i="11"/>
  <c r="DJ77" i="11"/>
  <c r="DL77" i="11"/>
  <c r="DN77" i="11"/>
  <c r="DP77" i="11"/>
  <c r="DR77" i="11"/>
  <c r="DT77" i="11"/>
  <c r="DV77" i="11"/>
  <c r="DX77" i="11"/>
  <c r="DZ77" i="11"/>
  <c r="F78" i="11"/>
  <c r="M78" i="11"/>
  <c r="O78" i="11"/>
  <c r="S78" i="11" s="1"/>
  <c r="W78" i="11" s="1"/>
  <c r="AA78" i="11" s="1"/>
  <c r="AE78" i="11" s="1"/>
  <c r="AI78" i="11" s="1"/>
  <c r="AM78" i="11" s="1"/>
  <c r="AQ78" i="11" s="1"/>
  <c r="AU78" i="11" s="1"/>
  <c r="AY78" i="11" s="1"/>
  <c r="BC78" i="11" s="1"/>
  <c r="BG78" i="11" s="1"/>
  <c r="BK78" i="11" s="1"/>
  <c r="BO78" i="11" s="1"/>
  <c r="BS78" i="11" s="1"/>
  <c r="BW78" i="11" s="1"/>
  <c r="CA78" i="11" s="1"/>
  <c r="CE78" i="11" s="1"/>
  <c r="CI78" i="11" s="1"/>
  <c r="CM78" i="11" s="1"/>
  <c r="CQ78" i="11" s="1"/>
  <c r="CU78" i="11" s="1"/>
  <c r="CY78" i="11" s="1"/>
  <c r="DC78" i="11" s="1"/>
  <c r="DG78" i="11" s="1"/>
  <c r="DK78" i="11" s="1"/>
  <c r="DO78" i="11" s="1"/>
  <c r="DS78" i="11" s="1"/>
  <c r="DW78" i="11" s="1"/>
  <c r="EA78" i="11" s="1"/>
  <c r="Q78" i="11"/>
  <c r="U78" i="11" s="1"/>
  <c r="Y78" i="11" s="1"/>
  <c r="AC78" i="11" s="1"/>
  <c r="AG78" i="11" s="1"/>
  <c r="AK78" i="11" s="1"/>
  <c r="AO78" i="11" s="1"/>
  <c r="AS78" i="11" s="1"/>
  <c r="AW78" i="11" s="1"/>
  <c r="BA78" i="11" s="1"/>
  <c r="BE78" i="11" s="1"/>
  <c r="BI78" i="11" s="1"/>
  <c r="BM78" i="11" s="1"/>
  <c r="BQ78" i="11" s="1"/>
  <c r="BU78" i="11" s="1"/>
  <c r="BY78" i="11" s="1"/>
  <c r="CC78" i="11" s="1"/>
  <c r="CG78" i="11" s="1"/>
  <c r="CK78" i="11" s="1"/>
  <c r="CO78" i="11" s="1"/>
  <c r="CS78" i="11" s="1"/>
  <c r="CW78" i="11" s="1"/>
  <c r="DA78" i="11" s="1"/>
  <c r="DE78" i="11" s="1"/>
  <c r="DI78" i="11" s="1"/>
  <c r="DM78" i="11" s="1"/>
  <c r="DQ78" i="11" s="1"/>
  <c r="DU78" i="11" s="1"/>
  <c r="DY78" i="11" s="1"/>
  <c r="C79" i="11"/>
  <c r="F79" i="11"/>
  <c r="F82" i="11" s="1"/>
  <c r="G79" i="11"/>
  <c r="L79" i="11"/>
  <c r="M79" i="11"/>
  <c r="N79" i="11"/>
  <c r="N80" i="11" s="1"/>
  <c r="R80" i="11" s="1"/>
  <c r="V80" i="11" s="1"/>
  <c r="P79" i="11"/>
  <c r="Q79" i="11"/>
  <c r="R79" i="11"/>
  <c r="T79" i="11"/>
  <c r="U79" i="11"/>
  <c r="V79" i="11"/>
  <c r="X79" i="11"/>
  <c r="Y79" i="11"/>
  <c r="Z79" i="11"/>
  <c r="AB79" i="11"/>
  <c r="AC79" i="11"/>
  <c r="AD79" i="11"/>
  <c r="AF79" i="11"/>
  <c r="AG79" i="11"/>
  <c r="AH79" i="11"/>
  <c r="AJ79" i="11"/>
  <c r="AK79" i="11"/>
  <c r="AL79" i="11"/>
  <c r="AN79" i="11"/>
  <c r="AO79" i="11"/>
  <c r="AP79" i="11"/>
  <c r="AR79" i="11"/>
  <c r="AS79" i="11"/>
  <c r="AT79" i="11"/>
  <c r="AV79" i="11"/>
  <c r="AW79" i="11"/>
  <c r="AX79" i="11"/>
  <c r="AZ79" i="11"/>
  <c r="BA79" i="11"/>
  <c r="BB79" i="11"/>
  <c r="BD79" i="11"/>
  <c r="BE79" i="11"/>
  <c r="BF79" i="11"/>
  <c r="BH79" i="11"/>
  <c r="BI79" i="11"/>
  <c r="BJ79" i="11"/>
  <c r="BL79" i="11"/>
  <c r="BM79" i="11"/>
  <c r="BN79" i="11"/>
  <c r="BP79" i="11"/>
  <c r="BQ79" i="11"/>
  <c r="BR79" i="11"/>
  <c r="BT79" i="11"/>
  <c r="BU79" i="11"/>
  <c r="BV79" i="11"/>
  <c r="BX79" i="11"/>
  <c r="BY79" i="11"/>
  <c r="BZ79" i="11"/>
  <c r="CB79" i="11"/>
  <c r="CC79" i="11"/>
  <c r="CD79" i="11"/>
  <c r="CF79" i="11"/>
  <c r="CG79" i="11"/>
  <c r="CH79" i="11"/>
  <c r="CJ79" i="11"/>
  <c r="CK79" i="11"/>
  <c r="CL79" i="11"/>
  <c r="CN79" i="11"/>
  <c r="CO79" i="11"/>
  <c r="CP79" i="11"/>
  <c r="CR79" i="11"/>
  <c r="CS79" i="11"/>
  <c r="CT79" i="11"/>
  <c r="CV79" i="11"/>
  <c r="CW79" i="11"/>
  <c r="CX79" i="11"/>
  <c r="CZ79" i="11"/>
  <c r="DA79" i="11"/>
  <c r="DB79" i="11"/>
  <c r="DD79" i="11"/>
  <c r="DE79" i="11"/>
  <c r="DF79" i="11"/>
  <c r="DH79" i="11"/>
  <c r="DI79" i="11"/>
  <c r="DJ79" i="11"/>
  <c r="DL79" i="11"/>
  <c r="DM79" i="11"/>
  <c r="DN79" i="11"/>
  <c r="DP79" i="11"/>
  <c r="DQ79" i="11"/>
  <c r="DR79" i="11"/>
  <c r="DT79" i="11"/>
  <c r="DU79" i="11"/>
  <c r="DV79" i="11"/>
  <c r="DX79" i="11"/>
  <c r="DY79" i="11"/>
  <c r="DZ79" i="11"/>
  <c r="F80" i="11"/>
  <c r="L80" i="11"/>
  <c r="G81" i="11"/>
  <c r="L81" i="11"/>
  <c r="N81" i="11"/>
  <c r="N82" i="11" s="1"/>
  <c r="P81" i="11"/>
  <c r="R81" i="11"/>
  <c r="R82" i="11" s="1"/>
  <c r="T81" i="11"/>
  <c r="V81" i="11"/>
  <c r="X81" i="11"/>
  <c r="Z81" i="11"/>
  <c r="AB81" i="11"/>
  <c r="AD81" i="11"/>
  <c r="AF81" i="11"/>
  <c r="AH81" i="11"/>
  <c r="AJ81" i="11"/>
  <c r="AL81" i="11"/>
  <c r="AN81" i="11"/>
  <c r="AP81" i="11"/>
  <c r="AR81" i="11"/>
  <c r="AT81" i="11"/>
  <c r="AV81" i="11"/>
  <c r="AX81" i="11"/>
  <c r="AZ81" i="11"/>
  <c r="BB81" i="11"/>
  <c r="BD81" i="11"/>
  <c r="BF81" i="11"/>
  <c r="BH81" i="11"/>
  <c r="BJ81" i="11"/>
  <c r="BL81" i="11"/>
  <c r="BN81" i="11"/>
  <c r="BP81" i="11"/>
  <c r="BR81" i="11"/>
  <c r="BT81" i="11"/>
  <c r="BV81" i="11"/>
  <c r="BX81" i="11"/>
  <c r="BZ81" i="11"/>
  <c r="CB81" i="11"/>
  <c r="CD81" i="11"/>
  <c r="CF81" i="11"/>
  <c r="CH81" i="11"/>
  <c r="CJ81" i="11"/>
  <c r="CL81" i="11"/>
  <c r="CN81" i="11"/>
  <c r="CP81" i="11"/>
  <c r="CR81" i="11"/>
  <c r="CT81" i="11"/>
  <c r="CV81" i="11"/>
  <c r="CX81" i="11"/>
  <c r="CZ81" i="11"/>
  <c r="DB81" i="11"/>
  <c r="DD81" i="11"/>
  <c r="DF81" i="11"/>
  <c r="DH81" i="11"/>
  <c r="DJ81" i="11"/>
  <c r="DL81" i="11"/>
  <c r="DN81" i="11"/>
  <c r="DP81" i="11"/>
  <c r="DR81" i="11"/>
  <c r="DT81" i="11"/>
  <c r="DV81" i="11"/>
  <c r="DX81" i="11"/>
  <c r="DZ81" i="11"/>
  <c r="L82" i="11"/>
  <c r="P82" i="11" s="1"/>
  <c r="M82" i="11"/>
  <c r="Q82" i="11" s="1"/>
  <c r="U82" i="11" s="1"/>
  <c r="Y82" i="11" s="1"/>
  <c r="AC82" i="11" s="1"/>
  <c r="AG82" i="11" s="1"/>
  <c r="AK82" i="11" s="1"/>
  <c r="AO82" i="11" s="1"/>
  <c r="AS82" i="11" s="1"/>
  <c r="AW82" i="11" s="1"/>
  <c r="BA82" i="11" s="1"/>
  <c r="BE82" i="11" s="1"/>
  <c r="BI82" i="11" s="1"/>
  <c r="BM82" i="11" s="1"/>
  <c r="BQ82" i="11" s="1"/>
  <c r="BU82" i="11" s="1"/>
  <c r="BY82" i="11" s="1"/>
  <c r="CC82" i="11" s="1"/>
  <c r="CG82" i="11" s="1"/>
  <c r="CK82" i="11" s="1"/>
  <c r="CO82" i="11" s="1"/>
  <c r="CS82" i="11" s="1"/>
  <c r="CW82" i="11" s="1"/>
  <c r="DA82" i="11" s="1"/>
  <c r="DE82" i="11" s="1"/>
  <c r="DI82" i="11" s="1"/>
  <c r="DM82" i="11" s="1"/>
  <c r="DQ82" i="11" s="1"/>
  <c r="DU82" i="11" s="1"/>
  <c r="DY82" i="11" s="1"/>
  <c r="O82" i="11"/>
  <c r="S82" i="11" s="1"/>
  <c r="W82" i="11" s="1"/>
  <c r="AA82" i="11" s="1"/>
  <c r="AE82" i="11" s="1"/>
  <c r="AI82" i="11" s="1"/>
  <c r="AM82" i="11" s="1"/>
  <c r="AQ82" i="11" s="1"/>
  <c r="AU82" i="11" s="1"/>
  <c r="AY82" i="11" s="1"/>
  <c r="BC82" i="11" s="1"/>
  <c r="BG82" i="11" s="1"/>
  <c r="BK82" i="11" s="1"/>
  <c r="BO82" i="11" s="1"/>
  <c r="BS82" i="11" s="1"/>
  <c r="BW82" i="11" s="1"/>
  <c r="CA82" i="11" s="1"/>
  <c r="CE82" i="11" s="1"/>
  <c r="CI82" i="11" s="1"/>
  <c r="CM82" i="11" s="1"/>
  <c r="CQ82" i="11" s="1"/>
  <c r="CU82" i="11" s="1"/>
  <c r="CY82" i="11" s="1"/>
  <c r="DC82" i="11" s="1"/>
  <c r="DG82" i="11" s="1"/>
  <c r="DK82" i="11" s="1"/>
  <c r="DO82" i="11" s="1"/>
  <c r="DS82" i="11" s="1"/>
  <c r="DW82" i="11" s="1"/>
  <c r="EA82" i="11" s="1"/>
  <c r="C83" i="11"/>
  <c r="F83" i="11"/>
  <c r="F86" i="11" s="1"/>
  <c r="G83" i="11"/>
  <c r="L83" i="11"/>
  <c r="M83" i="11"/>
  <c r="M84" i="11"/>
  <c r="N83" i="11"/>
  <c r="N84" i="11" s="1"/>
  <c r="O83" i="11"/>
  <c r="P83" i="11"/>
  <c r="Q83" i="11"/>
  <c r="R83" i="11"/>
  <c r="T83" i="11"/>
  <c r="U83" i="11"/>
  <c r="V83" i="11"/>
  <c r="X83" i="11"/>
  <c r="Y83" i="11"/>
  <c r="Z83" i="11"/>
  <c r="AB83" i="11"/>
  <c r="AC83" i="11"/>
  <c r="AD83" i="11"/>
  <c r="AF83" i="11"/>
  <c r="AG83" i="11"/>
  <c r="AH83" i="11"/>
  <c r="AJ83" i="11"/>
  <c r="AK83" i="11"/>
  <c r="AL83" i="11"/>
  <c r="AN83" i="11"/>
  <c r="AO83" i="11"/>
  <c r="AP83" i="11"/>
  <c r="AR83" i="11"/>
  <c r="AS83" i="11"/>
  <c r="AT83" i="11"/>
  <c r="AV83" i="11"/>
  <c r="AW83" i="11"/>
  <c r="AX83" i="11"/>
  <c r="AZ83" i="11"/>
  <c r="BA83" i="11"/>
  <c r="BB83" i="11"/>
  <c r="BD83" i="11"/>
  <c r="BE83" i="11"/>
  <c r="BF83" i="11"/>
  <c r="BH83" i="11"/>
  <c r="BI83" i="11"/>
  <c r="BJ83" i="11"/>
  <c r="BL83" i="11"/>
  <c r="BM83" i="11"/>
  <c r="BN83" i="11"/>
  <c r="BP83" i="11"/>
  <c r="BQ83" i="11"/>
  <c r="BR83" i="11"/>
  <c r="BT83" i="11"/>
  <c r="BU83" i="11"/>
  <c r="BV83" i="11"/>
  <c r="BX83" i="11"/>
  <c r="BY83" i="11"/>
  <c r="BZ83" i="11"/>
  <c r="CB83" i="11"/>
  <c r="CC83" i="11"/>
  <c r="CD83" i="11"/>
  <c r="CF83" i="11"/>
  <c r="CG83" i="11"/>
  <c r="CH83" i="11"/>
  <c r="CJ83" i="11"/>
  <c r="CK83" i="11"/>
  <c r="CL83" i="11"/>
  <c r="CN83" i="11"/>
  <c r="CO83" i="11"/>
  <c r="CP83" i="11"/>
  <c r="CR83" i="11"/>
  <c r="CS83" i="11"/>
  <c r="CT83" i="11"/>
  <c r="CV83" i="11"/>
  <c r="CW83" i="11"/>
  <c r="CX83" i="11"/>
  <c r="CZ83" i="11"/>
  <c r="DA83" i="11"/>
  <c r="DB83" i="11"/>
  <c r="DD83" i="11"/>
  <c r="DE83" i="11"/>
  <c r="DF83" i="11"/>
  <c r="DH83" i="11"/>
  <c r="DI83" i="11"/>
  <c r="DJ83" i="11"/>
  <c r="DL83" i="11"/>
  <c r="DM83" i="11"/>
  <c r="DN83" i="11"/>
  <c r="DP83" i="11"/>
  <c r="DQ83" i="11"/>
  <c r="DR83" i="11"/>
  <c r="DT83" i="11"/>
  <c r="DU83" i="11"/>
  <c r="DV83" i="11"/>
  <c r="DX83" i="11"/>
  <c r="DY83" i="11"/>
  <c r="DZ83" i="11"/>
  <c r="F84" i="11"/>
  <c r="L84" i="11"/>
  <c r="O84" i="11"/>
  <c r="G85" i="11"/>
  <c r="L85" i="11"/>
  <c r="L86" i="11"/>
  <c r="N85" i="11"/>
  <c r="P85" i="11"/>
  <c r="R85" i="11"/>
  <c r="T85" i="11"/>
  <c r="V85" i="11"/>
  <c r="X85" i="11"/>
  <c r="Z85" i="11"/>
  <c r="AB85" i="11"/>
  <c r="AD85" i="11"/>
  <c r="AF85" i="11"/>
  <c r="AH85" i="11"/>
  <c r="AJ85" i="11"/>
  <c r="AL85" i="11"/>
  <c r="AN85" i="11"/>
  <c r="AP85" i="11"/>
  <c r="AR85" i="11"/>
  <c r="AT85" i="11"/>
  <c r="AV85" i="11"/>
  <c r="AX85" i="11"/>
  <c r="AZ85" i="11"/>
  <c r="BB85" i="11"/>
  <c r="BD85" i="11"/>
  <c r="BF85" i="11"/>
  <c r="BH85" i="11"/>
  <c r="BJ85" i="11"/>
  <c r="BL85" i="11"/>
  <c r="BN85" i="11"/>
  <c r="BP85" i="11"/>
  <c r="BR85" i="11"/>
  <c r="BT85" i="11"/>
  <c r="BV85" i="11"/>
  <c r="BX85" i="11"/>
  <c r="BZ85" i="11"/>
  <c r="CB85" i="11"/>
  <c r="CD85" i="11"/>
  <c r="CF85" i="11"/>
  <c r="CH85" i="11"/>
  <c r="CJ85" i="11"/>
  <c r="CL85" i="11"/>
  <c r="CN85" i="11"/>
  <c r="CP85" i="11"/>
  <c r="CR85" i="11"/>
  <c r="CT85" i="11"/>
  <c r="CV85" i="11"/>
  <c r="CX85" i="11"/>
  <c r="CZ85" i="11"/>
  <c r="DB85" i="11"/>
  <c r="DD85" i="11"/>
  <c r="DF85" i="11"/>
  <c r="DH85" i="11"/>
  <c r="DJ85" i="11"/>
  <c r="DL85" i="11"/>
  <c r="DN85" i="11"/>
  <c r="DP85" i="11"/>
  <c r="DR85" i="11"/>
  <c r="DT85" i="11"/>
  <c r="DV85" i="11"/>
  <c r="DX85" i="11"/>
  <c r="DZ85" i="11"/>
  <c r="M86" i="11"/>
  <c r="Q86" i="11" s="1"/>
  <c r="U86" i="11" s="1"/>
  <c r="N86" i="11"/>
  <c r="R86" i="11" s="1"/>
  <c r="O86" i="11"/>
  <c r="S86" i="11"/>
  <c r="W86" i="11" s="1"/>
  <c r="AA86" i="11" s="1"/>
  <c r="AE86" i="11" s="1"/>
  <c r="AI86" i="11" s="1"/>
  <c r="AM86" i="11" s="1"/>
  <c r="AQ86" i="11" s="1"/>
  <c r="AU86" i="11" s="1"/>
  <c r="AY86" i="11" s="1"/>
  <c r="BC86" i="11" s="1"/>
  <c r="BG86" i="11" s="1"/>
  <c r="BK86" i="11" s="1"/>
  <c r="BO86" i="11" s="1"/>
  <c r="BS86" i="11" s="1"/>
  <c r="BW86" i="11" s="1"/>
  <c r="CA86" i="11" s="1"/>
  <c r="CE86" i="11" s="1"/>
  <c r="CI86" i="11" s="1"/>
  <c r="CM86" i="11" s="1"/>
  <c r="CQ86" i="11" s="1"/>
  <c r="CU86" i="11" s="1"/>
  <c r="CY86" i="11" s="1"/>
  <c r="DC86" i="11" s="1"/>
  <c r="DG86" i="11" s="1"/>
  <c r="DK86" i="11" s="1"/>
  <c r="DO86" i="11" s="1"/>
  <c r="DS86" i="11" s="1"/>
  <c r="DW86" i="11" s="1"/>
  <c r="EA86" i="11" s="1"/>
  <c r="Y86" i="11"/>
  <c r="AC86" i="11" s="1"/>
  <c r="AG86" i="11"/>
  <c r="AK86" i="11" s="1"/>
  <c r="AO86" i="11" s="1"/>
  <c r="AS86" i="11" s="1"/>
  <c r="AW86" i="11" s="1"/>
  <c r="BA86" i="11" s="1"/>
  <c r="BE86" i="11" s="1"/>
  <c r="BI86" i="11" s="1"/>
  <c r="BM86" i="11" s="1"/>
  <c r="BQ86" i="11" s="1"/>
  <c r="BU86" i="11" s="1"/>
  <c r="BY86" i="11" s="1"/>
  <c r="CC86" i="11" s="1"/>
  <c r="CG86" i="11" s="1"/>
  <c r="CK86" i="11" s="1"/>
  <c r="CO86" i="11" s="1"/>
  <c r="CS86" i="11" s="1"/>
  <c r="CW86" i="11" s="1"/>
  <c r="DA86" i="11" s="1"/>
  <c r="DE86" i="11" s="1"/>
  <c r="DI86" i="11" s="1"/>
  <c r="DM86" i="11" s="1"/>
  <c r="DQ86" i="11" s="1"/>
  <c r="DU86" i="11" s="1"/>
  <c r="DY86" i="11" s="1"/>
  <c r="C87" i="11"/>
  <c r="F87" i="11"/>
  <c r="G87" i="11"/>
  <c r="L87" i="11"/>
  <c r="L88" i="11" s="1"/>
  <c r="M87" i="11"/>
  <c r="M88" i="11" s="1"/>
  <c r="N87" i="11"/>
  <c r="N88" i="11" s="1"/>
  <c r="P87" i="11"/>
  <c r="P88" i="11" s="1"/>
  <c r="Q87" i="11"/>
  <c r="S87" i="11" s="1"/>
  <c r="R87" i="11"/>
  <c r="T87" i="11"/>
  <c r="U87" i="11"/>
  <c r="V87" i="11"/>
  <c r="W87" i="11" s="1"/>
  <c r="X87" i="11"/>
  <c r="Y87" i="11"/>
  <c r="Z87" i="11"/>
  <c r="AB87" i="11"/>
  <c r="AC87" i="11"/>
  <c r="AE87" i="11" s="1"/>
  <c r="AD87" i="11"/>
  <c r="AF87" i="11"/>
  <c r="AG87" i="11"/>
  <c r="AH87" i="11"/>
  <c r="AJ87" i="11"/>
  <c r="AK87" i="11"/>
  <c r="AL87" i="11"/>
  <c r="AN87" i="11"/>
  <c r="AO87" i="11"/>
  <c r="AP87" i="11"/>
  <c r="AR87" i="11"/>
  <c r="AS87" i="11"/>
  <c r="AU87" i="11" s="1"/>
  <c r="AT87" i="11"/>
  <c r="AV87" i="11"/>
  <c r="AW87" i="11"/>
  <c r="AY87" i="11" s="1"/>
  <c r="AX87" i="11"/>
  <c r="AZ87" i="11"/>
  <c r="BA87" i="11"/>
  <c r="BB87" i="11"/>
  <c r="BC87" i="11" s="1"/>
  <c r="BD87" i="11"/>
  <c r="BE87" i="11"/>
  <c r="BF87" i="11"/>
  <c r="BH87" i="11"/>
  <c r="BI87" i="11"/>
  <c r="BJ87" i="11"/>
  <c r="BK87" i="11" s="1"/>
  <c r="BL87" i="11"/>
  <c r="BM87" i="11"/>
  <c r="BN87" i="11"/>
  <c r="BP87" i="11"/>
  <c r="BQ87" i="11"/>
  <c r="BR87" i="11"/>
  <c r="BT87" i="11"/>
  <c r="BU87" i="11"/>
  <c r="BV87" i="11"/>
  <c r="BX87" i="11"/>
  <c r="BY87" i="11"/>
  <c r="BZ87" i="11"/>
  <c r="CA87" i="11"/>
  <c r="CB87" i="11"/>
  <c r="CC87" i="11"/>
  <c r="CE87" i="11" s="1"/>
  <c r="CD87" i="11"/>
  <c r="CF87" i="11"/>
  <c r="CG87" i="11"/>
  <c r="CH87" i="11"/>
  <c r="CI87" i="11" s="1"/>
  <c r="CJ87" i="11"/>
  <c r="CK87" i="11"/>
  <c r="CL87" i="11"/>
  <c r="CN87" i="11"/>
  <c r="CO87" i="11"/>
  <c r="CQ87" i="11" s="1"/>
  <c r="CP87" i="11"/>
  <c r="CR87" i="11"/>
  <c r="CS87" i="11"/>
  <c r="CT87" i="11"/>
  <c r="CV87" i="11"/>
  <c r="CW87" i="11"/>
  <c r="CX87" i="11"/>
  <c r="CZ87" i="11"/>
  <c r="DA87" i="11"/>
  <c r="DB87" i="11"/>
  <c r="DD87" i="11"/>
  <c r="DE87" i="11"/>
  <c r="DG87" i="11" s="1"/>
  <c r="DF87" i="11"/>
  <c r="DH87" i="11"/>
  <c r="DI87" i="11"/>
  <c r="DK87" i="11" s="1"/>
  <c r="DJ87" i="11"/>
  <c r="DL87" i="11"/>
  <c r="DM87" i="11"/>
  <c r="DN87" i="11"/>
  <c r="DO87" i="11" s="1"/>
  <c r="DP87" i="11"/>
  <c r="DQ87" i="11"/>
  <c r="DR87" i="11"/>
  <c r="DT87" i="11"/>
  <c r="DU87" i="11"/>
  <c r="DV87" i="11"/>
  <c r="DW87" i="11" s="1"/>
  <c r="DX87" i="11"/>
  <c r="DY87" i="11"/>
  <c r="DZ87" i="11"/>
  <c r="F88" i="11"/>
  <c r="R88" i="11"/>
  <c r="G89" i="11"/>
  <c r="L89" i="11"/>
  <c r="L90" i="11" s="1"/>
  <c r="N89" i="11"/>
  <c r="N90" i="11" s="1"/>
  <c r="P89" i="11"/>
  <c r="R89" i="11"/>
  <c r="T89" i="11"/>
  <c r="V89" i="11"/>
  <c r="X89" i="11"/>
  <c r="Z89" i="11"/>
  <c r="AB89" i="11"/>
  <c r="AD89" i="11"/>
  <c r="AF89" i="11"/>
  <c r="AH89" i="11"/>
  <c r="AJ89" i="11"/>
  <c r="AL89" i="11"/>
  <c r="AN89" i="11"/>
  <c r="AP89" i="11"/>
  <c r="AR89" i="11"/>
  <c r="AT89" i="11"/>
  <c r="AV89" i="11"/>
  <c r="AX89" i="11"/>
  <c r="AZ89" i="11"/>
  <c r="BB89" i="11"/>
  <c r="BD89" i="11"/>
  <c r="BF89" i="11"/>
  <c r="BH89" i="11"/>
  <c r="BJ89" i="11"/>
  <c r="BL89" i="11"/>
  <c r="BN89" i="11"/>
  <c r="BP89" i="11"/>
  <c r="BR89" i="11"/>
  <c r="BT89" i="11"/>
  <c r="BV89" i="11"/>
  <c r="BX89" i="11"/>
  <c r="BZ89" i="11"/>
  <c r="CB89" i="11"/>
  <c r="CD89" i="11"/>
  <c r="CF89" i="11"/>
  <c r="CH89" i="11"/>
  <c r="CJ89" i="11"/>
  <c r="CL89" i="11"/>
  <c r="CN89" i="11"/>
  <c r="CP89" i="11"/>
  <c r="CR89" i="11"/>
  <c r="CT89" i="11"/>
  <c r="CV89" i="11"/>
  <c r="CX89" i="11"/>
  <c r="CZ89" i="11"/>
  <c r="DB89" i="11"/>
  <c r="DD89" i="11"/>
  <c r="DF89" i="11"/>
  <c r="DH89" i="11"/>
  <c r="DJ89" i="11"/>
  <c r="DL89" i="11"/>
  <c r="DN89" i="11"/>
  <c r="DP89" i="11"/>
  <c r="DR89" i="11"/>
  <c r="DT89" i="11"/>
  <c r="DV89" i="11"/>
  <c r="DX89" i="11"/>
  <c r="DZ89" i="11"/>
  <c r="F90" i="11"/>
  <c r="M90" i="11"/>
  <c r="O90" i="11"/>
  <c r="S90" i="11" s="1"/>
  <c r="W90" i="11" s="1"/>
  <c r="AA90" i="11" s="1"/>
  <c r="AE90" i="11" s="1"/>
  <c r="AI90" i="11" s="1"/>
  <c r="AM90" i="11" s="1"/>
  <c r="AQ90" i="11" s="1"/>
  <c r="AU90" i="11" s="1"/>
  <c r="AY90" i="11" s="1"/>
  <c r="BC90" i="11" s="1"/>
  <c r="BG90" i="11" s="1"/>
  <c r="BK90" i="11" s="1"/>
  <c r="BO90" i="11" s="1"/>
  <c r="BS90" i="11" s="1"/>
  <c r="BW90" i="11" s="1"/>
  <c r="CA90" i="11" s="1"/>
  <c r="CE90" i="11" s="1"/>
  <c r="CI90" i="11" s="1"/>
  <c r="CM90" i="11" s="1"/>
  <c r="CQ90" i="11" s="1"/>
  <c r="CU90" i="11" s="1"/>
  <c r="CY90" i="11" s="1"/>
  <c r="DC90" i="11" s="1"/>
  <c r="DG90" i="11" s="1"/>
  <c r="DK90" i="11" s="1"/>
  <c r="DO90" i="11" s="1"/>
  <c r="DS90" i="11" s="1"/>
  <c r="DW90" i="11" s="1"/>
  <c r="EA90" i="11" s="1"/>
  <c r="Q90" i="11"/>
  <c r="U90" i="11" s="1"/>
  <c r="Y90" i="11" s="1"/>
  <c r="AC90" i="11" s="1"/>
  <c r="AG90" i="11" s="1"/>
  <c r="AK90" i="11" s="1"/>
  <c r="AO90" i="11" s="1"/>
  <c r="AS90" i="11" s="1"/>
  <c r="AW90" i="11" s="1"/>
  <c r="BA90" i="11" s="1"/>
  <c r="BE90" i="11" s="1"/>
  <c r="BI90" i="11" s="1"/>
  <c r="BM90" i="11" s="1"/>
  <c r="BQ90" i="11" s="1"/>
  <c r="BU90" i="11" s="1"/>
  <c r="BY90" i="11" s="1"/>
  <c r="CC90" i="11" s="1"/>
  <c r="CG90" i="11" s="1"/>
  <c r="CK90" i="11" s="1"/>
  <c r="CO90" i="11" s="1"/>
  <c r="CS90" i="11" s="1"/>
  <c r="CW90" i="11" s="1"/>
  <c r="DA90" i="11" s="1"/>
  <c r="DE90" i="11" s="1"/>
  <c r="DI90" i="11" s="1"/>
  <c r="DM90" i="11" s="1"/>
  <c r="DQ90" i="11" s="1"/>
  <c r="DU90" i="11" s="1"/>
  <c r="DY90" i="11" s="1"/>
  <c r="C91" i="11"/>
  <c r="F91" i="11"/>
  <c r="G91" i="11"/>
  <c r="L91" i="11"/>
  <c r="L92" i="11" s="1"/>
  <c r="M91" i="11"/>
  <c r="O91" i="11" s="1"/>
  <c r="O92" i="11" s="1"/>
  <c r="N91" i="11"/>
  <c r="N92" i="11"/>
  <c r="P91" i="11"/>
  <c r="P92" i="11" s="1"/>
  <c r="Q91" i="11"/>
  <c r="R91" i="11"/>
  <c r="T91" i="11"/>
  <c r="U91" i="11"/>
  <c r="V91" i="11"/>
  <c r="X91" i="11"/>
  <c r="Y91" i="11"/>
  <c r="AA91" i="11" s="1"/>
  <c r="Z91" i="11"/>
  <c r="AB91" i="11"/>
  <c r="AC91" i="11"/>
  <c r="AD91" i="11"/>
  <c r="AF91" i="11"/>
  <c r="AG91" i="11"/>
  <c r="AI91" i="11" s="1"/>
  <c r="AH91" i="11"/>
  <c r="AJ91" i="11"/>
  <c r="AK91" i="11"/>
  <c r="AL91" i="11"/>
  <c r="AN91" i="11"/>
  <c r="AO91" i="11"/>
  <c r="AQ91" i="11" s="1"/>
  <c r="AP91" i="11"/>
  <c r="AR91" i="11"/>
  <c r="AS91" i="11"/>
  <c r="AT91" i="11"/>
  <c r="AV91" i="11"/>
  <c r="AW91" i="11"/>
  <c r="AY91" i="11" s="1"/>
  <c r="AX91" i="11"/>
  <c r="AZ91" i="11"/>
  <c r="BA91" i="11"/>
  <c r="BB91" i="11"/>
  <c r="BD91" i="11"/>
  <c r="BE91" i="11"/>
  <c r="BG91" i="11" s="1"/>
  <c r="BF91" i="11"/>
  <c r="BH91" i="11"/>
  <c r="BI91" i="11"/>
  <c r="BJ91" i="11"/>
  <c r="BL91" i="11"/>
  <c r="BM91" i="11"/>
  <c r="BO91" i="11" s="1"/>
  <c r="BN91" i="11"/>
  <c r="BP91" i="11"/>
  <c r="BQ91" i="11"/>
  <c r="BR91" i="11"/>
  <c r="BT91" i="11"/>
  <c r="BU91" i="11"/>
  <c r="BW91" i="11" s="1"/>
  <c r="BV91" i="11"/>
  <c r="BX91" i="11"/>
  <c r="BY91" i="11"/>
  <c r="BZ91" i="11"/>
  <c r="CB91" i="11"/>
  <c r="CC91" i="11"/>
  <c r="CE91" i="11" s="1"/>
  <c r="CD91" i="11"/>
  <c r="CF91" i="11"/>
  <c r="CG91" i="11"/>
  <c r="CH91" i="11"/>
  <c r="CJ91" i="11"/>
  <c r="CK91" i="11"/>
  <c r="CM91" i="11" s="1"/>
  <c r="CL91" i="11"/>
  <c r="CN91" i="11"/>
  <c r="CO91" i="11"/>
  <c r="CP91" i="11"/>
  <c r="CR91" i="11"/>
  <c r="CS91" i="11"/>
  <c r="CU91" i="11" s="1"/>
  <c r="CT91" i="11"/>
  <c r="CV91" i="11"/>
  <c r="CW91" i="11"/>
  <c r="CX91" i="11"/>
  <c r="CZ91" i="11"/>
  <c r="DA91" i="11"/>
  <c r="DC91" i="11" s="1"/>
  <c r="DB91" i="11"/>
  <c r="DD91" i="11"/>
  <c r="DE91" i="11"/>
  <c r="DF91" i="11"/>
  <c r="DH91" i="11"/>
  <c r="DI91" i="11"/>
  <c r="DK91" i="11" s="1"/>
  <c r="DJ91" i="11"/>
  <c r="DL91" i="11"/>
  <c r="DM91" i="11"/>
  <c r="DN91" i="11"/>
  <c r="DP91" i="11"/>
  <c r="DQ91" i="11"/>
  <c r="DR91" i="11"/>
  <c r="DT91" i="11"/>
  <c r="DU91" i="11"/>
  <c r="DV91" i="11"/>
  <c r="DX91" i="11"/>
  <c r="DY91" i="11"/>
  <c r="DZ91" i="11"/>
  <c r="F92" i="11"/>
  <c r="G93" i="11"/>
  <c r="L93" i="11"/>
  <c r="L94" i="11" s="1"/>
  <c r="P94" i="11" s="1"/>
  <c r="T94" i="11" s="1"/>
  <c r="X94" i="11" s="1"/>
  <c r="AB94" i="11" s="1"/>
  <c r="AF94" i="11" s="1"/>
  <c r="AJ94" i="11" s="1"/>
  <c r="AN94" i="11" s="1"/>
  <c r="AR94" i="11" s="1"/>
  <c r="AV94" i="11" s="1"/>
  <c r="AZ94" i="11" s="1"/>
  <c r="BD94" i="11" s="1"/>
  <c r="BH94" i="11" s="1"/>
  <c r="BL94" i="11" s="1"/>
  <c r="BP94" i="11" s="1"/>
  <c r="BT94" i="11" s="1"/>
  <c r="BX94" i="11" s="1"/>
  <c r="CB94" i="11" s="1"/>
  <c r="CF94" i="11" s="1"/>
  <c r="CJ94" i="11" s="1"/>
  <c r="CN94" i="11" s="1"/>
  <c r="CR94" i="11" s="1"/>
  <c r="CV94" i="11" s="1"/>
  <c r="CZ94" i="11" s="1"/>
  <c r="DD94" i="11" s="1"/>
  <c r="DH94" i="11" s="1"/>
  <c r="DL94" i="11" s="1"/>
  <c r="DP94" i="11" s="1"/>
  <c r="DT94" i="11" s="1"/>
  <c r="DX94" i="11" s="1"/>
  <c r="N93" i="11"/>
  <c r="N94" i="11" s="1"/>
  <c r="P93" i="11"/>
  <c r="R93" i="11"/>
  <c r="T93" i="11"/>
  <c r="V93" i="11"/>
  <c r="X93" i="11"/>
  <c r="Z93" i="11"/>
  <c r="AB93" i="11"/>
  <c r="AD93" i="11"/>
  <c r="AF93" i="11"/>
  <c r="AH93" i="11"/>
  <c r="AJ93" i="11"/>
  <c r="AL93" i="11"/>
  <c r="AN93" i="11"/>
  <c r="AP93" i="11"/>
  <c r="AR93" i="11"/>
  <c r="AT93" i="11"/>
  <c r="AV93" i="11"/>
  <c r="AX93" i="11"/>
  <c r="AZ93" i="11"/>
  <c r="BB93" i="11"/>
  <c r="BD93" i="11"/>
  <c r="BF93" i="11"/>
  <c r="BH93" i="11"/>
  <c r="BJ93" i="11"/>
  <c r="BL93" i="11"/>
  <c r="BN93" i="11"/>
  <c r="BP93" i="11"/>
  <c r="BR93" i="11"/>
  <c r="BT93" i="11"/>
  <c r="BV93" i="11"/>
  <c r="BX93" i="11"/>
  <c r="BZ93" i="11"/>
  <c r="CB93" i="11"/>
  <c r="CD93" i="11"/>
  <c r="CF93" i="11"/>
  <c r="CH93" i="11"/>
  <c r="CJ93" i="11"/>
  <c r="CL93" i="11"/>
  <c r="CN93" i="11"/>
  <c r="CP93" i="11"/>
  <c r="CR93" i="11"/>
  <c r="CT93" i="11"/>
  <c r="CV93" i="11"/>
  <c r="CX93" i="11"/>
  <c r="CZ93" i="11"/>
  <c r="DB93" i="11"/>
  <c r="DD93" i="11"/>
  <c r="DF93" i="11"/>
  <c r="DH93" i="11"/>
  <c r="DJ93" i="11"/>
  <c r="DL93" i="11"/>
  <c r="DN93" i="11"/>
  <c r="DP93" i="11"/>
  <c r="DR93" i="11"/>
  <c r="DT93" i="11"/>
  <c r="DV93" i="11"/>
  <c r="DX93" i="11"/>
  <c r="DZ93" i="11"/>
  <c r="F94" i="11"/>
  <c r="M94" i="11"/>
  <c r="Q94" i="11" s="1"/>
  <c r="O94" i="11"/>
  <c r="S94" i="11" s="1"/>
  <c r="W94" i="11" s="1"/>
  <c r="AA94" i="11" s="1"/>
  <c r="AE94" i="11" s="1"/>
  <c r="AI94" i="11" s="1"/>
  <c r="AM94" i="11" s="1"/>
  <c r="AQ94" i="11" s="1"/>
  <c r="AU94" i="11" s="1"/>
  <c r="AY94" i="11" s="1"/>
  <c r="BC94" i="11" s="1"/>
  <c r="BG94" i="11" s="1"/>
  <c r="BK94" i="11" s="1"/>
  <c r="BO94" i="11" s="1"/>
  <c r="BS94" i="11" s="1"/>
  <c r="BW94" i="11" s="1"/>
  <c r="CA94" i="11" s="1"/>
  <c r="CE94" i="11" s="1"/>
  <c r="CI94" i="11" s="1"/>
  <c r="CM94" i="11" s="1"/>
  <c r="CQ94" i="11" s="1"/>
  <c r="CU94" i="11" s="1"/>
  <c r="CY94" i="11" s="1"/>
  <c r="DC94" i="11" s="1"/>
  <c r="DG94" i="11" s="1"/>
  <c r="DK94" i="11" s="1"/>
  <c r="DO94" i="11" s="1"/>
  <c r="DS94" i="11" s="1"/>
  <c r="DW94" i="11" s="1"/>
  <c r="EA94" i="11" s="1"/>
  <c r="C95" i="11"/>
  <c r="F95" i="11"/>
  <c r="F98" i="11" s="1"/>
  <c r="G95" i="11"/>
  <c r="L95" i="11"/>
  <c r="L96" i="11"/>
  <c r="M95" i="11"/>
  <c r="N95" i="11"/>
  <c r="O95" i="11" s="1"/>
  <c r="O96" i="11" s="1"/>
  <c r="P95" i="11"/>
  <c r="Q95" i="11"/>
  <c r="R95" i="11"/>
  <c r="T95" i="11"/>
  <c r="U95" i="11"/>
  <c r="V95" i="11"/>
  <c r="X95" i="11"/>
  <c r="Y95" i="11"/>
  <c r="Z95" i="11"/>
  <c r="AB95" i="11"/>
  <c r="AC95" i="11"/>
  <c r="AE95" i="11" s="1"/>
  <c r="AD95" i="11"/>
  <c r="AF95" i="11"/>
  <c r="AG95" i="11"/>
  <c r="AH95" i="11"/>
  <c r="AJ95" i="11"/>
  <c r="AK95" i="11"/>
  <c r="AM95" i="11" s="1"/>
  <c r="AL95" i="11"/>
  <c r="AN95" i="11"/>
  <c r="AO95" i="11"/>
  <c r="AP95" i="11"/>
  <c r="AQ95" i="11" s="1"/>
  <c r="AR95" i="11"/>
  <c r="AS95" i="11"/>
  <c r="AT95" i="11"/>
  <c r="AV95" i="11"/>
  <c r="AW95" i="11"/>
  <c r="AX95" i="11"/>
  <c r="AZ95" i="11"/>
  <c r="BA95" i="11"/>
  <c r="BB95" i="11"/>
  <c r="BD95" i="11"/>
  <c r="BE95" i="11"/>
  <c r="BG95" i="11" s="1"/>
  <c r="BF95" i="11"/>
  <c r="BH95" i="11"/>
  <c r="BI95" i="11"/>
  <c r="BK95" i="11" s="1"/>
  <c r="BJ95" i="11"/>
  <c r="BL95" i="11"/>
  <c r="BM95" i="11"/>
  <c r="BN95" i="11"/>
  <c r="BP95" i="11"/>
  <c r="BQ95" i="11"/>
  <c r="BR95" i="11"/>
  <c r="BS95" i="11"/>
  <c r="BT95" i="11"/>
  <c r="BU95" i="11"/>
  <c r="BW95" i="11" s="1"/>
  <c r="BV95" i="11"/>
  <c r="BX95" i="11"/>
  <c r="BY95" i="11"/>
  <c r="BZ95" i="11"/>
  <c r="CA95" i="11" s="1"/>
  <c r="CB95" i="11"/>
  <c r="CC95" i="11"/>
  <c r="CD95" i="11"/>
  <c r="CF95" i="11"/>
  <c r="CG95" i="11"/>
  <c r="CH95" i="11"/>
  <c r="CI95" i="11" s="1"/>
  <c r="CJ95" i="11"/>
  <c r="CK95" i="11"/>
  <c r="CM95" i="11" s="1"/>
  <c r="CL95" i="11"/>
  <c r="CN95" i="11"/>
  <c r="CO95" i="11"/>
  <c r="CP95" i="11"/>
  <c r="CQ95" i="11" s="1"/>
  <c r="CR95" i="11"/>
  <c r="CS95" i="11"/>
  <c r="CT95" i="11"/>
  <c r="CV95" i="11"/>
  <c r="CW95" i="11"/>
  <c r="CY95" i="11" s="1"/>
  <c r="CX95" i="11"/>
  <c r="CZ95" i="11"/>
  <c r="DA95" i="11"/>
  <c r="DB95" i="11"/>
  <c r="DD95" i="11"/>
  <c r="DE95" i="11"/>
  <c r="DF95" i="11"/>
  <c r="DG95" i="11" s="1"/>
  <c r="DH95" i="11"/>
  <c r="DI95" i="11"/>
  <c r="DJ95" i="11"/>
  <c r="DL95" i="11"/>
  <c r="DM95" i="11"/>
  <c r="DN95" i="11"/>
  <c r="DP95" i="11"/>
  <c r="DQ95" i="11"/>
  <c r="DS95" i="11" s="1"/>
  <c r="DR95" i="11"/>
  <c r="DT95" i="11"/>
  <c r="DU95" i="11"/>
  <c r="DW95" i="11" s="1"/>
  <c r="DV95" i="11"/>
  <c r="DX95" i="11"/>
  <c r="DY95" i="11"/>
  <c r="DZ95" i="11"/>
  <c r="F96" i="11"/>
  <c r="M96" i="11"/>
  <c r="G97" i="11"/>
  <c r="L97" i="11"/>
  <c r="N97" i="11"/>
  <c r="N98" i="11" s="1"/>
  <c r="P97" i="11"/>
  <c r="R97" i="11"/>
  <c r="T97" i="11"/>
  <c r="V97" i="11"/>
  <c r="X97" i="11"/>
  <c r="Z97" i="11"/>
  <c r="AB97" i="11"/>
  <c r="AD97" i="11"/>
  <c r="AF97" i="11"/>
  <c r="AH97" i="11"/>
  <c r="AJ97" i="11"/>
  <c r="AL97" i="11"/>
  <c r="AN97" i="11"/>
  <c r="AP97" i="11"/>
  <c r="AR97" i="11"/>
  <c r="AT97" i="11"/>
  <c r="AV97" i="11"/>
  <c r="AX97" i="11"/>
  <c r="AZ97" i="11"/>
  <c r="BB97" i="11"/>
  <c r="BD97" i="11"/>
  <c r="BF97" i="11"/>
  <c r="BH97" i="11"/>
  <c r="BJ97" i="11"/>
  <c r="BL97" i="11"/>
  <c r="BN97" i="11"/>
  <c r="BP97" i="11"/>
  <c r="BR97" i="11"/>
  <c r="BT97" i="11"/>
  <c r="BV97" i="11"/>
  <c r="BX97" i="11"/>
  <c r="BZ97" i="11"/>
  <c r="CB97" i="11"/>
  <c r="CD97" i="11"/>
  <c r="CF97" i="11"/>
  <c r="CH97" i="11"/>
  <c r="CJ97" i="11"/>
  <c r="CL97" i="11"/>
  <c r="CN97" i="11"/>
  <c r="CP97" i="11"/>
  <c r="CR97" i="11"/>
  <c r="CT97" i="11"/>
  <c r="CV97" i="11"/>
  <c r="CX97" i="11"/>
  <c r="CZ97" i="11"/>
  <c r="DB97" i="11"/>
  <c r="DD97" i="11"/>
  <c r="DF97" i="11"/>
  <c r="DH97" i="11"/>
  <c r="DJ97" i="11"/>
  <c r="DL97" i="11"/>
  <c r="DN97" i="11"/>
  <c r="DP97" i="11"/>
  <c r="DR97" i="11"/>
  <c r="DT97" i="11"/>
  <c r="DV97" i="11"/>
  <c r="DX97" i="11"/>
  <c r="DZ97" i="11"/>
  <c r="L98" i="11"/>
  <c r="M98" i="11"/>
  <c r="Q98" i="11"/>
  <c r="U98" i="11" s="1"/>
  <c r="Y98" i="11" s="1"/>
  <c r="AC98" i="11" s="1"/>
  <c r="AG98" i="11" s="1"/>
  <c r="AK98" i="11" s="1"/>
  <c r="AO98" i="11" s="1"/>
  <c r="AS98" i="11" s="1"/>
  <c r="AW98" i="11" s="1"/>
  <c r="BA98" i="11" s="1"/>
  <c r="BE98" i="11" s="1"/>
  <c r="BI98" i="11" s="1"/>
  <c r="BM98" i="11" s="1"/>
  <c r="BQ98" i="11" s="1"/>
  <c r="BU98" i="11" s="1"/>
  <c r="BY98" i="11" s="1"/>
  <c r="CC98" i="11" s="1"/>
  <c r="CG98" i="11" s="1"/>
  <c r="CK98" i="11" s="1"/>
  <c r="CO98" i="11" s="1"/>
  <c r="CS98" i="11" s="1"/>
  <c r="CW98" i="11" s="1"/>
  <c r="DA98" i="11" s="1"/>
  <c r="DE98" i="11" s="1"/>
  <c r="DI98" i="11" s="1"/>
  <c r="DM98" i="11" s="1"/>
  <c r="DQ98" i="11" s="1"/>
  <c r="DU98" i="11" s="1"/>
  <c r="DY98" i="11" s="1"/>
  <c r="O98" i="11"/>
  <c r="S98" i="11" s="1"/>
  <c r="W98" i="11" s="1"/>
  <c r="AA98" i="11" s="1"/>
  <c r="AE98" i="11" s="1"/>
  <c r="AI98" i="11" s="1"/>
  <c r="AM98" i="11" s="1"/>
  <c r="AQ98" i="11" s="1"/>
  <c r="AU98" i="11" s="1"/>
  <c r="AY98" i="11" s="1"/>
  <c r="BC98" i="11" s="1"/>
  <c r="BG98" i="11" s="1"/>
  <c r="BK98" i="11" s="1"/>
  <c r="BO98" i="11" s="1"/>
  <c r="BS98" i="11" s="1"/>
  <c r="BW98" i="11" s="1"/>
  <c r="CA98" i="11" s="1"/>
  <c r="CE98" i="11" s="1"/>
  <c r="CI98" i="11" s="1"/>
  <c r="CM98" i="11" s="1"/>
  <c r="CQ98" i="11" s="1"/>
  <c r="CU98" i="11" s="1"/>
  <c r="CY98" i="11" s="1"/>
  <c r="DC98" i="11" s="1"/>
  <c r="DG98" i="11" s="1"/>
  <c r="DK98" i="11" s="1"/>
  <c r="DO98" i="11" s="1"/>
  <c r="DS98" i="11" s="1"/>
  <c r="DW98" i="11" s="1"/>
  <c r="EA98" i="11" s="1"/>
  <c r="C99" i="11"/>
  <c r="F99" i="11"/>
  <c r="G99" i="11"/>
  <c r="L99" i="11"/>
  <c r="L100" i="11" s="1"/>
  <c r="M99" i="11"/>
  <c r="O99" i="11" s="1"/>
  <c r="O100" i="11" s="1"/>
  <c r="N99" i="11"/>
  <c r="N100" i="11" s="1"/>
  <c r="P99" i="11"/>
  <c r="Q99" i="11"/>
  <c r="R99" i="11"/>
  <c r="T99" i="11"/>
  <c r="U99" i="11"/>
  <c r="V99" i="11"/>
  <c r="X99" i="11"/>
  <c r="Y99" i="11"/>
  <c r="Z99" i="11"/>
  <c r="AB99" i="11"/>
  <c r="AC99" i="11"/>
  <c r="AE99" i="11" s="1"/>
  <c r="AD99" i="11"/>
  <c r="AF99" i="11"/>
  <c r="AG99" i="11"/>
  <c r="AH99" i="11"/>
  <c r="AJ99" i="11"/>
  <c r="AK99" i="11"/>
  <c r="AL99" i="11"/>
  <c r="AN99" i="11"/>
  <c r="AO99" i="11"/>
  <c r="AP99" i="11"/>
  <c r="AR99" i="11"/>
  <c r="AS99" i="11"/>
  <c r="AT99" i="11"/>
  <c r="AV99" i="11"/>
  <c r="AW99" i="11"/>
  <c r="AX99" i="11"/>
  <c r="AZ99" i="11"/>
  <c r="BA99" i="11"/>
  <c r="BB99" i="11"/>
  <c r="BD99" i="11"/>
  <c r="BE99" i="11"/>
  <c r="BF99" i="11"/>
  <c r="BH99" i="11"/>
  <c r="BI99" i="11"/>
  <c r="BK99" i="11"/>
  <c r="BJ99" i="11"/>
  <c r="BL99" i="11"/>
  <c r="BM99" i="11"/>
  <c r="BN99" i="11"/>
  <c r="BP99" i="11"/>
  <c r="BQ99" i="11"/>
  <c r="BR99" i="11"/>
  <c r="BT99" i="11"/>
  <c r="BU99" i="11"/>
  <c r="BV99" i="11"/>
  <c r="BX99" i="11"/>
  <c r="BY99" i="11"/>
  <c r="CA99" i="11" s="1"/>
  <c r="BZ99" i="11"/>
  <c r="CB99" i="11"/>
  <c r="CC99" i="11"/>
  <c r="CD99" i="11"/>
  <c r="CF99" i="11"/>
  <c r="CG99" i="11"/>
  <c r="CH99" i="11"/>
  <c r="CJ99" i="11"/>
  <c r="CK99" i="11"/>
  <c r="CL99" i="11"/>
  <c r="CN99" i="11"/>
  <c r="CO99" i="11"/>
  <c r="CQ99" i="11" s="1"/>
  <c r="CP99" i="11"/>
  <c r="CR99" i="11"/>
  <c r="CS99" i="11"/>
  <c r="CT99" i="11"/>
  <c r="CV99" i="11"/>
  <c r="CW99" i="11"/>
  <c r="CX99" i="11"/>
  <c r="CZ99" i="11"/>
  <c r="DA99" i="11"/>
  <c r="DB99" i="11"/>
  <c r="DD99" i="11"/>
  <c r="DE99" i="11"/>
  <c r="DF99" i="11"/>
  <c r="DH99" i="11"/>
  <c r="DI99" i="11"/>
  <c r="DJ99" i="11"/>
  <c r="DL99" i="11"/>
  <c r="DM99" i="11"/>
  <c r="DN99" i="11"/>
  <c r="DP99" i="11"/>
  <c r="DQ99" i="11"/>
  <c r="DR99" i="11"/>
  <c r="DT99" i="11"/>
  <c r="DU99" i="11"/>
  <c r="DW99" i="11"/>
  <c r="DV99" i="11"/>
  <c r="DX99" i="11"/>
  <c r="DY99" i="11"/>
  <c r="DZ99" i="11"/>
  <c r="F100" i="11"/>
  <c r="G101" i="11"/>
  <c r="L101" i="11"/>
  <c r="L102" i="11" s="1"/>
  <c r="P102" i="11" s="1"/>
  <c r="N101" i="11"/>
  <c r="N102" i="11" s="1"/>
  <c r="R102" i="11" s="1"/>
  <c r="P101" i="11"/>
  <c r="R101" i="11"/>
  <c r="T101" i="11"/>
  <c r="V101" i="11"/>
  <c r="X101" i="11"/>
  <c r="Z101" i="11"/>
  <c r="AB101" i="11"/>
  <c r="AD101" i="11"/>
  <c r="AF101" i="11"/>
  <c r="AH101" i="11"/>
  <c r="AJ101" i="11"/>
  <c r="AL101" i="11"/>
  <c r="AN101" i="11"/>
  <c r="AP101" i="11"/>
  <c r="AR101" i="11"/>
  <c r="AT101" i="11"/>
  <c r="AV101" i="11"/>
  <c r="AX101" i="11"/>
  <c r="AZ101" i="11"/>
  <c r="BB101" i="11"/>
  <c r="BD101" i="11"/>
  <c r="BF101" i="11"/>
  <c r="BH101" i="11"/>
  <c r="BJ101" i="11"/>
  <c r="BL101" i="11"/>
  <c r="BN101" i="11"/>
  <c r="BP101" i="11"/>
  <c r="BR101" i="11"/>
  <c r="BT101" i="11"/>
  <c r="BV101" i="11"/>
  <c r="BX101" i="11"/>
  <c r="BZ101" i="11"/>
  <c r="CB101" i="11"/>
  <c r="CD101" i="11"/>
  <c r="CF101" i="11"/>
  <c r="CH101" i="11"/>
  <c r="CJ101" i="11"/>
  <c r="CL101" i="11"/>
  <c r="CN101" i="11"/>
  <c r="CP101" i="11"/>
  <c r="CR101" i="11"/>
  <c r="CT101" i="11"/>
  <c r="CV101" i="11"/>
  <c r="CX101" i="11"/>
  <c r="CZ101" i="11"/>
  <c r="DB101" i="11"/>
  <c r="DD101" i="11"/>
  <c r="DF101" i="11"/>
  <c r="DH101" i="11"/>
  <c r="DJ101" i="11"/>
  <c r="DL101" i="11"/>
  <c r="DN101" i="11"/>
  <c r="DP101" i="11"/>
  <c r="DR101" i="11"/>
  <c r="DT101" i="11"/>
  <c r="DV101" i="11"/>
  <c r="DX101" i="11"/>
  <c r="DZ101" i="11"/>
  <c r="F102" i="11"/>
  <c r="M102" i="11"/>
  <c r="Q102" i="11" s="1"/>
  <c r="U102" i="11" s="1"/>
  <c r="Y102" i="11" s="1"/>
  <c r="AC102" i="11" s="1"/>
  <c r="AG102" i="11" s="1"/>
  <c r="AK102" i="11" s="1"/>
  <c r="AO102" i="11" s="1"/>
  <c r="AS102" i="11" s="1"/>
  <c r="AW102" i="11" s="1"/>
  <c r="BA102" i="11" s="1"/>
  <c r="BE102" i="11" s="1"/>
  <c r="BI102" i="11" s="1"/>
  <c r="BM102" i="11" s="1"/>
  <c r="BQ102" i="11" s="1"/>
  <c r="BU102" i="11" s="1"/>
  <c r="BY102" i="11" s="1"/>
  <c r="CC102" i="11" s="1"/>
  <c r="CG102" i="11" s="1"/>
  <c r="CK102" i="11" s="1"/>
  <c r="CO102" i="11" s="1"/>
  <c r="CS102" i="11" s="1"/>
  <c r="CW102" i="11" s="1"/>
  <c r="DA102" i="11" s="1"/>
  <c r="DE102" i="11" s="1"/>
  <c r="DI102" i="11" s="1"/>
  <c r="DM102" i="11" s="1"/>
  <c r="DQ102" i="11" s="1"/>
  <c r="DU102" i="11" s="1"/>
  <c r="DY102" i="11" s="1"/>
  <c r="O102" i="11"/>
  <c r="S102" i="11" s="1"/>
  <c r="W102" i="11" s="1"/>
  <c r="AA102" i="11" s="1"/>
  <c r="AE102" i="11" s="1"/>
  <c r="AI102" i="11" s="1"/>
  <c r="AM102" i="11" s="1"/>
  <c r="AQ102" i="11" s="1"/>
  <c r="AU102" i="11" s="1"/>
  <c r="AY102" i="11" s="1"/>
  <c r="BC102" i="11" s="1"/>
  <c r="BG102" i="11" s="1"/>
  <c r="BK102" i="11" s="1"/>
  <c r="BO102" i="11" s="1"/>
  <c r="BS102" i="11" s="1"/>
  <c r="BW102" i="11" s="1"/>
  <c r="CA102" i="11" s="1"/>
  <c r="CE102" i="11" s="1"/>
  <c r="CI102" i="11" s="1"/>
  <c r="CM102" i="11" s="1"/>
  <c r="CQ102" i="11" s="1"/>
  <c r="CU102" i="11" s="1"/>
  <c r="CY102" i="11" s="1"/>
  <c r="DC102" i="11" s="1"/>
  <c r="DG102" i="11" s="1"/>
  <c r="DK102" i="11" s="1"/>
  <c r="DO102" i="11" s="1"/>
  <c r="DS102" i="11" s="1"/>
  <c r="DW102" i="11" s="1"/>
  <c r="EA102" i="11" s="1"/>
  <c r="C103" i="11"/>
  <c r="F103" i="11"/>
  <c r="F106" i="11" s="1"/>
  <c r="G103" i="11"/>
  <c r="L103" i="11"/>
  <c r="L104" i="11" s="1"/>
  <c r="M103" i="11"/>
  <c r="M104" i="11" s="1"/>
  <c r="N103" i="11"/>
  <c r="P103" i="11"/>
  <c r="P104" i="11" s="1"/>
  <c r="Q103" i="11"/>
  <c r="Q104" i="11" s="1"/>
  <c r="U104" i="11" s="1"/>
  <c r="Y104" i="11" s="1"/>
  <c r="AC104" i="11" s="1"/>
  <c r="AG104" i="11" s="1"/>
  <c r="AK104" i="11" s="1"/>
  <c r="AO104" i="11" s="1"/>
  <c r="AS104" i="11" s="1"/>
  <c r="AW104" i="11" s="1"/>
  <c r="BA104" i="11" s="1"/>
  <c r="BE104" i="11" s="1"/>
  <c r="BI104" i="11" s="1"/>
  <c r="BM104" i="11" s="1"/>
  <c r="BQ104" i="11" s="1"/>
  <c r="BU104" i="11" s="1"/>
  <c r="BY104" i="11" s="1"/>
  <c r="CC104" i="11" s="1"/>
  <c r="CG104" i="11" s="1"/>
  <c r="CK104" i="11" s="1"/>
  <c r="CO104" i="11" s="1"/>
  <c r="CS104" i="11" s="1"/>
  <c r="CW104" i="11" s="1"/>
  <c r="DA104" i="11" s="1"/>
  <c r="DE104" i="11" s="1"/>
  <c r="DI104" i="11" s="1"/>
  <c r="DM104" i="11" s="1"/>
  <c r="DQ104" i="11" s="1"/>
  <c r="DU104" i="11" s="1"/>
  <c r="DY104" i="11" s="1"/>
  <c r="R103" i="11"/>
  <c r="T103" i="11"/>
  <c r="T104" i="11" s="1"/>
  <c r="U103" i="11"/>
  <c r="V103" i="11"/>
  <c r="X103" i="11"/>
  <c r="Y103" i="11"/>
  <c r="Z103" i="11"/>
  <c r="AB103" i="11"/>
  <c r="AC103" i="11"/>
  <c r="AD103" i="11"/>
  <c r="AF103" i="11"/>
  <c r="AG103" i="11"/>
  <c r="AH103" i="11"/>
  <c r="AJ103" i="11"/>
  <c r="AK103" i="11"/>
  <c r="AL103" i="11"/>
  <c r="AN103" i="11"/>
  <c r="AO103" i="11"/>
  <c r="AP103" i="11"/>
  <c r="AR103" i="11"/>
  <c r="AS103" i="11"/>
  <c r="AT103" i="11"/>
  <c r="AV103" i="11"/>
  <c r="AW103" i="11"/>
  <c r="AX103" i="11"/>
  <c r="AZ103" i="11"/>
  <c r="BA103" i="11"/>
  <c r="BB103" i="11"/>
  <c r="BD103" i="11"/>
  <c r="BE103" i="11"/>
  <c r="BF103" i="11"/>
  <c r="BH103" i="11"/>
  <c r="BI103" i="11"/>
  <c r="BJ103" i="11"/>
  <c r="BL103" i="11"/>
  <c r="BM103" i="11"/>
  <c r="BN103" i="11"/>
  <c r="BP103" i="11"/>
  <c r="BQ103" i="11"/>
  <c r="BR103" i="11"/>
  <c r="BT103" i="11"/>
  <c r="BU103" i="11"/>
  <c r="BV103" i="11"/>
  <c r="BX103" i="11"/>
  <c r="BY103" i="11"/>
  <c r="BZ103" i="11"/>
  <c r="CB103" i="11"/>
  <c r="CC103" i="11"/>
  <c r="CD103" i="11"/>
  <c r="CF103" i="11"/>
  <c r="CG103" i="11"/>
  <c r="CH103" i="11"/>
  <c r="CJ103" i="11"/>
  <c r="CK103" i="11"/>
  <c r="CL103" i="11"/>
  <c r="CN103" i="11"/>
  <c r="CO103" i="11"/>
  <c r="CP103" i="11"/>
  <c r="CR103" i="11"/>
  <c r="CS103" i="11"/>
  <c r="CT103" i="11"/>
  <c r="CV103" i="11"/>
  <c r="CW103" i="11"/>
  <c r="CX103" i="11"/>
  <c r="CZ103" i="11"/>
  <c r="DA103" i="11"/>
  <c r="DB103" i="11"/>
  <c r="DD103" i="11"/>
  <c r="DE103" i="11"/>
  <c r="DF103" i="11"/>
  <c r="DH103" i="11"/>
  <c r="DI103" i="11"/>
  <c r="DJ103" i="11"/>
  <c r="DL103" i="11"/>
  <c r="DM103" i="11"/>
  <c r="DN103" i="11"/>
  <c r="DP103" i="11"/>
  <c r="DQ103" i="11"/>
  <c r="DR103" i="11"/>
  <c r="DT103" i="11"/>
  <c r="DU103" i="11"/>
  <c r="DV103" i="11"/>
  <c r="DX103" i="11"/>
  <c r="DY103" i="11"/>
  <c r="DZ103" i="11"/>
  <c r="F104" i="11"/>
  <c r="N104" i="11"/>
  <c r="R104" i="11" s="1"/>
  <c r="V104" i="11" s="1"/>
  <c r="Z104" i="11" s="1"/>
  <c r="AD104" i="11" s="1"/>
  <c r="AH104" i="11" s="1"/>
  <c r="AL104" i="11" s="1"/>
  <c r="AP104" i="11" s="1"/>
  <c r="AT104" i="11" s="1"/>
  <c r="AX104" i="11" s="1"/>
  <c r="BB104" i="11" s="1"/>
  <c r="BF104" i="11" s="1"/>
  <c r="BJ104" i="11" s="1"/>
  <c r="BN104" i="11" s="1"/>
  <c r="BR104" i="11" s="1"/>
  <c r="BV104" i="11" s="1"/>
  <c r="BZ104" i="11" s="1"/>
  <c r="CD104" i="11" s="1"/>
  <c r="CH104" i="11" s="1"/>
  <c r="CL104" i="11" s="1"/>
  <c r="CP104" i="11" s="1"/>
  <c r="CT104" i="11" s="1"/>
  <c r="CX104" i="11" s="1"/>
  <c r="DB104" i="11" s="1"/>
  <c r="DF104" i="11" s="1"/>
  <c r="DJ104" i="11" s="1"/>
  <c r="DN104" i="11" s="1"/>
  <c r="DR104" i="11" s="1"/>
  <c r="DV104" i="11" s="1"/>
  <c r="DZ104" i="11" s="1"/>
  <c r="G105" i="11"/>
  <c r="L105" i="11"/>
  <c r="N105" i="11"/>
  <c r="P105" i="11"/>
  <c r="P106" i="11" s="1"/>
  <c r="T106" i="11" s="1"/>
  <c r="R105" i="11"/>
  <c r="T105" i="11"/>
  <c r="V105" i="11"/>
  <c r="X105" i="11"/>
  <c r="X106" i="11" s="1"/>
  <c r="Z105" i="11"/>
  <c r="AB105" i="11"/>
  <c r="AD105" i="11"/>
  <c r="AF105" i="11"/>
  <c r="AH105" i="11"/>
  <c r="AJ105" i="11"/>
  <c r="AL105" i="11"/>
  <c r="AN105" i="11"/>
  <c r="AP105" i="11"/>
  <c r="AR105" i="11"/>
  <c r="AT105" i="11"/>
  <c r="AV105" i="11"/>
  <c r="AX105" i="11"/>
  <c r="AZ105" i="11"/>
  <c r="BB105" i="11"/>
  <c r="BD105" i="11"/>
  <c r="BF105" i="11"/>
  <c r="BH105" i="11"/>
  <c r="BJ105" i="11"/>
  <c r="BL105" i="11"/>
  <c r="BN105" i="11"/>
  <c r="BP105" i="11"/>
  <c r="BR105" i="11"/>
  <c r="BT105" i="11"/>
  <c r="BV105" i="11"/>
  <c r="BX105" i="11"/>
  <c r="BZ105" i="11"/>
  <c r="CB105" i="11"/>
  <c r="CD105" i="11"/>
  <c r="CF105" i="11"/>
  <c r="CH105" i="11"/>
  <c r="CJ105" i="11"/>
  <c r="CL105" i="11"/>
  <c r="CN105" i="11"/>
  <c r="CP105" i="11"/>
  <c r="CR105" i="11"/>
  <c r="CT105" i="11"/>
  <c r="CV105" i="11"/>
  <c r="CX105" i="11"/>
  <c r="CZ105" i="11"/>
  <c r="DB105" i="11"/>
  <c r="DD105" i="11"/>
  <c r="DF105" i="11"/>
  <c r="DH105" i="11"/>
  <c r="DJ105" i="11"/>
  <c r="DL105" i="11"/>
  <c r="DN105" i="11"/>
  <c r="DP105" i="11"/>
  <c r="DR105" i="11"/>
  <c r="DT105" i="11"/>
  <c r="DV105" i="11"/>
  <c r="DX105" i="11"/>
  <c r="DZ105" i="11"/>
  <c r="L106" i="11"/>
  <c r="M106" i="11"/>
  <c r="N106" i="11"/>
  <c r="R106" i="11" s="1"/>
  <c r="V106" i="11" s="1"/>
  <c r="O106" i="11"/>
  <c r="Q106" i="11"/>
  <c r="U106" i="11" s="1"/>
  <c r="Y106" i="11" s="1"/>
  <c r="AC106" i="11" s="1"/>
  <c r="AG106" i="11" s="1"/>
  <c r="AK106" i="11" s="1"/>
  <c r="AO106" i="11" s="1"/>
  <c r="AS106" i="11" s="1"/>
  <c r="AW106" i="11" s="1"/>
  <c r="BA106" i="11" s="1"/>
  <c r="BE106" i="11" s="1"/>
  <c r="BI106" i="11" s="1"/>
  <c r="BM106" i="11" s="1"/>
  <c r="BQ106" i="11" s="1"/>
  <c r="BU106" i="11" s="1"/>
  <c r="BY106" i="11" s="1"/>
  <c r="CC106" i="11" s="1"/>
  <c r="CG106" i="11" s="1"/>
  <c r="CK106" i="11" s="1"/>
  <c r="CO106" i="11" s="1"/>
  <c r="CS106" i="11" s="1"/>
  <c r="CW106" i="11" s="1"/>
  <c r="DA106" i="11" s="1"/>
  <c r="DE106" i="11" s="1"/>
  <c r="DI106" i="11" s="1"/>
  <c r="DM106" i="11" s="1"/>
  <c r="DQ106" i="11" s="1"/>
  <c r="DU106" i="11" s="1"/>
  <c r="DY106" i="11" s="1"/>
  <c r="S106" i="11"/>
  <c r="W106" i="11" s="1"/>
  <c r="AA106" i="11" s="1"/>
  <c r="AE106" i="11" s="1"/>
  <c r="AI106" i="11" s="1"/>
  <c r="AM106" i="11" s="1"/>
  <c r="AQ106" i="11" s="1"/>
  <c r="AU106" i="11" s="1"/>
  <c r="AY106" i="11" s="1"/>
  <c r="BC106" i="11" s="1"/>
  <c r="BG106" i="11" s="1"/>
  <c r="BK106" i="11" s="1"/>
  <c r="BO106" i="11" s="1"/>
  <c r="BS106" i="11" s="1"/>
  <c r="BW106" i="11" s="1"/>
  <c r="CA106" i="11" s="1"/>
  <c r="CE106" i="11" s="1"/>
  <c r="CI106" i="11" s="1"/>
  <c r="CM106" i="11" s="1"/>
  <c r="CQ106" i="11" s="1"/>
  <c r="CU106" i="11" s="1"/>
  <c r="CY106" i="11" s="1"/>
  <c r="DC106" i="11" s="1"/>
  <c r="DG106" i="11" s="1"/>
  <c r="DK106" i="11" s="1"/>
  <c r="DO106" i="11" s="1"/>
  <c r="DS106" i="11" s="1"/>
  <c r="DW106" i="11" s="1"/>
  <c r="EA106" i="11" s="1"/>
  <c r="C107" i="11"/>
  <c r="G107" i="11"/>
  <c r="L107" i="11"/>
  <c r="L108" i="11" s="1"/>
  <c r="M107" i="11"/>
  <c r="M108" i="11" s="1"/>
  <c r="Q108" i="11" s="1"/>
  <c r="N107" i="11"/>
  <c r="P107" i="11"/>
  <c r="Q107" i="11"/>
  <c r="S107" i="11" s="1"/>
  <c r="R107" i="11"/>
  <c r="T107" i="11"/>
  <c r="U107" i="11"/>
  <c r="V107" i="11"/>
  <c r="X107" i="11"/>
  <c r="Y107" i="11"/>
  <c r="AA107" i="11" s="1"/>
  <c r="Z107" i="11"/>
  <c r="AB107" i="11"/>
  <c r="AC107" i="11"/>
  <c r="AD107" i="11"/>
  <c r="AE107" i="11" s="1"/>
  <c r="AF107" i="11"/>
  <c r="AG107" i="11"/>
  <c r="AG115" i="11" s="1"/>
  <c r="AH107" i="11"/>
  <c r="AJ107" i="11"/>
  <c r="AK107" i="11"/>
  <c r="AM107" i="11" s="1"/>
  <c r="AL107" i="11"/>
  <c r="AN107" i="11"/>
  <c r="AO107" i="11"/>
  <c r="AP107" i="11"/>
  <c r="AR107" i="11"/>
  <c r="AS107" i="11"/>
  <c r="AT107" i="11"/>
  <c r="AV107" i="11"/>
  <c r="AW107" i="11"/>
  <c r="AX107" i="11"/>
  <c r="AY107" i="11" s="1"/>
  <c r="AZ107" i="11"/>
  <c r="BA107" i="11"/>
  <c r="BB107" i="11"/>
  <c r="BD107" i="11"/>
  <c r="BE107" i="11"/>
  <c r="BG107" i="11" s="1"/>
  <c r="BF107" i="11"/>
  <c r="BH107" i="11"/>
  <c r="BI107" i="11"/>
  <c r="BJ107" i="11"/>
  <c r="BK107" i="11" s="1"/>
  <c r="BL107" i="11"/>
  <c r="BM107" i="11"/>
  <c r="BN107" i="11"/>
  <c r="BO107" i="11"/>
  <c r="BP107" i="11"/>
  <c r="BQ107" i="11"/>
  <c r="BS107" i="11" s="1"/>
  <c r="BR107" i="11"/>
  <c r="BT107" i="11"/>
  <c r="BU107" i="11"/>
  <c r="BV107" i="11"/>
  <c r="BX107" i="11"/>
  <c r="BY107" i="11"/>
  <c r="BZ107" i="11"/>
  <c r="CB107" i="11"/>
  <c r="CC107" i="11"/>
  <c r="CE107" i="11" s="1"/>
  <c r="CD107" i="11"/>
  <c r="CF107" i="11"/>
  <c r="CG107" i="11"/>
  <c r="CH107" i="11"/>
  <c r="CJ107" i="11"/>
  <c r="CK107" i="11"/>
  <c r="CM107" i="11" s="1"/>
  <c r="CL107" i="11"/>
  <c r="CN107" i="11"/>
  <c r="CO107" i="11"/>
  <c r="CP107" i="11"/>
  <c r="CQ107" i="11" s="1"/>
  <c r="CR107" i="11"/>
  <c r="CS107" i="11"/>
  <c r="CS115" i="11" s="1"/>
  <c r="CT107" i="11"/>
  <c r="CV107" i="11"/>
  <c r="CW107" i="11"/>
  <c r="CY107" i="11" s="1"/>
  <c r="CX107" i="11"/>
  <c r="CZ107" i="11"/>
  <c r="DA107" i="11"/>
  <c r="DB107" i="11"/>
  <c r="DD107" i="11"/>
  <c r="DE107" i="11"/>
  <c r="DF107" i="11"/>
  <c r="DH107" i="11"/>
  <c r="DI107" i="11"/>
  <c r="DJ107" i="11"/>
  <c r="DK107" i="11" s="1"/>
  <c r="DL107" i="11"/>
  <c r="DM107" i="11"/>
  <c r="DN107" i="11"/>
  <c r="DP107" i="11"/>
  <c r="DQ107" i="11"/>
  <c r="DS107" i="11" s="1"/>
  <c r="DR107" i="11"/>
  <c r="DT107" i="11"/>
  <c r="DU107" i="11"/>
  <c r="DV107" i="11"/>
  <c r="DW107" i="11" s="1"/>
  <c r="DX107" i="11"/>
  <c r="DY107" i="11"/>
  <c r="DZ107" i="11"/>
  <c r="EA107" i="11"/>
  <c r="F108" i="11"/>
  <c r="N108" i="11"/>
  <c r="G109" i="11"/>
  <c r="L109" i="11"/>
  <c r="N109" i="11"/>
  <c r="N110" i="11"/>
  <c r="P109" i="11"/>
  <c r="R109" i="11"/>
  <c r="T109" i="11"/>
  <c r="V109" i="11"/>
  <c r="X109" i="11"/>
  <c r="Z109" i="11"/>
  <c r="AB109" i="11"/>
  <c r="AD109" i="11"/>
  <c r="AF109" i="11"/>
  <c r="AH109" i="11"/>
  <c r="AJ109" i="11"/>
  <c r="AL109" i="11"/>
  <c r="AN109" i="11"/>
  <c r="AP109" i="11"/>
  <c r="AR109" i="11"/>
  <c r="AT109" i="11"/>
  <c r="AV109" i="11"/>
  <c r="AX109" i="11"/>
  <c r="AZ109" i="11"/>
  <c r="BB109" i="11"/>
  <c r="BD109" i="11"/>
  <c r="BF109" i="11"/>
  <c r="BH109" i="11"/>
  <c r="BJ109" i="11"/>
  <c r="BL109" i="11"/>
  <c r="BN109" i="11"/>
  <c r="BP109" i="11"/>
  <c r="BR109" i="11"/>
  <c r="BT109" i="11"/>
  <c r="BV109" i="11"/>
  <c r="BX109" i="11"/>
  <c r="BZ109" i="11"/>
  <c r="CB109" i="11"/>
  <c r="CD109" i="11"/>
  <c r="CF109" i="11"/>
  <c r="CH109" i="11"/>
  <c r="CJ109" i="11"/>
  <c r="CL109" i="11"/>
  <c r="CN109" i="11"/>
  <c r="CP109" i="11"/>
  <c r="CR109" i="11"/>
  <c r="CT109" i="11"/>
  <c r="CV109" i="11"/>
  <c r="CX109" i="11"/>
  <c r="CZ109" i="11"/>
  <c r="DB109" i="11"/>
  <c r="DD109" i="11"/>
  <c r="DF109" i="11"/>
  <c r="DH109" i="11"/>
  <c r="DJ109" i="11"/>
  <c r="DL109" i="11"/>
  <c r="DN109" i="11"/>
  <c r="DP109" i="11"/>
  <c r="DR109" i="11"/>
  <c r="DT109" i="11"/>
  <c r="DV109" i="11"/>
  <c r="DX109" i="11"/>
  <c r="DZ109" i="11"/>
  <c r="F110" i="11"/>
  <c r="L110" i="11"/>
  <c r="M110" i="11"/>
  <c r="Q110" i="11" s="1"/>
  <c r="U110" i="11" s="1"/>
  <c r="Y110" i="11" s="1"/>
  <c r="AC110" i="11" s="1"/>
  <c r="AG110" i="11" s="1"/>
  <c r="AK110" i="11" s="1"/>
  <c r="AO110" i="11" s="1"/>
  <c r="AS110" i="11" s="1"/>
  <c r="AW110" i="11" s="1"/>
  <c r="BA110" i="11" s="1"/>
  <c r="BE110" i="11" s="1"/>
  <c r="BI110" i="11" s="1"/>
  <c r="BM110" i="11" s="1"/>
  <c r="BQ110" i="11" s="1"/>
  <c r="BU110" i="11" s="1"/>
  <c r="BY110" i="11" s="1"/>
  <c r="CC110" i="11" s="1"/>
  <c r="CG110" i="11" s="1"/>
  <c r="CK110" i="11" s="1"/>
  <c r="CO110" i="11" s="1"/>
  <c r="CS110" i="11" s="1"/>
  <c r="CW110" i="11" s="1"/>
  <c r="DA110" i="11" s="1"/>
  <c r="DE110" i="11" s="1"/>
  <c r="DI110" i="11" s="1"/>
  <c r="DM110" i="11" s="1"/>
  <c r="DQ110" i="11" s="1"/>
  <c r="DU110" i="11" s="1"/>
  <c r="DY110" i="11" s="1"/>
  <c r="O110" i="11"/>
  <c r="S110" i="11" s="1"/>
  <c r="W110" i="11" s="1"/>
  <c r="AA110" i="11" s="1"/>
  <c r="AE110" i="11" s="1"/>
  <c r="AI110" i="11" s="1"/>
  <c r="AM110" i="11" s="1"/>
  <c r="AQ110" i="11" s="1"/>
  <c r="AU110" i="11" s="1"/>
  <c r="AY110" i="11" s="1"/>
  <c r="BC110" i="11" s="1"/>
  <c r="BG110" i="11" s="1"/>
  <c r="BK110" i="11" s="1"/>
  <c r="BO110" i="11" s="1"/>
  <c r="BS110" i="11" s="1"/>
  <c r="BW110" i="11" s="1"/>
  <c r="CA110" i="11" s="1"/>
  <c r="CE110" i="11" s="1"/>
  <c r="CI110" i="11" s="1"/>
  <c r="CM110" i="11" s="1"/>
  <c r="CQ110" i="11" s="1"/>
  <c r="CU110" i="11" s="1"/>
  <c r="CY110" i="11" s="1"/>
  <c r="DC110" i="11" s="1"/>
  <c r="DG110" i="11" s="1"/>
  <c r="DK110" i="11" s="1"/>
  <c r="DO110" i="11" s="1"/>
  <c r="DS110" i="11" s="1"/>
  <c r="DW110" i="11" s="1"/>
  <c r="EA110" i="11" s="1"/>
  <c r="C111" i="11"/>
  <c r="F111" i="11"/>
  <c r="F114" i="11" s="1"/>
  <c r="G111" i="11"/>
  <c r="L111" i="11"/>
  <c r="M111" i="11"/>
  <c r="N111" i="11"/>
  <c r="N112" i="11" s="1"/>
  <c r="P111" i="11"/>
  <c r="Q111" i="11"/>
  <c r="R111" i="11"/>
  <c r="T111" i="11"/>
  <c r="U111" i="11"/>
  <c r="W111" i="11" s="1"/>
  <c r="V111" i="11"/>
  <c r="X111" i="11"/>
  <c r="Y111" i="11"/>
  <c r="AA111" i="11" s="1"/>
  <c r="Z111" i="11"/>
  <c r="AB111" i="11"/>
  <c r="AC111" i="11"/>
  <c r="AE111" i="11" s="1"/>
  <c r="AD111" i="11"/>
  <c r="AF111" i="11"/>
  <c r="AG111" i="11"/>
  <c r="AI111" i="11" s="1"/>
  <c r="AH111" i="11"/>
  <c r="AJ111" i="11"/>
  <c r="AK111" i="11"/>
  <c r="AM111" i="11" s="1"/>
  <c r="AL111" i="11"/>
  <c r="AN111" i="11"/>
  <c r="AO111" i="11"/>
  <c r="AQ111" i="11" s="1"/>
  <c r="AP111" i="11"/>
  <c r="AR111" i="11"/>
  <c r="AS111" i="11"/>
  <c r="AU111" i="11" s="1"/>
  <c r="AT111" i="11"/>
  <c r="AV111" i="11"/>
  <c r="AW111" i="11"/>
  <c r="AY111" i="11" s="1"/>
  <c r="AX111" i="11"/>
  <c r="AZ111" i="11"/>
  <c r="BA111" i="11"/>
  <c r="BC111" i="11" s="1"/>
  <c r="BB111" i="11"/>
  <c r="BD111" i="11"/>
  <c r="BE111" i="11"/>
  <c r="BG111" i="11" s="1"/>
  <c r="BF111" i="11"/>
  <c r="BH111" i="11"/>
  <c r="BI111" i="11"/>
  <c r="BK111" i="11" s="1"/>
  <c r="BJ111" i="11"/>
  <c r="BL111" i="11"/>
  <c r="BM111" i="11"/>
  <c r="BO111" i="11" s="1"/>
  <c r="BN111" i="11"/>
  <c r="BP111" i="11"/>
  <c r="BQ111" i="11"/>
  <c r="BS111" i="11" s="1"/>
  <c r="BR111" i="11"/>
  <c r="BT111" i="11"/>
  <c r="BU111" i="11"/>
  <c r="BW111" i="11" s="1"/>
  <c r="BV111" i="11"/>
  <c r="BX111" i="11"/>
  <c r="BY111" i="11"/>
  <c r="CA111" i="11" s="1"/>
  <c r="BZ111" i="11"/>
  <c r="CB111" i="11"/>
  <c r="CC111" i="11"/>
  <c r="CE111" i="11" s="1"/>
  <c r="CD111" i="11"/>
  <c r="CF111" i="11"/>
  <c r="CG111" i="11"/>
  <c r="CI111" i="11" s="1"/>
  <c r="CH111" i="11"/>
  <c r="CJ111" i="11"/>
  <c r="CK111" i="11"/>
  <c r="CM111" i="11" s="1"/>
  <c r="CL111" i="11"/>
  <c r="CN111" i="11"/>
  <c r="CO111" i="11"/>
  <c r="CQ111" i="11" s="1"/>
  <c r="CP111" i="11"/>
  <c r="CR111" i="11"/>
  <c r="CS111" i="11"/>
  <c r="CU111" i="11" s="1"/>
  <c r="CT111" i="11"/>
  <c r="CV111" i="11"/>
  <c r="CW111" i="11"/>
  <c r="CY111" i="11" s="1"/>
  <c r="CX111" i="11"/>
  <c r="CZ111" i="11"/>
  <c r="DA111" i="11"/>
  <c r="DC111" i="11" s="1"/>
  <c r="DB111" i="11"/>
  <c r="DD111" i="11"/>
  <c r="DE111" i="11"/>
  <c r="DG111" i="11" s="1"/>
  <c r="DF111" i="11"/>
  <c r="DH111" i="11"/>
  <c r="DI111" i="11"/>
  <c r="DK111" i="11" s="1"/>
  <c r="DJ111" i="11"/>
  <c r="DL111" i="11"/>
  <c r="DM111" i="11"/>
  <c r="DO111" i="11" s="1"/>
  <c r="DN111" i="11"/>
  <c r="DP111" i="11"/>
  <c r="DQ111" i="11"/>
  <c r="DS111" i="11" s="1"/>
  <c r="DR111" i="11"/>
  <c r="DT111" i="11"/>
  <c r="DU111" i="11"/>
  <c r="DW111" i="11" s="1"/>
  <c r="DV111" i="11"/>
  <c r="DX111" i="11"/>
  <c r="DY111" i="11"/>
  <c r="EA111" i="11" s="1"/>
  <c r="DZ111" i="11"/>
  <c r="F112" i="11"/>
  <c r="F116" i="11" s="1"/>
  <c r="L112" i="11"/>
  <c r="P112" i="11" s="1"/>
  <c r="M112" i="11"/>
  <c r="Q112" i="11" s="1"/>
  <c r="G113" i="11"/>
  <c r="L113" i="11"/>
  <c r="L114" i="11" s="1"/>
  <c r="N113" i="11"/>
  <c r="N114" i="11" s="1"/>
  <c r="P113" i="11"/>
  <c r="R113" i="11"/>
  <c r="T113" i="11"/>
  <c r="V113" i="11"/>
  <c r="X113" i="11"/>
  <c r="Z113" i="11"/>
  <c r="AB113" i="11"/>
  <c r="AD113" i="11"/>
  <c r="AF113" i="11"/>
  <c r="AH113" i="11"/>
  <c r="AJ113" i="11"/>
  <c r="AL113" i="11"/>
  <c r="AN113" i="11"/>
  <c r="AP113" i="11"/>
  <c r="AR113" i="11"/>
  <c r="AT113" i="11"/>
  <c r="AV113" i="11"/>
  <c r="AX113" i="11"/>
  <c r="AZ113" i="11"/>
  <c r="BB113" i="11"/>
  <c r="BD113" i="11"/>
  <c r="BF113" i="11"/>
  <c r="BH113" i="11"/>
  <c r="BJ113" i="11"/>
  <c r="BL113" i="11"/>
  <c r="BN113" i="11"/>
  <c r="BP113" i="11"/>
  <c r="BR113" i="11"/>
  <c r="BT113" i="11"/>
  <c r="BV113" i="11"/>
  <c r="BX113" i="11"/>
  <c r="BZ113" i="11"/>
  <c r="CB113" i="11"/>
  <c r="CD113" i="11"/>
  <c r="CF113" i="11"/>
  <c r="CH113" i="11"/>
  <c r="CJ113" i="11"/>
  <c r="CL113" i="11"/>
  <c r="CN113" i="11"/>
  <c r="CP113" i="11"/>
  <c r="CR113" i="11"/>
  <c r="CT113" i="11"/>
  <c r="CV113" i="11"/>
  <c r="CX113" i="11"/>
  <c r="CZ113" i="11"/>
  <c r="DB113" i="11"/>
  <c r="DD113" i="11"/>
  <c r="DF113" i="11"/>
  <c r="DH113" i="11"/>
  <c r="DJ113" i="11"/>
  <c r="DL113" i="11"/>
  <c r="DN113" i="11"/>
  <c r="DP113" i="11"/>
  <c r="DR113" i="11"/>
  <c r="DT113" i="11"/>
  <c r="DV113" i="11"/>
  <c r="DX113" i="11"/>
  <c r="DZ113" i="11"/>
  <c r="M114" i="11"/>
  <c r="Q114" i="11" s="1"/>
  <c r="U114" i="11" s="1"/>
  <c r="Y114" i="11" s="1"/>
  <c r="AC114" i="11" s="1"/>
  <c r="AG114" i="11" s="1"/>
  <c r="AK114" i="11" s="1"/>
  <c r="AO114" i="11" s="1"/>
  <c r="AS114" i="11" s="1"/>
  <c r="AW114" i="11" s="1"/>
  <c r="BA114" i="11" s="1"/>
  <c r="BE114" i="11" s="1"/>
  <c r="BI114" i="11" s="1"/>
  <c r="BM114" i="11" s="1"/>
  <c r="BQ114" i="11" s="1"/>
  <c r="BU114" i="11" s="1"/>
  <c r="BY114" i="11" s="1"/>
  <c r="CC114" i="11" s="1"/>
  <c r="CG114" i="11" s="1"/>
  <c r="CK114" i="11" s="1"/>
  <c r="CO114" i="11" s="1"/>
  <c r="CS114" i="11" s="1"/>
  <c r="CW114" i="11" s="1"/>
  <c r="DA114" i="11" s="1"/>
  <c r="DE114" i="11" s="1"/>
  <c r="DI114" i="11" s="1"/>
  <c r="DM114" i="11" s="1"/>
  <c r="DQ114" i="11" s="1"/>
  <c r="DU114" i="11" s="1"/>
  <c r="DY114" i="11" s="1"/>
  <c r="O114" i="11"/>
  <c r="S114" i="11" s="1"/>
  <c r="W114" i="11" s="1"/>
  <c r="AA114" i="11" s="1"/>
  <c r="AE114" i="11" s="1"/>
  <c r="AI114" i="11" s="1"/>
  <c r="AM114" i="11" s="1"/>
  <c r="AQ114" i="11" s="1"/>
  <c r="AU114" i="11" s="1"/>
  <c r="AY114" i="11" s="1"/>
  <c r="BC114" i="11" s="1"/>
  <c r="BG114" i="11" s="1"/>
  <c r="BK114" i="11" s="1"/>
  <c r="BO114" i="11" s="1"/>
  <c r="BS114" i="11" s="1"/>
  <c r="BW114" i="11" s="1"/>
  <c r="CA114" i="11" s="1"/>
  <c r="CE114" i="11" s="1"/>
  <c r="CI114" i="11" s="1"/>
  <c r="CM114" i="11" s="1"/>
  <c r="CQ114" i="11" s="1"/>
  <c r="CU114" i="11" s="1"/>
  <c r="CY114" i="11" s="1"/>
  <c r="DC114" i="11" s="1"/>
  <c r="DG114" i="11" s="1"/>
  <c r="DK114" i="11" s="1"/>
  <c r="DO114" i="11" s="1"/>
  <c r="DS114" i="11" s="1"/>
  <c r="DW114" i="11" s="1"/>
  <c r="EA114" i="11" s="1"/>
  <c r="M115" i="11"/>
  <c r="U115" i="11"/>
  <c r="Y115" i="11"/>
  <c r="AK115" i="11"/>
  <c r="AO115" i="11"/>
  <c r="AS115" i="11"/>
  <c r="BE115" i="11"/>
  <c r="BI115" i="11"/>
  <c r="BQ115" i="11"/>
  <c r="BY115" i="11"/>
  <c r="CG115" i="11"/>
  <c r="CK115" i="11"/>
  <c r="CW115" i="11"/>
  <c r="DA115" i="11"/>
  <c r="DE115" i="11"/>
  <c r="DQ115" i="11"/>
  <c r="DU115" i="11"/>
  <c r="F117" i="11"/>
  <c r="G117" i="11" s="1"/>
  <c r="M117" i="11"/>
  <c r="O117" i="11"/>
  <c r="L117" i="11" s="1"/>
  <c r="Q117" i="11"/>
  <c r="R117" i="11"/>
  <c r="S117" i="11"/>
  <c r="P117" i="11" s="1"/>
  <c r="U117" i="11"/>
  <c r="W117" i="11"/>
  <c r="T117" i="11" s="1"/>
  <c r="Y117" i="11"/>
  <c r="Z117" i="11" s="1"/>
  <c r="AA117" i="11"/>
  <c r="X117" i="11" s="1"/>
  <c r="AC117" i="11"/>
  <c r="AE117" i="11"/>
  <c r="AB117" i="11" s="1"/>
  <c r="AG117" i="11"/>
  <c r="AH117" i="11"/>
  <c r="AI117" i="11"/>
  <c r="AF117" i="11" s="1"/>
  <c r="AK117" i="11"/>
  <c r="AM117" i="11"/>
  <c r="AJ117" i="11" s="1"/>
  <c r="AO117" i="11"/>
  <c r="AP117" i="11" s="1"/>
  <c r="AQ117" i="11"/>
  <c r="AN117" i="11" s="1"/>
  <c r="AS117" i="11"/>
  <c r="AU117" i="11"/>
  <c r="AR117" i="11" s="1"/>
  <c r="AW117" i="11"/>
  <c r="AX117" i="11"/>
  <c r="AY117" i="11"/>
  <c r="AV117" i="11" s="1"/>
  <c r="BA117" i="11"/>
  <c r="BC117" i="11"/>
  <c r="AZ117" i="11" s="1"/>
  <c r="BE117" i="11"/>
  <c r="BF117" i="11" s="1"/>
  <c r="BG117" i="11"/>
  <c r="BD117" i="11" s="1"/>
  <c r="BI117" i="11"/>
  <c r="BK117" i="11"/>
  <c r="BH117" i="11" s="1"/>
  <c r="BM117" i="11"/>
  <c r="BN117" i="11"/>
  <c r="BO117" i="11"/>
  <c r="BL117" i="11" s="1"/>
  <c r="BQ117" i="11"/>
  <c r="BS117" i="11"/>
  <c r="BP117" i="11" s="1"/>
  <c r="BU117" i="11"/>
  <c r="BV117" i="11" s="1"/>
  <c r="BW117" i="11"/>
  <c r="BT117" i="11" s="1"/>
  <c r="BY117" i="11"/>
  <c r="CA117" i="11"/>
  <c r="BX117" i="11" s="1"/>
  <c r="CC117" i="11"/>
  <c r="CD117" i="11"/>
  <c r="CE117" i="11"/>
  <c r="CB117" i="11" s="1"/>
  <c r="CG117" i="11"/>
  <c r="CI117" i="11"/>
  <c r="CF117" i="11" s="1"/>
  <c r="CK117" i="11"/>
  <c r="CM117" i="11"/>
  <c r="CL117" i="11" s="1"/>
  <c r="CO117" i="11"/>
  <c r="CQ117" i="11"/>
  <c r="CP117" i="11" s="1"/>
  <c r="CS117" i="11"/>
  <c r="CU117" i="11"/>
  <c r="CT117" i="11" s="1"/>
  <c r="CW117" i="11"/>
  <c r="CY117" i="11"/>
  <c r="CX117" i="11" s="1"/>
  <c r="DA117" i="11"/>
  <c r="DC117" i="11"/>
  <c r="DB117" i="11" s="1"/>
  <c r="DE117" i="11"/>
  <c r="DG117" i="11"/>
  <c r="DF117" i="11" s="1"/>
  <c r="DI117" i="11"/>
  <c r="DK117" i="11"/>
  <c r="DH117" i="11" s="1"/>
  <c r="DM117" i="11"/>
  <c r="DO117" i="11"/>
  <c r="DQ117" i="11"/>
  <c r="DS117" i="11"/>
  <c r="DP117" i="11"/>
  <c r="DU117" i="11"/>
  <c r="DW117" i="11"/>
  <c r="DV117" i="11" s="1"/>
  <c r="DY117" i="11"/>
  <c r="EA117" i="11"/>
  <c r="DX117" i="11" s="1"/>
  <c r="W125" i="11"/>
  <c r="AA125" i="11"/>
  <c r="AE125" i="11" s="1"/>
  <c r="O126" i="11"/>
  <c r="S126" i="11"/>
  <c r="W126" i="11" s="1"/>
  <c r="B134" i="11"/>
  <c r="AE134" i="11"/>
  <c r="AQ134" i="11"/>
  <c r="BC134" i="11"/>
  <c r="BO134" i="11"/>
  <c r="CA134" i="11"/>
  <c r="CM134" i="11"/>
  <c r="CY134" i="11"/>
  <c r="DK134" i="11"/>
  <c r="DW134" i="11"/>
  <c r="S135" i="11"/>
  <c r="AE135" i="11" s="1"/>
  <c r="AQ135" i="11"/>
  <c r="BO135" i="11"/>
  <c r="CA135" i="11"/>
  <c r="DK135" i="11"/>
  <c r="G3" i="1"/>
  <c r="C3" i="1" s="1"/>
  <c r="H3" i="1"/>
  <c r="G4" i="1"/>
  <c r="C4" i="1" s="1"/>
  <c r="H4" i="1"/>
  <c r="G5" i="1"/>
  <c r="C5" i="1" s="1"/>
  <c r="H5" i="1"/>
  <c r="G6" i="1"/>
  <c r="C6" i="1" s="1"/>
  <c r="H6" i="1"/>
  <c r="G7" i="1"/>
  <c r="C7" i="1" s="1"/>
  <c r="H7" i="1"/>
  <c r="G8" i="1"/>
  <c r="C8" i="1" s="1"/>
  <c r="C9" i="1"/>
  <c r="C10" i="1"/>
  <c r="Q11" i="1"/>
  <c r="Q13" i="1"/>
  <c r="Q14" i="1"/>
  <c r="Q15" i="1"/>
  <c r="Q18" i="1"/>
  <c r="D23" i="1"/>
  <c r="C23" i="1" s="1"/>
  <c r="E23" i="1"/>
  <c r="D24" i="1"/>
  <c r="C24" i="1" s="1"/>
  <c r="E24" i="1"/>
  <c r="C39" i="1"/>
  <c r="C40" i="1"/>
  <c r="C45" i="1"/>
  <c r="D45" i="1"/>
  <c r="F56" i="1"/>
  <c r="E56" i="1" s="1"/>
  <c r="C60" i="1"/>
  <c r="C67" i="1"/>
  <c r="C68" i="1"/>
  <c r="C73" i="1"/>
  <c r="C74" i="1"/>
  <c r="C95" i="1"/>
  <c r="E95" i="1"/>
  <c r="D96" i="1"/>
  <c r="C96" i="1" s="1"/>
  <c r="E96" i="1"/>
  <c r="C97" i="1"/>
  <c r="E97" i="1"/>
  <c r="C98" i="1"/>
  <c r="E98" i="1"/>
  <c r="C3" i="2"/>
  <c r="C4" i="2"/>
  <c r="C5" i="2"/>
  <c r="C6" i="2"/>
  <c r="C7" i="2"/>
  <c r="C9" i="2"/>
  <c r="C10" i="2"/>
  <c r="C23" i="2"/>
  <c r="C24" i="2"/>
  <c r="C40" i="2"/>
  <c r="C41" i="2"/>
  <c r="C68" i="2"/>
  <c r="C69" i="2"/>
  <c r="C96" i="2"/>
  <c r="C97" i="2"/>
  <c r="C98" i="2"/>
  <c r="C99" i="2"/>
  <c r="I3" i="7"/>
  <c r="I28" i="5"/>
  <c r="L51" i="5" s="1"/>
  <c r="I29" i="5"/>
  <c r="L52" i="5" s="1"/>
  <c r="K106" i="5" s="1"/>
  <c r="I30" i="5"/>
  <c r="L53" i="5" s="1"/>
  <c r="I31" i="5"/>
  <c r="L78" i="5" s="1"/>
  <c r="I32" i="5"/>
  <c r="L79" i="5" s="1"/>
  <c r="I33" i="5"/>
  <c r="L80" i="5" s="1"/>
  <c r="I34" i="5"/>
  <c r="L57" i="5" s="1"/>
  <c r="I35" i="5"/>
  <c r="L58" i="5" s="1"/>
  <c r="I36" i="5"/>
  <c r="L59" i="5" s="1"/>
  <c r="I37" i="5"/>
  <c r="L60" i="5" s="1"/>
  <c r="I38" i="5"/>
  <c r="L61" i="5" s="1"/>
  <c r="I39" i="5"/>
  <c r="L62" i="5" s="1"/>
  <c r="I40" i="5"/>
  <c r="I41" i="5"/>
  <c r="L55" i="5"/>
  <c r="L63" i="5"/>
  <c r="L64" i="5"/>
  <c r="L7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O136" i="5"/>
  <c r="K145" i="5"/>
  <c r="K146" i="5"/>
  <c r="K148" i="5"/>
  <c r="K149" i="5"/>
  <c r="K150" i="5"/>
  <c r="K151" i="5"/>
  <c r="K159" i="5"/>
  <c r="K160" i="5"/>
  <c r="K161" i="5"/>
  <c r="K162" i="5"/>
  <c r="K163" i="5"/>
  <c r="K164" i="5"/>
  <c r="L172" i="5"/>
  <c r="L173" i="5"/>
  <c r="O182" i="5"/>
  <c r="O183" i="5"/>
  <c r="O184" i="5"/>
  <c r="O194" i="5"/>
  <c r="O195" i="5"/>
  <c r="O196" i="5"/>
  <c r="O197" i="5"/>
  <c r="K198" i="5"/>
  <c r="O198" i="5"/>
  <c r="I28" i="6"/>
  <c r="L51" i="6" s="1"/>
  <c r="K105" i="6" s="1"/>
  <c r="I29" i="6"/>
  <c r="L75" i="6" s="1"/>
  <c r="I30" i="6"/>
  <c r="L53" i="6" s="1"/>
  <c r="K107" i="6" s="1"/>
  <c r="I31" i="6"/>
  <c r="K184" i="6" s="1"/>
  <c r="I32" i="6"/>
  <c r="L55" i="6" s="1"/>
  <c r="I33" i="6"/>
  <c r="L80" i="6" s="1"/>
  <c r="I34" i="6"/>
  <c r="L57" i="6" s="1"/>
  <c r="I35" i="6"/>
  <c r="L58" i="6" s="1"/>
  <c r="I36" i="6"/>
  <c r="L59" i="6" s="1"/>
  <c r="I37" i="6"/>
  <c r="L60" i="6" s="1"/>
  <c r="I38" i="6"/>
  <c r="L61" i="6" s="1"/>
  <c r="K115" i="6" s="1"/>
  <c r="I39" i="6"/>
  <c r="L62" i="6" s="1"/>
  <c r="I40" i="6"/>
  <c r="L63" i="6" s="1"/>
  <c r="I41" i="6"/>
  <c r="L64" i="6"/>
  <c r="L74" i="6"/>
  <c r="L79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O136" i="6"/>
  <c r="K145" i="6"/>
  <c r="K146" i="6"/>
  <c r="K148" i="6"/>
  <c r="K149" i="6"/>
  <c r="K150" i="6"/>
  <c r="K151" i="6"/>
  <c r="K159" i="6"/>
  <c r="K160" i="6"/>
  <c r="K161" i="6"/>
  <c r="K162" i="6"/>
  <c r="K163" i="6"/>
  <c r="K164" i="6"/>
  <c r="L172" i="6"/>
  <c r="L173" i="6"/>
  <c r="O182" i="6"/>
  <c r="O183" i="6"/>
  <c r="O184" i="6"/>
  <c r="O194" i="6"/>
  <c r="O195" i="6"/>
  <c r="O196" i="6"/>
  <c r="O197" i="6"/>
  <c r="O198" i="6"/>
  <c r="X7" i="10"/>
  <c r="AF7" i="10"/>
  <c r="AN7" i="10"/>
  <c r="BD7" i="10" s="1"/>
  <c r="BT7" i="10" s="1"/>
  <c r="CJ7" i="10" s="1"/>
  <c r="CZ7" i="10" s="1"/>
  <c r="DP7" i="10" s="1"/>
  <c r="AV7" i="10"/>
  <c r="BL7" i="10" s="1"/>
  <c r="CB7" i="10" s="1"/>
  <c r="CR7" i="10" s="1"/>
  <c r="DH7" i="10" s="1"/>
  <c r="X8" i="10"/>
  <c r="AF8" i="10"/>
  <c r="AN8" i="10"/>
  <c r="AV8" i="10"/>
  <c r="BD8" i="10"/>
  <c r="BL8" i="10"/>
  <c r="BT8" i="10"/>
  <c r="CB8" i="10"/>
  <c r="CJ8" i="10"/>
  <c r="CR8" i="10"/>
  <c r="CZ8" i="10"/>
  <c r="DH8" i="10"/>
  <c r="DP8" i="10"/>
  <c r="X10" i="10"/>
  <c r="AB10" i="10"/>
  <c r="AF10" i="10"/>
  <c r="AJ10" i="10"/>
  <c r="AN10" i="10"/>
  <c r="AR10" i="10"/>
  <c r="AV10" i="10"/>
  <c r="AZ10" i="10"/>
  <c r="BD10" i="10"/>
  <c r="BH10" i="10"/>
  <c r="BL10" i="10"/>
  <c r="BP10" i="10"/>
  <c r="BT10" i="10"/>
  <c r="BX10" i="10"/>
  <c r="CB10" i="10"/>
  <c r="CF10" i="10"/>
  <c r="CJ10" i="10"/>
  <c r="CN10" i="10"/>
  <c r="CR10" i="10"/>
  <c r="CV10" i="10"/>
  <c r="CZ10" i="10"/>
  <c r="DD10" i="10"/>
  <c r="DH10" i="10"/>
  <c r="DL10" i="10"/>
  <c r="DP10" i="10"/>
  <c r="DT10" i="10"/>
  <c r="X11" i="10"/>
  <c r="AB11" i="10"/>
  <c r="AF11" i="10"/>
  <c r="AJ11" i="10"/>
  <c r="AN11" i="10"/>
  <c r="AR11" i="10"/>
  <c r="AV11" i="10"/>
  <c r="AZ11" i="10"/>
  <c r="BD11" i="10"/>
  <c r="BH11" i="10"/>
  <c r="BL11" i="10"/>
  <c r="BP11" i="10"/>
  <c r="BT11" i="10"/>
  <c r="BX11" i="10"/>
  <c r="CB11" i="10"/>
  <c r="CF11" i="10"/>
  <c r="CJ11" i="10"/>
  <c r="CN11" i="10"/>
  <c r="CR11" i="10"/>
  <c r="CV11" i="10"/>
  <c r="CZ11" i="10"/>
  <c r="DD11" i="10"/>
  <c r="DH11" i="10"/>
  <c r="DL11" i="10"/>
  <c r="DP11" i="10"/>
  <c r="DT11" i="10"/>
  <c r="X13" i="10"/>
  <c r="AN13" i="10"/>
  <c r="BD13" i="10"/>
  <c r="BT13" i="10"/>
  <c r="CJ13" i="10"/>
  <c r="CZ13" i="10"/>
  <c r="DP13" i="10"/>
  <c r="L14" i="10"/>
  <c r="O14" i="10"/>
  <c r="S14" i="10" s="1"/>
  <c r="W14" i="10" s="1"/>
  <c r="AA14" i="10" s="1"/>
  <c r="AE14" i="10" s="1"/>
  <c r="AI14" i="10" s="1"/>
  <c r="AM14" i="10" s="1"/>
  <c r="AQ14" i="10" s="1"/>
  <c r="AU14" i="10" s="1"/>
  <c r="AY14" i="10" s="1"/>
  <c r="BC14" i="10" s="1"/>
  <c r="BG14" i="10" s="1"/>
  <c r="BK14" i="10" s="1"/>
  <c r="BO14" i="10" s="1"/>
  <c r="BS14" i="10" s="1"/>
  <c r="BW14" i="10" s="1"/>
  <c r="CA14" i="10" s="1"/>
  <c r="CE14" i="10" s="1"/>
  <c r="CI14" i="10" s="1"/>
  <c r="CM14" i="10" s="1"/>
  <c r="CQ14" i="10" s="1"/>
  <c r="CU14" i="10" s="1"/>
  <c r="CY14" i="10" s="1"/>
  <c r="DC14" i="10" s="1"/>
  <c r="DG14" i="10" s="1"/>
  <c r="DK14" i="10" s="1"/>
  <c r="DO14" i="10" s="1"/>
  <c r="DS14" i="10" s="1"/>
  <c r="DW14" i="10" s="1"/>
  <c r="P14" i="10"/>
  <c r="T14" i="10" s="1"/>
  <c r="L15" i="10"/>
  <c r="P15" i="10"/>
  <c r="T15" i="10" s="1"/>
  <c r="X15" i="10" s="1"/>
  <c r="F16" i="10"/>
  <c r="K16" i="10"/>
  <c r="O16" i="10"/>
  <c r="S16" i="10" s="1"/>
  <c r="W16" i="10" s="1"/>
  <c r="AA16" i="10" s="1"/>
  <c r="AE16" i="10" s="1"/>
  <c r="AI16" i="10" s="1"/>
  <c r="AM16" i="10" s="1"/>
  <c r="AQ16" i="10" s="1"/>
  <c r="AU16" i="10" s="1"/>
  <c r="AY16" i="10" s="1"/>
  <c r="BC16" i="10" s="1"/>
  <c r="BG16" i="10" s="1"/>
  <c r="BK16" i="10" s="1"/>
  <c r="BO16" i="10" s="1"/>
  <c r="BS16" i="10" s="1"/>
  <c r="BW16" i="10" s="1"/>
  <c r="CA16" i="10" s="1"/>
  <c r="CE16" i="10" s="1"/>
  <c r="CI16" i="10" s="1"/>
  <c r="CM16" i="10" s="1"/>
  <c r="CQ16" i="10" s="1"/>
  <c r="CU16" i="10" s="1"/>
  <c r="CY16" i="10" s="1"/>
  <c r="DC16" i="10" s="1"/>
  <c r="DG16" i="10" s="1"/>
  <c r="DK16" i="10" s="1"/>
  <c r="DO16" i="10" s="1"/>
  <c r="DS16" i="10" s="1"/>
  <c r="DW16" i="10" s="1"/>
  <c r="F17" i="10"/>
  <c r="F18" i="10"/>
  <c r="K18" i="10"/>
  <c r="O18" i="10" s="1"/>
  <c r="S18" i="10" s="1"/>
  <c r="W18" i="10" s="1"/>
  <c r="AA18" i="10" s="1"/>
  <c r="AE18" i="10" s="1"/>
  <c r="AI18" i="10" s="1"/>
  <c r="AM18" i="10" s="1"/>
  <c r="AQ18" i="10" s="1"/>
  <c r="AU18" i="10" s="1"/>
  <c r="AY18" i="10" s="1"/>
  <c r="BC18" i="10" s="1"/>
  <c r="BG18" i="10" s="1"/>
  <c r="BK18" i="10" s="1"/>
  <c r="BO18" i="10" s="1"/>
  <c r="BS18" i="10" s="1"/>
  <c r="BW18" i="10" s="1"/>
  <c r="CA18" i="10" s="1"/>
  <c r="CE18" i="10" s="1"/>
  <c r="CI18" i="10" s="1"/>
  <c r="CM18" i="10" s="1"/>
  <c r="CQ18" i="10" s="1"/>
  <c r="CU18" i="10" s="1"/>
  <c r="CY18" i="10" s="1"/>
  <c r="DC18" i="10" s="1"/>
  <c r="DG18" i="10" s="1"/>
  <c r="DK18" i="10" s="1"/>
  <c r="DO18" i="10" s="1"/>
  <c r="DS18" i="10" s="1"/>
  <c r="DW18" i="10" s="1"/>
  <c r="C19" i="10"/>
  <c r="F19" i="10"/>
  <c r="C20" i="10"/>
  <c r="F20" i="10"/>
  <c r="F21" i="10"/>
  <c r="F22" i="10"/>
  <c r="K22" i="10"/>
  <c r="O22" i="10" s="1"/>
  <c r="S22" i="10" s="1"/>
  <c r="W22" i="10" s="1"/>
  <c r="AA22" i="10" s="1"/>
  <c r="AE22" i="10" s="1"/>
  <c r="AI22" i="10" s="1"/>
  <c r="AM22" i="10" s="1"/>
  <c r="AQ22" i="10" s="1"/>
  <c r="AU22" i="10" s="1"/>
  <c r="AY22" i="10" s="1"/>
  <c r="BC22" i="10" s="1"/>
  <c r="BG22" i="10" s="1"/>
  <c r="BK22" i="10" s="1"/>
  <c r="BO22" i="10" s="1"/>
  <c r="BS22" i="10" s="1"/>
  <c r="BW22" i="10" s="1"/>
  <c r="CA22" i="10" s="1"/>
  <c r="CE22" i="10" s="1"/>
  <c r="CI22" i="10" s="1"/>
  <c r="CM22" i="10" s="1"/>
  <c r="CQ22" i="10" s="1"/>
  <c r="CU22" i="10" s="1"/>
  <c r="CY22" i="10" s="1"/>
  <c r="DC22" i="10" s="1"/>
  <c r="DG22" i="10" s="1"/>
  <c r="DK22" i="10" s="1"/>
  <c r="DO22" i="10" s="1"/>
  <c r="DS22" i="10" s="1"/>
  <c r="DW22" i="10" s="1"/>
  <c r="C23" i="10"/>
  <c r="F23" i="10"/>
  <c r="C24" i="10"/>
  <c r="F24" i="10"/>
  <c r="C25" i="10"/>
  <c r="F25" i="10"/>
  <c r="F26" i="10"/>
  <c r="F27" i="10"/>
  <c r="H27" i="10"/>
  <c r="K27" i="10" s="1"/>
  <c r="O27" i="10" s="1"/>
  <c r="S27" i="10" s="1"/>
  <c r="W27" i="10" s="1"/>
  <c r="AA27" i="10" s="1"/>
  <c r="AE27" i="10" s="1"/>
  <c r="AI27" i="10" s="1"/>
  <c r="AM27" i="10" s="1"/>
  <c r="AQ27" i="10" s="1"/>
  <c r="AU27" i="10" s="1"/>
  <c r="AY27" i="10" s="1"/>
  <c r="BC27" i="10" s="1"/>
  <c r="BG27" i="10" s="1"/>
  <c r="BK27" i="10" s="1"/>
  <c r="BO27" i="10" s="1"/>
  <c r="BS27" i="10" s="1"/>
  <c r="BW27" i="10" s="1"/>
  <c r="CA27" i="10" s="1"/>
  <c r="CE27" i="10" s="1"/>
  <c r="CI27" i="10" s="1"/>
  <c r="CM27" i="10" s="1"/>
  <c r="CQ27" i="10" s="1"/>
  <c r="CU27" i="10" s="1"/>
  <c r="CY27" i="10" s="1"/>
  <c r="DC27" i="10" s="1"/>
  <c r="DG27" i="10" s="1"/>
  <c r="DK27" i="10" s="1"/>
  <c r="DO27" i="10" s="1"/>
  <c r="DS27" i="10" s="1"/>
  <c r="DW27" i="10" s="1"/>
  <c r="F28" i="10"/>
  <c r="F29" i="10"/>
  <c r="K29" i="10"/>
  <c r="O29" i="10"/>
  <c r="S29" i="10" s="1"/>
  <c r="W29" i="10" s="1"/>
  <c r="AA29" i="10" s="1"/>
  <c r="AE29" i="10" s="1"/>
  <c r="AI29" i="10" s="1"/>
  <c r="AM29" i="10" s="1"/>
  <c r="AQ29" i="10" s="1"/>
  <c r="AU29" i="10" s="1"/>
  <c r="AY29" i="10" s="1"/>
  <c r="BC29" i="10" s="1"/>
  <c r="BG29" i="10" s="1"/>
  <c r="BK29" i="10" s="1"/>
  <c r="BO29" i="10" s="1"/>
  <c r="BS29" i="10" s="1"/>
  <c r="BW29" i="10" s="1"/>
  <c r="CA29" i="10" s="1"/>
  <c r="CE29" i="10" s="1"/>
  <c r="CI29" i="10" s="1"/>
  <c r="CM29" i="10" s="1"/>
  <c r="CQ29" i="10" s="1"/>
  <c r="CU29" i="10" s="1"/>
  <c r="CY29" i="10" s="1"/>
  <c r="DC29" i="10" s="1"/>
  <c r="DG29" i="10" s="1"/>
  <c r="DK29" i="10" s="1"/>
  <c r="DO29" i="10" s="1"/>
  <c r="DS29" i="10" s="1"/>
  <c r="DW29" i="10" s="1"/>
  <c r="C30" i="10"/>
  <c r="F30" i="10"/>
  <c r="C31" i="10"/>
  <c r="F31" i="10"/>
  <c r="C32" i="10"/>
  <c r="F32" i="10"/>
  <c r="C33" i="10"/>
  <c r="F33" i="10"/>
  <c r="C34" i="10"/>
  <c r="F34" i="10"/>
  <c r="C35" i="10"/>
  <c r="F35" i="10"/>
  <c r="F36" i="10"/>
  <c r="C37" i="10"/>
  <c r="F37" i="10"/>
  <c r="K37" i="10"/>
  <c r="O37" i="10"/>
  <c r="S37" i="10" s="1"/>
  <c r="W37" i="10" s="1"/>
  <c r="AA37" i="10" s="1"/>
  <c r="AE37" i="10" s="1"/>
  <c r="AI37" i="10" s="1"/>
  <c r="AM37" i="10" s="1"/>
  <c r="AQ37" i="10" s="1"/>
  <c r="AU37" i="10" s="1"/>
  <c r="AY37" i="10" s="1"/>
  <c r="BC37" i="10" s="1"/>
  <c r="BG37" i="10" s="1"/>
  <c r="BK37" i="10" s="1"/>
  <c r="BO37" i="10" s="1"/>
  <c r="BS37" i="10" s="1"/>
  <c r="BW37" i="10" s="1"/>
  <c r="CA37" i="10" s="1"/>
  <c r="CE37" i="10" s="1"/>
  <c r="CI37" i="10" s="1"/>
  <c r="CM37" i="10" s="1"/>
  <c r="CQ37" i="10" s="1"/>
  <c r="CU37" i="10" s="1"/>
  <c r="CY37" i="10" s="1"/>
  <c r="DC37" i="10" s="1"/>
  <c r="DG37" i="10" s="1"/>
  <c r="DK37" i="10" s="1"/>
  <c r="DO37" i="10" s="1"/>
  <c r="DS37" i="10" s="1"/>
  <c r="DW37" i="10" s="1"/>
  <c r="C38" i="10"/>
  <c r="F38" i="10"/>
  <c r="C39" i="10"/>
  <c r="F39" i="10"/>
  <c r="F40" i="10"/>
  <c r="C41" i="10"/>
  <c r="F41" i="10"/>
  <c r="K41" i="10"/>
  <c r="O41" i="10"/>
  <c r="S41" i="10" s="1"/>
  <c r="W41" i="10" s="1"/>
  <c r="AA41" i="10" s="1"/>
  <c r="AE41" i="10" s="1"/>
  <c r="AI41" i="10" s="1"/>
  <c r="AM41" i="10" s="1"/>
  <c r="AQ41" i="10" s="1"/>
  <c r="AU41" i="10" s="1"/>
  <c r="AY41" i="10" s="1"/>
  <c r="BC41" i="10" s="1"/>
  <c r="BG41" i="10" s="1"/>
  <c r="BK41" i="10" s="1"/>
  <c r="BO41" i="10" s="1"/>
  <c r="BS41" i="10" s="1"/>
  <c r="BW41" i="10" s="1"/>
  <c r="CA41" i="10" s="1"/>
  <c r="CE41" i="10" s="1"/>
  <c r="CI41" i="10" s="1"/>
  <c r="CM41" i="10" s="1"/>
  <c r="CQ41" i="10" s="1"/>
  <c r="CU41" i="10" s="1"/>
  <c r="CY41" i="10" s="1"/>
  <c r="DC41" i="10" s="1"/>
  <c r="DG41" i="10" s="1"/>
  <c r="DK41" i="10" s="1"/>
  <c r="DO41" i="10" s="1"/>
  <c r="DS41" i="10" s="1"/>
  <c r="DW41" i="10" s="1"/>
  <c r="F42" i="10"/>
  <c r="C43" i="10"/>
  <c r="F43" i="10"/>
  <c r="K43" i="10"/>
  <c r="O43" i="10" s="1"/>
  <c r="S43" i="10" s="1"/>
  <c r="W43" i="10" s="1"/>
  <c r="AA43" i="10" s="1"/>
  <c r="AE43" i="10" s="1"/>
  <c r="AI43" i="10" s="1"/>
  <c r="AM43" i="10" s="1"/>
  <c r="AQ43" i="10" s="1"/>
  <c r="AU43" i="10" s="1"/>
  <c r="AY43" i="10" s="1"/>
  <c r="BC43" i="10" s="1"/>
  <c r="BG43" i="10" s="1"/>
  <c r="BK43" i="10" s="1"/>
  <c r="BO43" i="10" s="1"/>
  <c r="BS43" i="10" s="1"/>
  <c r="BW43" i="10" s="1"/>
  <c r="CA43" i="10" s="1"/>
  <c r="CE43" i="10" s="1"/>
  <c r="CI43" i="10" s="1"/>
  <c r="CM43" i="10" s="1"/>
  <c r="CQ43" i="10" s="1"/>
  <c r="CU43" i="10" s="1"/>
  <c r="CY43" i="10" s="1"/>
  <c r="DC43" i="10" s="1"/>
  <c r="DG43" i="10" s="1"/>
  <c r="DK43" i="10" s="1"/>
  <c r="DO43" i="10" s="1"/>
  <c r="DS43" i="10" s="1"/>
  <c r="DW43" i="10" s="1"/>
  <c r="C44" i="10"/>
  <c r="F44" i="10"/>
  <c r="C45" i="10"/>
  <c r="F45" i="10"/>
  <c r="F46" i="10"/>
  <c r="C47" i="10"/>
  <c r="F47" i="10"/>
  <c r="K47" i="10"/>
  <c r="O47" i="10"/>
  <c r="S47" i="10" s="1"/>
  <c r="W47" i="10" s="1"/>
  <c r="AA47" i="10" s="1"/>
  <c r="AE47" i="10" s="1"/>
  <c r="AI47" i="10" s="1"/>
  <c r="AM47" i="10" s="1"/>
  <c r="AQ47" i="10" s="1"/>
  <c r="AU47" i="10" s="1"/>
  <c r="AY47" i="10" s="1"/>
  <c r="BC47" i="10" s="1"/>
  <c r="BG47" i="10" s="1"/>
  <c r="BK47" i="10" s="1"/>
  <c r="BO47" i="10" s="1"/>
  <c r="BS47" i="10" s="1"/>
  <c r="BW47" i="10" s="1"/>
  <c r="CA47" i="10" s="1"/>
  <c r="CE47" i="10" s="1"/>
  <c r="CI47" i="10" s="1"/>
  <c r="CM47" i="10" s="1"/>
  <c r="CQ47" i="10" s="1"/>
  <c r="CU47" i="10" s="1"/>
  <c r="CY47" i="10" s="1"/>
  <c r="DC47" i="10" s="1"/>
  <c r="DG47" i="10" s="1"/>
  <c r="DK47" i="10" s="1"/>
  <c r="DO47" i="10" s="1"/>
  <c r="DS47" i="10" s="1"/>
  <c r="DW47" i="10" s="1"/>
  <c r="C48" i="10"/>
  <c r="F48" i="10"/>
  <c r="C49" i="10"/>
  <c r="F49" i="10"/>
  <c r="F50" i="10"/>
  <c r="C51" i="10"/>
  <c r="F51" i="10"/>
  <c r="K51" i="10"/>
  <c r="O51" i="10" s="1"/>
  <c r="S51" i="10" s="1"/>
  <c r="W51" i="10" s="1"/>
  <c r="AA51" i="10" s="1"/>
  <c r="AE51" i="10" s="1"/>
  <c r="AI51" i="10" s="1"/>
  <c r="AM51" i="10" s="1"/>
  <c r="AQ51" i="10" s="1"/>
  <c r="AU51" i="10" s="1"/>
  <c r="AY51" i="10" s="1"/>
  <c r="BC51" i="10" s="1"/>
  <c r="BG51" i="10" s="1"/>
  <c r="BK51" i="10" s="1"/>
  <c r="BO51" i="10" s="1"/>
  <c r="BS51" i="10" s="1"/>
  <c r="BW51" i="10" s="1"/>
  <c r="CA51" i="10" s="1"/>
  <c r="CE51" i="10" s="1"/>
  <c r="CI51" i="10" s="1"/>
  <c r="CM51" i="10" s="1"/>
  <c r="CQ51" i="10" s="1"/>
  <c r="CU51" i="10" s="1"/>
  <c r="CY51" i="10" s="1"/>
  <c r="DC51" i="10" s="1"/>
  <c r="DG51" i="10" s="1"/>
  <c r="DK51" i="10" s="1"/>
  <c r="DO51" i="10" s="1"/>
  <c r="DS51" i="10" s="1"/>
  <c r="DW51" i="10" s="1"/>
  <c r="C52" i="10"/>
  <c r="F52" i="10"/>
  <c r="C53" i="10"/>
  <c r="F53" i="10"/>
  <c r="F54" i="10"/>
  <c r="C55" i="10"/>
  <c r="F55" i="10"/>
  <c r="K55" i="10"/>
  <c r="O55" i="10"/>
  <c r="S55" i="10" s="1"/>
  <c r="W55" i="10" s="1"/>
  <c r="AA55" i="10" s="1"/>
  <c r="AE55" i="10" s="1"/>
  <c r="AI55" i="10" s="1"/>
  <c r="AM55" i="10" s="1"/>
  <c r="AQ55" i="10" s="1"/>
  <c r="AU55" i="10" s="1"/>
  <c r="AY55" i="10" s="1"/>
  <c r="BC55" i="10" s="1"/>
  <c r="BG55" i="10" s="1"/>
  <c r="BK55" i="10" s="1"/>
  <c r="BO55" i="10" s="1"/>
  <c r="BS55" i="10" s="1"/>
  <c r="BW55" i="10" s="1"/>
  <c r="CA55" i="10" s="1"/>
  <c r="CE55" i="10" s="1"/>
  <c r="CI55" i="10" s="1"/>
  <c r="CM55" i="10" s="1"/>
  <c r="CQ55" i="10" s="1"/>
  <c r="CU55" i="10" s="1"/>
  <c r="CY55" i="10" s="1"/>
  <c r="DC55" i="10" s="1"/>
  <c r="DG55" i="10" s="1"/>
  <c r="DK55" i="10" s="1"/>
  <c r="DO55" i="10" s="1"/>
  <c r="DS55" i="10" s="1"/>
  <c r="DW55" i="10" s="1"/>
  <c r="C56" i="10"/>
  <c r="F56" i="10"/>
  <c r="C57" i="10"/>
  <c r="F57" i="10"/>
  <c r="C58" i="10"/>
  <c r="F58" i="10"/>
  <c r="F59" i="10"/>
  <c r="C60" i="10"/>
  <c r="F60" i="10"/>
  <c r="K60" i="10"/>
  <c r="O60" i="10"/>
  <c r="S60" i="10" s="1"/>
  <c r="W60" i="10" s="1"/>
  <c r="AA60" i="10" s="1"/>
  <c r="AE60" i="10" s="1"/>
  <c r="AI60" i="10" s="1"/>
  <c r="AM60" i="10" s="1"/>
  <c r="AQ60" i="10" s="1"/>
  <c r="AU60" i="10" s="1"/>
  <c r="AY60" i="10" s="1"/>
  <c r="BC60" i="10" s="1"/>
  <c r="BG60" i="10" s="1"/>
  <c r="BK60" i="10" s="1"/>
  <c r="BO60" i="10" s="1"/>
  <c r="BS60" i="10" s="1"/>
  <c r="BW60" i="10" s="1"/>
  <c r="CA60" i="10" s="1"/>
  <c r="CE60" i="10" s="1"/>
  <c r="CI60" i="10" s="1"/>
  <c r="CM60" i="10" s="1"/>
  <c r="CQ60" i="10" s="1"/>
  <c r="CU60" i="10" s="1"/>
  <c r="CY60" i="10" s="1"/>
  <c r="DC60" i="10" s="1"/>
  <c r="DG60" i="10" s="1"/>
  <c r="DK60" i="10" s="1"/>
  <c r="DO60" i="10" s="1"/>
  <c r="DS60" i="10" s="1"/>
  <c r="DW60" i="10" s="1"/>
  <c r="F61" i="10"/>
  <c r="C62" i="10"/>
  <c r="F62" i="10"/>
  <c r="H62" i="10"/>
  <c r="K62" i="10" s="1"/>
  <c r="O62" i="10"/>
  <c r="S62" i="10" s="1"/>
  <c r="W62" i="10" s="1"/>
  <c r="AA62" i="10" s="1"/>
  <c r="AE62" i="10" s="1"/>
  <c r="AI62" i="10" s="1"/>
  <c r="AM62" i="10" s="1"/>
  <c r="AQ62" i="10" s="1"/>
  <c r="AU62" i="10" s="1"/>
  <c r="AY62" i="10" s="1"/>
  <c r="BC62" i="10" s="1"/>
  <c r="BG62" i="10" s="1"/>
  <c r="BK62" i="10" s="1"/>
  <c r="BO62" i="10" s="1"/>
  <c r="BS62" i="10" s="1"/>
  <c r="BW62" i="10" s="1"/>
  <c r="CA62" i="10" s="1"/>
  <c r="CE62" i="10" s="1"/>
  <c r="CI62" i="10" s="1"/>
  <c r="CM62" i="10" s="1"/>
  <c r="CQ62" i="10" s="1"/>
  <c r="CU62" i="10" s="1"/>
  <c r="CY62" i="10" s="1"/>
  <c r="DC62" i="10" s="1"/>
  <c r="DG62" i="10" s="1"/>
  <c r="DK62" i="10" s="1"/>
  <c r="DO62" i="10" s="1"/>
  <c r="DS62" i="10" s="1"/>
  <c r="DW62" i="10" s="1"/>
  <c r="F63" i="10"/>
  <c r="C64" i="10"/>
  <c r="F64" i="10"/>
  <c r="K64" i="10"/>
  <c r="O64" i="10"/>
  <c r="S64" i="10" s="1"/>
  <c r="W64" i="10" s="1"/>
  <c r="AA64" i="10" s="1"/>
  <c r="AE64" i="10" s="1"/>
  <c r="AI64" i="10" s="1"/>
  <c r="AM64" i="10" s="1"/>
  <c r="AQ64" i="10" s="1"/>
  <c r="AU64" i="10" s="1"/>
  <c r="AY64" i="10" s="1"/>
  <c r="BC64" i="10" s="1"/>
  <c r="BG64" i="10" s="1"/>
  <c r="BK64" i="10" s="1"/>
  <c r="BO64" i="10" s="1"/>
  <c r="BS64" i="10" s="1"/>
  <c r="BW64" i="10" s="1"/>
  <c r="CA64" i="10" s="1"/>
  <c r="CE64" i="10" s="1"/>
  <c r="CI64" i="10" s="1"/>
  <c r="CM64" i="10" s="1"/>
  <c r="CQ64" i="10" s="1"/>
  <c r="CU64" i="10" s="1"/>
  <c r="CY64" i="10" s="1"/>
  <c r="DC64" i="10" s="1"/>
  <c r="DG64" i="10" s="1"/>
  <c r="DK64" i="10" s="1"/>
  <c r="DO64" i="10" s="1"/>
  <c r="DS64" i="10" s="1"/>
  <c r="DW64" i="10" s="1"/>
  <c r="F65" i="10"/>
  <c r="F66" i="10"/>
  <c r="O66" i="10"/>
  <c r="O74" i="10"/>
  <c r="F75" i="10"/>
  <c r="H75" i="10"/>
  <c r="K75" i="10" s="1"/>
  <c r="L75" i="10"/>
  <c r="O75" i="10"/>
  <c r="P75" i="10"/>
  <c r="T75" i="10"/>
  <c r="X75" i="10"/>
  <c r="AB75" i="10"/>
  <c r="AF75" i="10"/>
  <c r="AJ75" i="10"/>
  <c r="AN75" i="10"/>
  <c r="AR75" i="10"/>
  <c r="AV75" i="10"/>
  <c r="AZ75" i="10"/>
  <c r="BD75" i="10"/>
  <c r="BH75" i="10"/>
  <c r="BL75" i="10"/>
  <c r="BP75" i="10"/>
  <c r="BT75" i="10"/>
  <c r="BX75" i="10"/>
  <c r="CB75" i="10"/>
  <c r="CF75" i="10"/>
  <c r="CJ75" i="10"/>
  <c r="CN75" i="10"/>
  <c r="CR75" i="10"/>
  <c r="CV75" i="10"/>
  <c r="CZ75" i="10"/>
  <c r="DD75" i="10"/>
  <c r="DH75" i="10"/>
  <c r="DL75" i="10"/>
  <c r="DP75" i="10"/>
  <c r="DT75" i="10"/>
  <c r="O76" i="10"/>
  <c r="AI80" i="10"/>
  <c r="AY80" i="10"/>
  <c r="BO80" i="10"/>
  <c r="CE80" i="10"/>
  <c r="CU80" i="10"/>
  <c r="DK80" i="10"/>
  <c r="AY81" i="10"/>
  <c r="BO81" i="10"/>
  <c r="CE81" i="10"/>
  <c r="CU81" i="10"/>
  <c r="DK81" i="10"/>
  <c r="G29" i="10"/>
  <c r="G41" i="10"/>
  <c r="G47" i="10"/>
  <c r="G55" i="10"/>
  <c r="G60" i="10"/>
  <c r="G75" i="10"/>
  <c r="G16" i="10"/>
  <c r="G64" i="10"/>
  <c r="G18" i="10"/>
  <c r="G27" i="10"/>
  <c r="G37" i="10"/>
  <c r="G43" i="10"/>
  <c r="G51" i="10"/>
  <c r="G62" i="10"/>
  <c r="G22" i="10"/>
  <c r="P100" i="11"/>
  <c r="T100" i="11" s="1"/>
  <c r="X100" i="11" s="1"/>
  <c r="AB100" i="11" s="1"/>
  <c r="AF100" i="11" s="1"/>
  <c r="AJ100" i="11" s="1"/>
  <c r="AN100" i="11" s="1"/>
  <c r="AR100" i="11" s="1"/>
  <c r="AV100" i="11" s="1"/>
  <c r="AZ100" i="11" s="1"/>
  <c r="BD100" i="11" s="1"/>
  <c r="BH100" i="11" s="1"/>
  <c r="BL100" i="11" s="1"/>
  <c r="BP100" i="11" s="1"/>
  <c r="BT100" i="11" s="1"/>
  <c r="BX100" i="11" s="1"/>
  <c r="CB100" i="11" s="1"/>
  <c r="CF100" i="11" s="1"/>
  <c r="CJ100" i="11" s="1"/>
  <c r="CN100" i="11" s="1"/>
  <c r="CR100" i="11" s="1"/>
  <c r="CV100" i="11" s="1"/>
  <c r="CZ100" i="11" s="1"/>
  <c r="DD100" i="11" s="1"/>
  <c r="DH100" i="11" s="1"/>
  <c r="DL100" i="11" s="1"/>
  <c r="DP100" i="11" s="1"/>
  <c r="DT100" i="11" s="1"/>
  <c r="DX100" i="11" s="1"/>
  <c r="U94" i="11"/>
  <c r="P114" i="11"/>
  <c r="T114" i="11" s="1"/>
  <c r="X114" i="11" s="1"/>
  <c r="AB114" i="11" s="1"/>
  <c r="AF114" i="11" s="1"/>
  <c r="AJ114" i="11" s="1"/>
  <c r="AN114" i="11" s="1"/>
  <c r="AR114" i="11" s="1"/>
  <c r="AV114" i="11" s="1"/>
  <c r="AZ114" i="11" s="1"/>
  <c r="BD114" i="11" s="1"/>
  <c r="BH114" i="11" s="1"/>
  <c r="BL114" i="11" s="1"/>
  <c r="BP114" i="11" s="1"/>
  <c r="BT114" i="11" s="1"/>
  <c r="BX114" i="11" s="1"/>
  <c r="CB114" i="11" s="1"/>
  <c r="CF114" i="11" s="1"/>
  <c r="CJ114" i="11" s="1"/>
  <c r="CN114" i="11" s="1"/>
  <c r="CR114" i="11" s="1"/>
  <c r="CV114" i="11" s="1"/>
  <c r="CZ114" i="11" s="1"/>
  <c r="DD114" i="11" s="1"/>
  <c r="DH114" i="11" s="1"/>
  <c r="DL114" i="11" s="1"/>
  <c r="DP114" i="11" s="1"/>
  <c r="DT114" i="11" s="1"/>
  <c r="DX114" i="11" s="1"/>
  <c r="AS74" i="11"/>
  <c r="X14" i="10"/>
  <c r="AB14" i="10" s="1"/>
  <c r="AF14" i="10" s="1"/>
  <c r="EA83" i="11"/>
  <c r="DK83" i="11"/>
  <c r="CU83" i="11"/>
  <c r="CE83" i="11"/>
  <c r="BO83" i="11"/>
  <c r="AY83" i="11"/>
  <c r="AI83" i="11"/>
  <c r="S83" i="11"/>
  <c r="S84" i="11" s="1"/>
  <c r="Q84" i="11"/>
  <c r="U84" i="11" s="1"/>
  <c r="Y84" i="11" s="1"/>
  <c r="AC84" i="11" s="1"/>
  <c r="AG84" i="11" s="1"/>
  <c r="AK84" i="11" s="1"/>
  <c r="DW79" i="11"/>
  <c r="DG79" i="11"/>
  <c r="CQ79" i="11"/>
  <c r="CA79" i="11"/>
  <c r="BK79" i="11"/>
  <c r="AU79" i="11"/>
  <c r="AE79" i="11"/>
  <c r="M80" i="11"/>
  <c r="Q80" i="11" s="1"/>
  <c r="U80" i="11" s="1"/>
  <c r="Y80" i="11" s="1"/>
  <c r="AC80" i="11" s="1"/>
  <c r="O79" i="11"/>
  <c r="O80" i="11" s="1"/>
  <c r="DW75" i="11"/>
  <c r="DG75" i="11"/>
  <c r="AU75" i="11"/>
  <c r="CI71" i="11"/>
  <c r="W71" i="11"/>
  <c r="U72" i="11"/>
  <c r="Y72" i="11" s="1"/>
  <c r="AC72" i="11" s="1"/>
  <c r="AG72" i="11" s="1"/>
  <c r="AK72" i="11" s="1"/>
  <c r="AO72" i="11" s="1"/>
  <c r="AS72" i="11" s="1"/>
  <c r="AW72" i="11" s="1"/>
  <c r="BA72" i="11" s="1"/>
  <c r="BE72" i="11" s="1"/>
  <c r="BI72" i="11" s="1"/>
  <c r="BM72" i="11" s="1"/>
  <c r="BQ72" i="11" s="1"/>
  <c r="BU72" i="11" s="1"/>
  <c r="BY72" i="11" s="1"/>
  <c r="CC72" i="11" s="1"/>
  <c r="CG72" i="11" s="1"/>
  <c r="CK72" i="11" s="1"/>
  <c r="CO72" i="11" s="1"/>
  <c r="CS72" i="11" s="1"/>
  <c r="CW72" i="11" s="1"/>
  <c r="DA72" i="11" s="1"/>
  <c r="DE72" i="11" s="1"/>
  <c r="DI72" i="11" s="1"/>
  <c r="DM72" i="11" s="1"/>
  <c r="DQ72" i="11" s="1"/>
  <c r="DU72" i="11" s="1"/>
  <c r="DY72" i="11" s="1"/>
  <c r="K198" i="6"/>
  <c r="K194" i="6"/>
  <c r="K184" i="5"/>
  <c r="M100" i="11"/>
  <c r="Q100" i="11" s="1"/>
  <c r="U100" i="11" s="1"/>
  <c r="Y100" i="11" s="1"/>
  <c r="AC100" i="11" s="1"/>
  <c r="AG100" i="11" s="1"/>
  <c r="AK100" i="11" s="1"/>
  <c r="AO100" i="11" s="1"/>
  <c r="AS100" i="11" s="1"/>
  <c r="AW100" i="11" s="1"/>
  <c r="BA100" i="11" s="1"/>
  <c r="BE100" i="11" s="1"/>
  <c r="BI100" i="11" s="1"/>
  <c r="BM100" i="11" s="1"/>
  <c r="BQ100" i="11" s="1"/>
  <c r="BU100" i="11" s="1"/>
  <c r="BY100" i="11" s="1"/>
  <c r="CC100" i="11" s="1"/>
  <c r="CG100" i="11" s="1"/>
  <c r="CK100" i="11" s="1"/>
  <c r="CO100" i="11" s="1"/>
  <c r="CS100" i="11" s="1"/>
  <c r="CW100" i="11" s="1"/>
  <c r="DA100" i="11" s="1"/>
  <c r="DE100" i="11" s="1"/>
  <c r="DI100" i="11" s="1"/>
  <c r="DM100" i="11" s="1"/>
  <c r="DQ100" i="11" s="1"/>
  <c r="DU100" i="11" s="1"/>
  <c r="DY100" i="11" s="1"/>
  <c r="EA99" i="11"/>
  <c r="DK99" i="11"/>
  <c r="CU99" i="11"/>
  <c r="CE99" i="11"/>
  <c r="BO99" i="11"/>
  <c r="AY99" i="11"/>
  <c r="AI99" i="11"/>
  <c r="S99" i="11"/>
  <c r="S100" i="11"/>
  <c r="DS91" i="11"/>
  <c r="DO83" i="11"/>
  <c r="CY83" i="11"/>
  <c r="CI83" i="11"/>
  <c r="BS83" i="11"/>
  <c r="BC83" i="11"/>
  <c r="AM83" i="11"/>
  <c r="W83" i="11"/>
  <c r="EA79" i="11"/>
  <c r="DK79" i="11"/>
  <c r="CU79" i="11"/>
  <c r="CE79" i="11"/>
  <c r="BO79" i="11"/>
  <c r="AY79" i="11"/>
  <c r="AI79" i="11"/>
  <c r="S79" i="11"/>
  <c r="BW75" i="11"/>
  <c r="EA59" i="11"/>
  <c r="DK59" i="11"/>
  <c r="BW59" i="11"/>
  <c r="L56" i="6"/>
  <c r="K110" i="6" s="1"/>
  <c r="L52" i="6"/>
  <c r="K106" i="6" s="1"/>
  <c r="L54" i="5"/>
  <c r="CY135" i="11"/>
  <c r="BC135" i="11"/>
  <c r="EA103" i="11"/>
  <c r="DW103" i="11"/>
  <c r="DS103" i="11"/>
  <c r="DO103" i="11"/>
  <c r="DK103" i="11"/>
  <c r="DG103" i="11"/>
  <c r="DC103" i="11"/>
  <c r="CY103" i="11"/>
  <c r="CU103" i="11"/>
  <c r="CQ103" i="11"/>
  <c r="CM103" i="11"/>
  <c r="CI103" i="11"/>
  <c r="CE103" i="11"/>
  <c r="CA103" i="11"/>
  <c r="BW103" i="11"/>
  <c r="BS103" i="11"/>
  <c r="BO103" i="11"/>
  <c r="BK103" i="11"/>
  <c r="BG103" i="11"/>
  <c r="BC103" i="11"/>
  <c r="AY103" i="11"/>
  <c r="AU103" i="11"/>
  <c r="AQ103" i="11"/>
  <c r="AM103" i="11"/>
  <c r="AI103" i="11"/>
  <c r="AE103" i="11"/>
  <c r="AA103" i="11"/>
  <c r="W103" i="11"/>
  <c r="S103" i="11"/>
  <c r="O103" i="11"/>
  <c r="O104" i="11" s="1"/>
  <c r="DO99" i="11"/>
  <c r="CY99" i="11"/>
  <c r="CI99" i="11"/>
  <c r="BS99" i="11"/>
  <c r="BC99" i="11"/>
  <c r="AM99" i="11"/>
  <c r="W99" i="11"/>
  <c r="DW91" i="11"/>
  <c r="R92" i="11"/>
  <c r="DS83" i="11"/>
  <c r="DC83" i="11"/>
  <c r="CM83" i="11"/>
  <c r="BW83" i="11"/>
  <c r="BG83" i="11"/>
  <c r="AQ83" i="11"/>
  <c r="AA83" i="11"/>
  <c r="DO79" i="11"/>
  <c r="CY79" i="11"/>
  <c r="CI79" i="11"/>
  <c r="BS79" i="11"/>
  <c r="BC79" i="11"/>
  <c r="AM79" i="11"/>
  <c r="AG80" i="11"/>
  <c r="AK80" i="11" s="1"/>
  <c r="AO80" i="11" s="1"/>
  <c r="AS80" i="11" s="1"/>
  <c r="AW80" i="11" s="1"/>
  <c r="BA80" i="11" s="1"/>
  <c r="BE80" i="11" s="1"/>
  <c r="BI80" i="11" s="1"/>
  <c r="BM80" i="11" s="1"/>
  <c r="BQ80" i="11" s="1"/>
  <c r="BU80" i="11" s="1"/>
  <c r="BY80" i="11" s="1"/>
  <c r="CC80" i="11" s="1"/>
  <c r="CG80" i="11" s="1"/>
  <c r="CK80" i="11" s="1"/>
  <c r="CO80" i="11" s="1"/>
  <c r="CS80" i="11" s="1"/>
  <c r="CW80" i="11" s="1"/>
  <c r="DA80" i="11" s="1"/>
  <c r="DE80" i="11" s="1"/>
  <c r="DI80" i="11" s="1"/>
  <c r="DM80" i="11" s="1"/>
  <c r="DQ80" i="11" s="1"/>
  <c r="DU80" i="11" s="1"/>
  <c r="DY80" i="11" s="1"/>
  <c r="W79" i="11"/>
  <c r="DO75" i="11"/>
  <c r="CA75" i="11"/>
  <c r="DO71" i="11"/>
  <c r="BC71" i="11"/>
  <c r="K197" i="6"/>
  <c r="K182" i="6"/>
  <c r="K196" i="5"/>
  <c r="K183" i="5"/>
  <c r="CM135" i="11"/>
  <c r="T102" i="11"/>
  <c r="X102" i="11" s="1"/>
  <c r="AB102" i="11" s="1"/>
  <c r="AF102" i="11"/>
  <c r="AJ102" i="11" s="1"/>
  <c r="AN102" i="11" s="1"/>
  <c r="AR102" i="11" s="1"/>
  <c r="AV102" i="11" s="1"/>
  <c r="AZ102" i="11" s="1"/>
  <c r="BD102" i="11" s="1"/>
  <c r="BH102" i="11" s="1"/>
  <c r="BL102" i="11" s="1"/>
  <c r="BP102" i="11" s="1"/>
  <c r="BT102" i="11" s="1"/>
  <c r="BX102" i="11" s="1"/>
  <c r="CB102" i="11" s="1"/>
  <c r="CF102" i="11" s="1"/>
  <c r="CJ102" i="11" s="1"/>
  <c r="CN102" i="11" s="1"/>
  <c r="CR102" i="11" s="1"/>
  <c r="CV102" i="11" s="1"/>
  <c r="CZ102" i="11" s="1"/>
  <c r="DD102" i="11" s="1"/>
  <c r="DH102" i="11" s="1"/>
  <c r="DL102" i="11" s="1"/>
  <c r="DP102" i="11" s="1"/>
  <c r="DT102" i="11" s="1"/>
  <c r="DX102" i="11" s="1"/>
  <c r="DS99" i="11"/>
  <c r="DC99" i="11"/>
  <c r="CM99" i="11"/>
  <c r="BW99" i="11"/>
  <c r="BG99" i="11"/>
  <c r="AQ99" i="11"/>
  <c r="AA99" i="11"/>
  <c r="M92" i="11"/>
  <c r="Q92" i="11" s="1"/>
  <c r="U92" i="11" s="1"/>
  <c r="Y92" i="11" s="1"/>
  <c r="AC92" i="11" s="1"/>
  <c r="AG92" i="11" s="1"/>
  <c r="AK92" i="11" s="1"/>
  <c r="AO92" i="11" s="1"/>
  <c r="AS92" i="11" s="1"/>
  <c r="AW92" i="11" s="1"/>
  <c r="BA92" i="11" s="1"/>
  <c r="BE92" i="11" s="1"/>
  <c r="BI92" i="11" s="1"/>
  <c r="BM92" i="11" s="1"/>
  <c r="BQ92" i="11" s="1"/>
  <c r="BU92" i="11" s="1"/>
  <c r="BY92" i="11" s="1"/>
  <c r="CC92" i="11" s="1"/>
  <c r="CG92" i="11" s="1"/>
  <c r="CK92" i="11" s="1"/>
  <c r="CO92" i="11" s="1"/>
  <c r="CS92" i="11" s="1"/>
  <c r="CW92" i="11" s="1"/>
  <c r="DA92" i="11" s="1"/>
  <c r="DE92" i="11" s="1"/>
  <c r="DI92" i="11" s="1"/>
  <c r="DM92" i="11" s="1"/>
  <c r="DQ92" i="11" s="1"/>
  <c r="DU92" i="11" s="1"/>
  <c r="DY92" i="11" s="1"/>
  <c r="EA91" i="11"/>
  <c r="V92" i="11"/>
  <c r="Z92" i="11" s="1"/>
  <c r="AD92" i="11" s="1"/>
  <c r="AH92" i="11" s="1"/>
  <c r="AL92" i="11"/>
  <c r="AP92" i="11" s="1"/>
  <c r="AT92" i="11" s="1"/>
  <c r="AX92" i="11" s="1"/>
  <c r="BB92" i="11" s="1"/>
  <c r="BF92" i="11" s="1"/>
  <c r="BJ92" i="11" s="1"/>
  <c r="BN92" i="11" s="1"/>
  <c r="BR92" i="11" s="1"/>
  <c r="BV92" i="11" s="1"/>
  <c r="BZ92" i="11" s="1"/>
  <c r="CD92" i="11" s="1"/>
  <c r="CH92" i="11" s="1"/>
  <c r="CL92" i="11" s="1"/>
  <c r="CP92" i="11" s="1"/>
  <c r="CT92" i="11" s="1"/>
  <c r="CX92" i="11" s="1"/>
  <c r="DB92" i="11" s="1"/>
  <c r="DF92" i="11" s="1"/>
  <c r="DJ92" i="11" s="1"/>
  <c r="DN92" i="11" s="1"/>
  <c r="DR92" i="11" s="1"/>
  <c r="DV92" i="11" s="1"/>
  <c r="DZ92" i="11" s="1"/>
  <c r="P86" i="11"/>
  <c r="T86" i="11" s="1"/>
  <c r="X86" i="11" s="1"/>
  <c r="AB86" i="11" s="1"/>
  <c r="AF86" i="11" s="1"/>
  <c r="AJ86" i="11" s="1"/>
  <c r="AN86" i="11" s="1"/>
  <c r="AR86" i="11" s="1"/>
  <c r="AV86" i="11" s="1"/>
  <c r="AZ86" i="11" s="1"/>
  <c r="BD86" i="11" s="1"/>
  <c r="BH86" i="11" s="1"/>
  <c r="BL86" i="11" s="1"/>
  <c r="BP86" i="11" s="1"/>
  <c r="BT86" i="11" s="1"/>
  <c r="BX86" i="11" s="1"/>
  <c r="CB86" i="11" s="1"/>
  <c r="CF86" i="11" s="1"/>
  <c r="CJ86" i="11" s="1"/>
  <c r="CN86" i="11" s="1"/>
  <c r="CR86" i="11" s="1"/>
  <c r="CV86" i="11" s="1"/>
  <c r="CZ86" i="11" s="1"/>
  <c r="DD86" i="11" s="1"/>
  <c r="DH86" i="11" s="1"/>
  <c r="DL86" i="11" s="1"/>
  <c r="DP86" i="11" s="1"/>
  <c r="DT86" i="11" s="1"/>
  <c r="DX86" i="11" s="1"/>
  <c r="DW83" i="11"/>
  <c r="DG83" i="11"/>
  <c r="CQ83" i="11"/>
  <c r="CA83" i="11"/>
  <c r="BK83" i="11"/>
  <c r="AU83" i="11"/>
  <c r="AE83" i="11"/>
  <c r="AO84" i="11"/>
  <c r="AS84" i="11" s="1"/>
  <c r="AW84" i="11" s="1"/>
  <c r="BA84" i="11" s="1"/>
  <c r="BE84" i="11" s="1"/>
  <c r="BI84" i="11" s="1"/>
  <c r="BM84" i="11" s="1"/>
  <c r="BQ84" i="11" s="1"/>
  <c r="BU84" i="11" s="1"/>
  <c r="BY84" i="11" s="1"/>
  <c r="CC84" i="11" s="1"/>
  <c r="CG84" i="11" s="1"/>
  <c r="CK84" i="11" s="1"/>
  <c r="CO84" i="11" s="1"/>
  <c r="CS84" i="11" s="1"/>
  <c r="CW84" i="11" s="1"/>
  <c r="DA84" i="11" s="1"/>
  <c r="DE84" i="11" s="1"/>
  <c r="DI84" i="11" s="1"/>
  <c r="DM84" i="11" s="1"/>
  <c r="DQ84" i="11" s="1"/>
  <c r="DU84" i="11" s="1"/>
  <c r="DY84" i="11" s="1"/>
  <c r="DS79" i="11"/>
  <c r="DC79" i="11"/>
  <c r="CM79" i="11"/>
  <c r="BW79" i="11"/>
  <c r="BG79" i="11"/>
  <c r="AQ79" i="11"/>
  <c r="AA79" i="11"/>
  <c r="DS75" i="11"/>
  <c r="DC75" i="11"/>
  <c r="AQ75" i="11"/>
  <c r="DS63" i="11"/>
  <c r="DC63" i="11"/>
  <c r="CM63" i="11"/>
  <c r="BW63" i="11"/>
  <c r="BG63" i="11"/>
  <c r="AQ63" i="11"/>
  <c r="W63" i="11"/>
  <c r="V64" i="11"/>
  <c r="Z64" i="11" s="1"/>
  <c r="AD64" i="11" s="1"/>
  <c r="AH64" i="11" s="1"/>
  <c r="AL64" i="11" s="1"/>
  <c r="AP64" i="11" s="1"/>
  <c r="AT64" i="11" s="1"/>
  <c r="AX64" i="11" s="1"/>
  <c r="BB64" i="11" s="1"/>
  <c r="BF64" i="11" s="1"/>
  <c r="BJ64" i="11" s="1"/>
  <c r="BN64" i="11" s="1"/>
  <c r="BR64" i="11" s="1"/>
  <c r="BV64" i="11" s="1"/>
  <c r="BZ64" i="11" s="1"/>
  <c r="CD64" i="11" s="1"/>
  <c r="CH64" i="11" s="1"/>
  <c r="CL64" i="11" s="1"/>
  <c r="CP64" i="11" s="1"/>
  <c r="CT64" i="11" s="1"/>
  <c r="CX64" i="11" s="1"/>
  <c r="DB64" i="11" s="1"/>
  <c r="DF64" i="11" s="1"/>
  <c r="DJ64" i="11" s="1"/>
  <c r="DN64" i="11" s="1"/>
  <c r="DR64" i="11" s="1"/>
  <c r="DV64" i="11" s="1"/>
  <c r="DZ64" i="11" s="1"/>
  <c r="EA71" i="11"/>
  <c r="CU71" i="11"/>
  <c r="BO71" i="11"/>
  <c r="AI71" i="11"/>
  <c r="DO63" i="11"/>
  <c r="CY63" i="11"/>
  <c r="CI63" i="11"/>
  <c r="BS63" i="11"/>
  <c r="BC63" i="11"/>
  <c r="AM63" i="11"/>
  <c r="Q64" i="11"/>
  <c r="U64" i="11" s="1"/>
  <c r="Y64" i="11" s="1"/>
  <c r="AC64" i="11" s="1"/>
  <c r="AG64" i="11" s="1"/>
  <c r="AK64" i="11" s="1"/>
  <c r="AO64" i="11" s="1"/>
  <c r="AS64" i="11" s="1"/>
  <c r="AW64" i="11" s="1"/>
  <c r="BA64" i="11" s="1"/>
  <c r="BE64" i="11" s="1"/>
  <c r="BI64" i="11" s="1"/>
  <c r="BM64" i="11" s="1"/>
  <c r="BQ64" i="11" s="1"/>
  <c r="BU64" i="11" s="1"/>
  <c r="BY64" i="11" s="1"/>
  <c r="CC64" i="11" s="1"/>
  <c r="CG64" i="11" s="1"/>
  <c r="CK64" i="11" s="1"/>
  <c r="CO64" i="11" s="1"/>
  <c r="CS64" i="11" s="1"/>
  <c r="CW64" i="11" s="1"/>
  <c r="DA64" i="11" s="1"/>
  <c r="DE64" i="11" s="1"/>
  <c r="DI64" i="11" s="1"/>
  <c r="DM64" i="11" s="1"/>
  <c r="DQ64" i="11" s="1"/>
  <c r="DU64" i="11" s="1"/>
  <c r="DY64" i="11" s="1"/>
  <c r="S63" i="11"/>
  <c r="S64" i="11"/>
  <c r="DW59" i="11"/>
  <c r="DG59" i="11"/>
  <c r="CM59" i="11"/>
  <c r="AA59" i="11"/>
  <c r="P46" i="11"/>
  <c r="DS71" i="11"/>
  <c r="DK71" i="11"/>
  <c r="CM71" i="11"/>
  <c r="CE71" i="11"/>
  <c r="BG71" i="11"/>
  <c r="AY71" i="11"/>
  <c r="AA71" i="11"/>
  <c r="S71" i="11"/>
  <c r="S72" i="11"/>
  <c r="DW63" i="11"/>
  <c r="DG63" i="11"/>
  <c r="CQ63" i="11"/>
  <c r="CA63" i="11"/>
  <c r="BK63" i="11"/>
  <c r="AU63" i="11"/>
  <c r="DO59" i="11"/>
  <c r="BG59" i="11"/>
  <c r="P60" i="11"/>
  <c r="T60" i="11"/>
  <c r="X60" i="11"/>
  <c r="AB60" i="11" s="1"/>
  <c r="AF60" i="11" s="1"/>
  <c r="AJ60" i="11" s="1"/>
  <c r="AN60" i="11" s="1"/>
  <c r="AR60" i="11" s="1"/>
  <c r="AV60" i="11" s="1"/>
  <c r="AZ60" i="11" s="1"/>
  <c r="BD60" i="11" s="1"/>
  <c r="BH60" i="11" s="1"/>
  <c r="BL60" i="11" s="1"/>
  <c r="BP60" i="11" s="1"/>
  <c r="BT60" i="11" s="1"/>
  <c r="BX60" i="11" s="1"/>
  <c r="CB60" i="11" s="1"/>
  <c r="CF60" i="11" s="1"/>
  <c r="CJ60" i="11" s="1"/>
  <c r="CN60" i="11" s="1"/>
  <c r="CR60" i="11" s="1"/>
  <c r="CV60" i="11" s="1"/>
  <c r="CZ60" i="11" s="1"/>
  <c r="DD60" i="11" s="1"/>
  <c r="DH60" i="11" s="1"/>
  <c r="DL60" i="11" s="1"/>
  <c r="DP60" i="11" s="1"/>
  <c r="DT60" i="11" s="1"/>
  <c r="DX60" i="11" s="1"/>
  <c r="T46" i="11"/>
  <c r="X46" i="11"/>
  <c r="AB46" i="11" s="1"/>
  <c r="AF46" i="11" s="1"/>
  <c r="AJ46" i="11" s="1"/>
  <c r="AN46" i="11" s="1"/>
  <c r="AR46" i="11" s="1"/>
  <c r="AV46" i="11" s="1"/>
  <c r="AZ46" i="11" s="1"/>
  <c r="BD46" i="11" s="1"/>
  <c r="BH46" i="11" s="1"/>
  <c r="BL46" i="11" s="1"/>
  <c r="BP46" i="11" s="1"/>
  <c r="BT46" i="11" s="1"/>
  <c r="BX46" i="11" s="1"/>
  <c r="CB46" i="11" s="1"/>
  <c r="CF46" i="11" s="1"/>
  <c r="CJ46" i="11" s="1"/>
  <c r="CN46" i="11" s="1"/>
  <c r="CR46" i="11" s="1"/>
  <c r="CV46" i="11" s="1"/>
  <c r="CZ46" i="11" s="1"/>
  <c r="DD46" i="11" s="1"/>
  <c r="DH46" i="11" s="1"/>
  <c r="DL46" i="11" s="1"/>
  <c r="DP46" i="11" s="1"/>
  <c r="DT46" i="11" s="1"/>
  <c r="DX46" i="11" s="1"/>
  <c r="CY75" i="11"/>
  <c r="BS75" i="11"/>
  <c r="AM75" i="11"/>
  <c r="EA63" i="11"/>
  <c r="DK63" i="11"/>
  <c r="CU63" i="11"/>
  <c r="CE63" i="11"/>
  <c r="BO63" i="11"/>
  <c r="AY63" i="11"/>
  <c r="AI63" i="11"/>
  <c r="DS59" i="11"/>
  <c r="DC59" i="11"/>
  <c r="AQ59" i="11"/>
  <c r="X54" i="11"/>
  <c r="AB54" i="11"/>
  <c r="AF54" i="11" s="1"/>
  <c r="AJ54" i="11" s="1"/>
  <c r="AN54" i="11" s="1"/>
  <c r="AR54" i="11" s="1"/>
  <c r="AV54" i="11" s="1"/>
  <c r="AZ54" i="11" s="1"/>
  <c r="BD54" i="11" s="1"/>
  <c r="BH54" i="11" s="1"/>
  <c r="BL54" i="11" s="1"/>
  <c r="BP54" i="11" s="1"/>
  <c r="BT54" i="11" s="1"/>
  <c r="BX54" i="11" s="1"/>
  <c r="CB54" i="11" s="1"/>
  <c r="CF54" i="11" s="1"/>
  <c r="CJ54" i="11" s="1"/>
  <c r="CN54" i="11" s="1"/>
  <c r="CR54" i="11" s="1"/>
  <c r="CV54" i="11" s="1"/>
  <c r="CZ54" i="11" s="1"/>
  <c r="DD54" i="11" s="1"/>
  <c r="DH54" i="11" s="1"/>
  <c r="DL54" i="11" s="1"/>
  <c r="DP54" i="11" s="1"/>
  <c r="DT54" i="11" s="1"/>
  <c r="DX54" i="11" s="1"/>
  <c r="R52" i="11"/>
  <c r="V52" i="11" s="1"/>
  <c r="Z52" i="11" s="1"/>
  <c r="AD52" i="11" s="1"/>
  <c r="AH52" i="11" s="1"/>
  <c r="CU31" i="11"/>
  <c r="BO31" i="11"/>
  <c r="AI31" i="11"/>
  <c r="CQ23" i="11"/>
  <c r="CA23" i="11"/>
  <c r="BK23" i="11"/>
  <c r="AU23" i="11"/>
  <c r="AE23" i="11"/>
  <c r="DO19" i="11"/>
  <c r="DO15" i="11"/>
  <c r="R44" i="11"/>
  <c r="V44" i="11"/>
  <c r="Z44" i="11"/>
  <c r="AD44" i="11" s="1"/>
  <c r="AH44" i="11" s="1"/>
  <c r="AL44" i="11" s="1"/>
  <c r="AP44" i="11" s="1"/>
  <c r="AT44" i="11" s="1"/>
  <c r="AX44" i="11" s="1"/>
  <c r="BB44" i="11" s="1"/>
  <c r="BF44" i="11" s="1"/>
  <c r="BJ44" i="11" s="1"/>
  <c r="BN44" i="11" s="1"/>
  <c r="BR44" i="11" s="1"/>
  <c r="BV44" i="11" s="1"/>
  <c r="BZ44" i="11" s="1"/>
  <c r="CD44" i="11" s="1"/>
  <c r="CH44" i="11" s="1"/>
  <c r="CL44" i="11" s="1"/>
  <c r="CP44" i="11" s="1"/>
  <c r="CT44" i="11" s="1"/>
  <c r="CX44" i="11" s="1"/>
  <c r="DB44" i="11" s="1"/>
  <c r="DF44" i="11" s="1"/>
  <c r="DJ44" i="11" s="1"/>
  <c r="DN44" i="11" s="1"/>
  <c r="DR44" i="11" s="1"/>
  <c r="DV44" i="11" s="1"/>
  <c r="DZ44" i="11" s="1"/>
  <c r="BG43" i="11"/>
  <c r="AQ43" i="11"/>
  <c r="AA43" i="11"/>
  <c r="O42" i="11"/>
  <c r="S42" i="11" s="1"/>
  <c r="W42" i="11" s="1"/>
  <c r="AA42" i="11" s="1"/>
  <c r="AE42" i="11" s="1"/>
  <c r="AI42" i="11" s="1"/>
  <c r="AM42" i="11" s="1"/>
  <c r="AQ42" i="11" s="1"/>
  <c r="AU42" i="11" s="1"/>
  <c r="AY42" i="11" s="1"/>
  <c r="BC42" i="11" s="1"/>
  <c r="BG42" i="11" s="1"/>
  <c r="BK42" i="11" s="1"/>
  <c r="BO42" i="11" s="1"/>
  <c r="BS42" i="11" s="1"/>
  <c r="BW42" i="11" s="1"/>
  <c r="CA42" i="11" s="1"/>
  <c r="CE42" i="11" s="1"/>
  <c r="CI42" i="11" s="1"/>
  <c r="CM42" i="11" s="1"/>
  <c r="CQ42" i="11" s="1"/>
  <c r="CU42" i="11" s="1"/>
  <c r="CY42" i="11" s="1"/>
  <c r="DC42" i="11" s="1"/>
  <c r="DG42" i="11" s="1"/>
  <c r="DK42" i="11" s="1"/>
  <c r="DO42" i="11" s="1"/>
  <c r="DS42" i="11" s="1"/>
  <c r="DW42" i="11" s="1"/>
  <c r="EA42" i="11" s="1"/>
  <c r="N41" i="11"/>
  <c r="N42" i="11" s="1"/>
  <c r="R42" i="11" s="1"/>
  <c r="V42" i="11" s="1"/>
  <c r="Z42" i="11" s="1"/>
  <c r="AD42" i="11" s="1"/>
  <c r="AH42" i="11" s="1"/>
  <c r="AL42" i="11" s="1"/>
  <c r="AP42" i="11" s="1"/>
  <c r="AT42" i="11" s="1"/>
  <c r="AX42" i="11" s="1"/>
  <c r="BB42" i="11" s="1"/>
  <c r="BF42" i="11" s="1"/>
  <c r="BJ42" i="11" s="1"/>
  <c r="BN42" i="11" s="1"/>
  <c r="BR42" i="11" s="1"/>
  <c r="BV42" i="11" s="1"/>
  <c r="BZ42" i="11" s="1"/>
  <c r="CD42" i="11" s="1"/>
  <c r="CH42" i="11" s="1"/>
  <c r="CL42" i="11" s="1"/>
  <c r="CP42" i="11" s="1"/>
  <c r="CT42" i="11" s="1"/>
  <c r="CX42" i="11" s="1"/>
  <c r="DB42" i="11" s="1"/>
  <c r="DF42" i="11" s="1"/>
  <c r="DJ42" i="11" s="1"/>
  <c r="DN42" i="11" s="1"/>
  <c r="DR42" i="11" s="1"/>
  <c r="DV42" i="11" s="1"/>
  <c r="DZ42" i="11" s="1"/>
  <c r="N37" i="11"/>
  <c r="N38" i="11"/>
  <c r="R38" i="11" s="1"/>
  <c r="V38" i="11" s="1"/>
  <c r="Z38" i="11" s="1"/>
  <c r="AD38" i="11" s="1"/>
  <c r="AH38" i="11" s="1"/>
  <c r="AL38" i="11" s="1"/>
  <c r="AP38" i="11" s="1"/>
  <c r="AT38" i="11" s="1"/>
  <c r="AX38" i="11" s="1"/>
  <c r="BB38" i="11" s="1"/>
  <c r="BF38" i="11" s="1"/>
  <c r="BJ38" i="11" s="1"/>
  <c r="BN38" i="11" s="1"/>
  <c r="BR38" i="11" s="1"/>
  <c r="BV38" i="11" s="1"/>
  <c r="BZ38" i="11" s="1"/>
  <c r="CD38" i="11" s="1"/>
  <c r="CH38" i="11" s="1"/>
  <c r="CL38" i="11" s="1"/>
  <c r="CP38" i="11" s="1"/>
  <c r="CT38" i="11" s="1"/>
  <c r="CX38" i="11" s="1"/>
  <c r="DB38" i="11" s="1"/>
  <c r="DF38" i="11" s="1"/>
  <c r="DJ38" i="11" s="1"/>
  <c r="DN38" i="11" s="1"/>
  <c r="DR38" i="11" s="1"/>
  <c r="DV38" i="11" s="1"/>
  <c r="DZ38" i="11" s="1"/>
  <c r="Q32" i="11"/>
  <c r="U32" i="11"/>
  <c r="Y32" i="11"/>
  <c r="AC32" i="11" s="1"/>
  <c r="AG32" i="11" s="1"/>
  <c r="AK32" i="11" s="1"/>
  <c r="AO32" i="11" s="1"/>
  <c r="AS32" i="11" s="1"/>
  <c r="AW32" i="11" s="1"/>
  <c r="BA32" i="11" s="1"/>
  <c r="BE32" i="11" s="1"/>
  <c r="BI32" i="11" s="1"/>
  <c r="BM32" i="11" s="1"/>
  <c r="BQ32" i="11" s="1"/>
  <c r="BU32" i="11" s="1"/>
  <c r="BY32" i="11" s="1"/>
  <c r="CC32" i="11" s="1"/>
  <c r="CG32" i="11" s="1"/>
  <c r="CK32" i="11" s="1"/>
  <c r="CO32" i="11" s="1"/>
  <c r="CS32" i="11" s="1"/>
  <c r="CW32" i="11" s="1"/>
  <c r="DA32" i="11" s="1"/>
  <c r="DE32" i="11" s="1"/>
  <c r="DI32" i="11" s="1"/>
  <c r="DM32" i="11" s="1"/>
  <c r="DQ32" i="11" s="1"/>
  <c r="DU32" i="11" s="1"/>
  <c r="DY32" i="11" s="1"/>
  <c r="DO31" i="11"/>
  <c r="DC31" i="11"/>
  <c r="BW31" i="11"/>
  <c r="AQ31" i="11"/>
  <c r="V32" i="11"/>
  <c r="P24" i="11"/>
  <c r="T24" i="11"/>
  <c r="X24" i="11" s="1"/>
  <c r="AB24" i="11" s="1"/>
  <c r="AF24" i="11" s="1"/>
  <c r="AJ24" i="11" s="1"/>
  <c r="AN24" i="11" s="1"/>
  <c r="AR24" i="11" s="1"/>
  <c r="AV24" i="11" s="1"/>
  <c r="AZ24" i="11" s="1"/>
  <c r="BD24" i="11" s="1"/>
  <c r="BH24" i="11" s="1"/>
  <c r="BL24" i="11" s="1"/>
  <c r="BP24" i="11" s="1"/>
  <c r="BT24" i="11" s="1"/>
  <c r="BX24" i="11" s="1"/>
  <c r="CB24" i="11" s="1"/>
  <c r="CF24" i="11" s="1"/>
  <c r="CJ24" i="11" s="1"/>
  <c r="CN24" i="11" s="1"/>
  <c r="CR24" i="11" s="1"/>
  <c r="CV24" i="11" s="1"/>
  <c r="CZ24" i="11" s="1"/>
  <c r="DD24" i="11" s="1"/>
  <c r="DH24" i="11" s="1"/>
  <c r="DL24" i="11" s="1"/>
  <c r="DP24" i="11" s="1"/>
  <c r="DT24" i="11" s="1"/>
  <c r="DX24" i="11" s="1"/>
  <c r="DS19" i="11"/>
  <c r="M20" i="11"/>
  <c r="O19" i="11"/>
  <c r="O20" i="11"/>
  <c r="DS15" i="11"/>
  <c r="DC15" i="11"/>
  <c r="BW15" i="11"/>
  <c r="AQ15" i="11"/>
  <c r="O15" i="11"/>
  <c r="N16" i="11"/>
  <c r="R16" i="11"/>
  <c r="V16" i="11" s="1"/>
  <c r="Z16" i="11" s="1"/>
  <c r="AD16" i="11" s="1"/>
  <c r="AH16" i="11"/>
  <c r="AL16" i="11" s="1"/>
  <c r="AP16" i="11" s="1"/>
  <c r="AT16" i="11" s="1"/>
  <c r="AX16" i="11" s="1"/>
  <c r="BB16" i="11" s="1"/>
  <c r="BF16" i="11" s="1"/>
  <c r="BJ16" i="11" s="1"/>
  <c r="BN16" i="11" s="1"/>
  <c r="BR16" i="11" s="1"/>
  <c r="BV16" i="11" s="1"/>
  <c r="BZ16" i="11" s="1"/>
  <c r="CD16" i="11" s="1"/>
  <c r="CH16" i="11" s="1"/>
  <c r="CL16" i="11" s="1"/>
  <c r="CP16" i="11" s="1"/>
  <c r="CT16" i="11" s="1"/>
  <c r="CX16" i="11" s="1"/>
  <c r="DB16" i="11" s="1"/>
  <c r="DF16" i="11" s="1"/>
  <c r="DJ16" i="11" s="1"/>
  <c r="DN16" i="11" s="1"/>
  <c r="DR16" i="11" s="1"/>
  <c r="DV16" i="11" s="1"/>
  <c r="DZ16" i="11" s="1"/>
  <c r="EA55" i="11"/>
  <c r="DW55" i="11"/>
  <c r="DS55" i="11"/>
  <c r="DO55" i="11"/>
  <c r="DK55" i="11"/>
  <c r="DG55" i="11"/>
  <c r="DC55" i="11"/>
  <c r="CM55" i="11"/>
  <c r="BW55" i="11"/>
  <c r="BG55" i="11"/>
  <c r="AQ55" i="11"/>
  <c r="AA55" i="11"/>
  <c r="EA47" i="11"/>
  <c r="DW47" i="11"/>
  <c r="DS47" i="11"/>
  <c r="DO47" i="11"/>
  <c r="DK47" i="11"/>
  <c r="DG47" i="11"/>
  <c r="DC47" i="11"/>
  <c r="CM47" i="11"/>
  <c r="BW47" i="11"/>
  <c r="BG47" i="11"/>
  <c r="AQ47" i="11"/>
  <c r="AA47" i="11"/>
  <c r="EA39" i="11"/>
  <c r="DW39" i="11"/>
  <c r="DS39" i="11"/>
  <c r="DO39" i="11"/>
  <c r="DK39" i="11"/>
  <c r="DG39" i="11"/>
  <c r="DC39" i="11"/>
  <c r="CM39" i="11"/>
  <c r="BW39" i="11"/>
  <c r="BG39" i="11"/>
  <c r="AQ39" i="11"/>
  <c r="AA39" i="11"/>
  <c r="CE31" i="11"/>
  <c r="AY31" i="11"/>
  <c r="P26" i="11"/>
  <c r="T26" i="11" s="1"/>
  <c r="X26" i="11" s="1"/>
  <c r="AB26" i="11" s="1"/>
  <c r="AF26" i="11" s="1"/>
  <c r="AJ26" i="11" s="1"/>
  <c r="AN26" i="11" s="1"/>
  <c r="AR26" i="11" s="1"/>
  <c r="AV26" i="11" s="1"/>
  <c r="AZ26" i="11" s="1"/>
  <c r="BD26" i="11" s="1"/>
  <c r="BH26" i="11" s="1"/>
  <c r="BL26" i="11" s="1"/>
  <c r="BP26" i="11" s="1"/>
  <c r="BT26" i="11" s="1"/>
  <c r="BX26" i="11" s="1"/>
  <c r="CB26" i="11" s="1"/>
  <c r="CF26" i="11" s="1"/>
  <c r="CJ26" i="11" s="1"/>
  <c r="CN26" i="11" s="1"/>
  <c r="CR26" i="11" s="1"/>
  <c r="CV26" i="11" s="1"/>
  <c r="CZ26" i="11" s="1"/>
  <c r="DD26" i="11" s="1"/>
  <c r="DH26" i="11" s="1"/>
  <c r="DL26" i="11" s="1"/>
  <c r="DP26" i="11" s="1"/>
  <c r="DT26" i="11" s="1"/>
  <c r="DX26" i="11" s="1"/>
  <c r="CY23" i="11"/>
  <c r="CI23" i="11"/>
  <c r="BS23" i="11"/>
  <c r="BC23" i="11"/>
  <c r="AM23" i="11"/>
  <c r="W23" i="11"/>
  <c r="V24" i="11"/>
  <c r="L21" i="11"/>
  <c r="L22" i="11" s="1"/>
  <c r="P22" i="11" s="1"/>
  <c r="T22" i="11" s="1"/>
  <c r="X22" i="11" s="1"/>
  <c r="AB22" i="11" s="1"/>
  <c r="AF22" i="11" s="1"/>
  <c r="AJ22" i="11" s="1"/>
  <c r="AN22" i="11" s="1"/>
  <c r="AR22" i="11" s="1"/>
  <c r="AV22" i="11" s="1"/>
  <c r="AZ22" i="11" s="1"/>
  <c r="BD22" i="11" s="1"/>
  <c r="BH22" i="11" s="1"/>
  <c r="BL22" i="11" s="1"/>
  <c r="BP22" i="11" s="1"/>
  <c r="BT22" i="11" s="1"/>
  <c r="BX22" i="11" s="1"/>
  <c r="CB22" i="11" s="1"/>
  <c r="CF22" i="11" s="1"/>
  <c r="CJ22" i="11" s="1"/>
  <c r="CN22" i="11" s="1"/>
  <c r="CR22" i="11" s="1"/>
  <c r="CV22" i="11" s="1"/>
  <c r="CZ22" i="11" s="1"/>
  <c r="DD22" i="11" s="1"/>
  <c r="DH22" i="11" s="1"/>
  <c r="DL22" i="11" s="1"/>
  <c r="DP22" i="11" s="1"/>
  <c r="DT22" i="11" s="1"/>
  <c r="DX22" i="11" s="1"/>
  <c r="N21" i="11"/>
  <c r="N22" i="11"/>
  <c r="R22" i="11" s="1"/>
  <c r="V22" i="11" s="1"/>
  <c r="Z22" i="11" s="1"/>
  <c r="AD22" i="11" s="1"/>
  <c r="AH22" i="11" s="1"/>
  <c r="AL22" i="11" s="1"/>
  <c r="AP22" i="11" s="1"/>
  <c r="AT22" i="11" s="1"/>
  <c r="AX22" i="11" s="1"/>
  <c r="BB22" i="11" s="1"/>
  <c r="BF22" i="11" s="1"/>
  <c r="BJ22" i="11" s="1"/>
  <c r="BN22" i="11" s="1"/>
  <c r="BR22" i="11" s="1"/>
  <c r="BV22" i="11" s="1"/>
  <c r="BZ22" i="11" s="1"/>
  <c r="CD22" i="11" s="1"/>
  <c r="CH22" i="11" s="1"/>
  <c r="CL22" i="11" s="1"/>
  <c r="CP22" i="11" s="1"/>
  <c r="CT22" i="11" s="1"/>
  <c r="CX22" i="11" s="1"/>
  <c r="DB22" i="11" s="1"/>
  <c r="DF22" i="11" s="1"/>
  <c r="DJ22" i="11" s="1"/>
  <c r="DN22" i="11" s="1"/>
  <c r="DR22" i="11" s="1"/>
  <c r="DV22" i="11" s="1"/>
  <c r="DZ22" i="11" s="1"/>
  <c r="DW19" i="11"/>
  <c r="DG19" i="11"/>
  <c r="Q20" i="11"/>
  <c r="S19" i="11"/>
  <c r="DW15" i="11"/>
  <c r="DG15" i="11"/>
  <c r="S15" i="11"/>
  <c r="AL52" i="11"/>
  <c r="AP52" i="11" s="1"/>
  <c r="AT52" i="11" s="1"/>
  <c r="AX52" i="11" s="1"/>
  <c r="BB52" i="11" s="1"/>
  <c r="BF52" i="11" s="1"/>
  <c r="BJ52" i="11" s="1"/>
  <c r="BN52" i="11" s="1"/>
  <c r="BR52" i="11" s="1"/>
  <c r="BV52" i="11" s="1"/>
  <c r="BZ52" i="11" s="1"/>
  <c r="CD52" i="11" s="1"/>
  <c r="CH52" i="11" s="1"/>
  <c r="CL52" i="11" s="1"/>
  <c r="CP52" i="11" s="1"/>
  <c r="CT52" i="11" s="1"/>
  <c r="CX52" i="11" s="1"/>
  <c r="DB52" i="11" s="1"/>
  <c r="DF52" i="11" s="1"/>
  <c r="DJ52" i="11" s="1"/>
  <c r="DN52" i="11" s="1"/>
  <c r="DR52" i="11" s="1"/>
  <c r="DV52" i="11" s="1"/>
  <c r="DZ52" i="11" s="1"/>
  <c r="CM31" i="11"/>
  <c r="CA31" i="11"/>
  <c r="BG31" i="11"/>
  <c r="AU31" i="11"/>
  <c r="AA31" i="11"/>
  <c r="Z32" i="11"/>
  <c r="AD32" i="11" s="1"/>
  <c r="AH32" i="11" s="1"/>
  <c r="AL32" i="11" s="1"/>
  <c r="AP32" i="11" s="1"/>
  <c r="AT32" i="11" s="1"/>
  <c r="AX32" i="11" s="1"/>
  <c r="BB32" i="11" s="1"/>
  <c r="BF32" i="11" s="1"/>
  <c r="BJ32" i="11" s="1"/>
  <c r="BN32" i="11" s="1"/>
  <c r="BR32" i="11" s="1"/>
  <c r="BV32" i="11" s="1"/>
  <c r="BZ32" i="11" s="1"/>
  <c r="CD32" i="11" s="1"/>
  <c r="CH32" i="11" s="1"/>
  <c r="CL32" i="11"/>
  <c r="CP32" i="11" s="1"/>
  <c r="CT32" i="11" s="1"/>
  <c r="CX32" i="11" s="1"/>
  <c r="DB32" i="11" s="1"/>
  <c r="DF32" i="11" s="1"/>
  <c r="DJ32" i="11" s="1"/>
  <c r="DN32" i="11" s="1"/>
  <c r="DR32" i="11" s="1"/>
  <c r="DV32" i="11" s="1"/>
  <c r="DZ32" i="11" s="1"/>
  <c r="L29" i="11"/>
  <c r="L30" i="11" s="1"/>
  <c r="P30" i="11" s="1"/>
  <c r="T30" i="11" s="1"/>
  <c r="X30" i="11" s="1"/>
  <c r="AB30" i="11" s="1"/>
  <c r="AF30" i="11" s="1"/>
  <c r="AJ30" i="11" s="1"/>
  <c r="AN30" i="11" s="1"/>
  <c r="AR30" i="11" s="1"/>
  <c r="AV30" i="11" s="1"/>
  <c r="AZ30" i="11" s="1"/>
  <c r="BD30" i="11" s="1"/>
  <c r="BH30" i="11" s="1"/>
  <c r="BL30" i="11" s="1"/>
  <c r="BP30" i="11" s="1"/>
  <c r="BT30" i="11" s="1"/>
  <c r="BX30" i="11" s="1"/>
  <c r="CB30" i="11" s="1"/>
  <c r="CF30" i="11" s="1"/>
  <c r="CJ30" i="11" s="1"/>
  <c r="CN30" i="11" s="1"/>
  <c r="CR30" i="11" s="1"/>
  <c r="CV30" i="11" s="1"/>
  <c r="CZ30" i="11" s="1"/>
  <c r="DD30" i="11" s="1"/>
  <c r="DH30" i="11" s="1"/>
  <c r="DL30" i="11" s="1"/>
  <c r="DP30" i="11" s="1"/>
  <c r="DT30" i="11" s="1"/>
  <c r="DX30" i="11" s="1"/>
  <c r="N29" i="11"/>
  <c r="N30" i="11" s="1"/>
  <c r="R30" i="11" s="1"/>
  <c r="V30" i="11"/>
  <c r="Z30" i="11" s="1"/>
  <c r="AD30" i="11" s="1"/>
  <c r="AH30" i="11" s="1"/>
  <c r="AL30" i="11" s="1"/>
  <c r="AP30" i="11" s="1"/>
  <c r="AT30" i="11" s="1"/>
  <c r="AX30" i="11" s="1"/>
  <c r="BB30" i="11" s="1"/>
  <c r="BF30" i="11" s="1"/>
  <c r="BJ30" i="11" s="1"/>
  <c r="BN30" i="11" s="1"/>
  <c r="BR30" i="11" s="1"/>
  <c r="BV30" i="11" s="1"/>
  <c r="BZ30" i="11" s="1"/>
  <c r="CD30" i="11" s="1"/>
  <c r="CH30" i="11" s="1"/>
  <c r="CL30" i="11" s="1"/>
  <c r="CP30" i="11" s="1"/>
  <c r="CT30" i="11" s="1"/>
  <c r="CX30" i="11" s="1"/>
  <c r="DB30" i="11" s="1"/>
  <c r="DF30" i="11" s="1"/>
  <c r="DJ30" i="11" s="1"/>
  <c r="DN30" i="11" s="1"/>
  <c r="DR30" i="11" s="1"/>
  <c r="DV30" i="11" s="1"/>
  <c r="DZ30" i="11" s="1"/>
  <c r="O30" i="11"/>
  <c r="EA19" i="11"/>
  <c r="DK19" i="11"/>
  <c r="CM15" i="11"/>
  <c r="BG15" i="11"/>
  <c r="AA15" i="11"/>
  <c r="DB24" i="11"/>
  <c r="DF24" i="11" s="1"/>
  <c r="DJ24" i="11" s="1"/>
  <c r="DN24" i="11" s="1"/>
  <c r="DR24" i="11" s="1"/>
  <c r="DV24" i="11" s="1"/>
  <c r="DZ24" i="11" s="1"/>
  <c r="Z24" i="11"/>
  <c r="AD24" i="11" s="1"/>
  <c r="AH24" i="11" s="1"/>
  <c r="AL24" i="11" s="1"/>
  <c r="AP24" i="11" s="1"/>
  <c r="AT24" i="11" s="1"/>
  <c r="AX24" i="11" s="1"/>
  <c r="BB24" i="11" s="1"/>
  <c r="BF24" i="11" s="1"/>
  <c r="BJ24" i="11" s="1"/>
  <c r="BN24" i="11" s="1"/>
  <c r="BR24" i="11" s="1"/>
  <c r="BV24" i="11" s="1"/>
  <c r="BZ24" i="11" s="1"/>
  <c r="CD24" i="11" s="1"/>
  <c r="CH24" i="11" s="1"/>
  <c r="CL24" i="11" s="1"/>
  <c r="CP24" i="11" s="1"/>
  <c r="CT24" i="11" s="1"/>
  <c r="CX24" i="11" s="1"/>
  <c r="BI110" i="12"/>
  <c r="AM125" i="12"/>
  <c r="T114" i="12"/>
  <c r="X114" i="12" s="1"/>
  <c r="AB114" i="12" s="1"/>
  <c r="AF114" i="12" s="1"/>
  <c r="AJ114" i="12" s="1"/>
  <c r="AN114" i="12" s="1"/>
  <c r="AR114" i="12" s="1"/>
  <c r="AV114" i="12" s="1"/>
  <c r="AZ114" i="12" s="1"/>
  <c r="BD114" i="12" s="1"/>
  <c r="BH114" i="12" s="1"/>
  <c r="BL114" i="12" s="1"/>
  <c r="BP114" i="12" s="1"/>
  <c r="BT114" i="12" s="1"/>
  <c r="BX114" i="12" s="1"/>
  <c r="CB114" i="12" s="1"/>
  <c r="CF114" i="12" s="1"/>
  <c r="CJ114" i="12" s="1"/>
  <c r="CN114" i="12" s="1"/>
  <c r="CR114" i="12" s="1"/>
  <c r="CV114" i="12" s="1"/>
  <c r="CZ114" i="12" s="1"/>
  <c r="DC111" i="12"/>
  <c r="CM111" i="12"/>
  <c r="BW111" i="12"/>
  <c r="BG111" i="12"/>
  <c r="AQ111" i="12"/>
  <c r="AA111" i="12"/>
  <c r="T119" i="12"/>
  <c r="AJ119" i="12"/>
  <c r="AZ119" i="12"/>
  <c r="BP119" i="12"/>
  <c r="CF119" i="12"/>
  <c r="CV119" i="12"/>
  <c r="Q96" i="12"/>
  <c r="U96" i="12"/>
  <c r="Y96" i="12"/>
  <c r="AC96" i="12" s="1"/>
  <c r="AG96" i="12" s="1"/>
  <c r="AK96" i="12" s="1"/>
  <c r="AO96" i="12" s="1"/>
  <c r="AS96" i="12" s="1"/>
  <c r="AW96" i="12" s="1"/>
  <c r="BA96" i="12" s="1"/>
  <c r="BE96" i="12" s="1"/>
  <c r="BI96" i="12" s="1"/>
  <c r="BM96" i="12" s="1"/>
  <c r="BQ96" i="12" s="1"/>
  <c r="BU96" i="12" s="1"/>
  <c r="BY96" i="12" s="1"/>
  <c r="CC96" i="12" s="1"/>
  <c r="CG96" i="12" s="1"/>
  <c r="CK96" i="12" s="1"/>
  <c r="CO96" i="12" s="1"/>
  <c r="CS96" i="12" s="1"/>
  <c r="CW96" i="12" s="1"/>
  <c r="DA96" i="12" s="1"/>
  <c r="X88" i="12"/>
  <c r="AB88" i="12"/>
  <c r="AF88" i="12"/>
  <c r="AJ88" i="12" s="1"/>
  <c r="AN88" i="12" s="1"/>
  <c r="AR88" i="12" s="1"/>
  <c r="AV88" i="12" s="1"/>
  <c r="AZ88" i="12" s="1"/>
  <c r="BD88" i="12" s="1"/>
  <c r="BH88" i="12" s="1"/>
  <c r="BL88" i="12" s="1"/>
  <c r="BP88" i="12" s="1"/>
  <c r="BT88" i="12" s="1"/>
  <c r="BX88" i="12" s="1"/>
  <c r="CB88" i="12" s="1"/>
  <c r="CF88" i="12" s="1"/>
  <c r="CJ88" i="12" s="1"/>
  <c r="CN88" i="12" s="1"/>
  <c r="CR88" i="12" s="1"/>
  <c r="CV88" i="12" s="1"/>
  <c r="CZ88" i="12" s="1"/>
  <c r="CU111" i="12"/>
  <c r="CE111" i="12"/>
  <c r="BO111" i="12"/>
  <c r="AY111" i="12"/>
  <c r="AI111" i="12"/>
  <c r="V112" i="12"/>
  <c r="Z112" i="12" s="1"/>
  <c r="AD112" i="12" s="1"/>
  <c r="AH112" i="12" s="1"/>
  <c r="AL112" i="12" s="1"/>
  <c r="AP112" i="12" s="1"/>
  <c r="AT112" i="12" s="1"/>
  <c r="AX112" i="12" s="1"/>
  <c r="BB112" i="12" s="1"/>
  <c r="BF112" i="12" s="1"/>
  <c r="BJ112" i="12" s="1"/>
  <c r="BN112" i="12" s="1"/>
  <c r="BR112" i="12" s="1"/>
  <c r="BV112" i="12" s="1"/>
  <c r="BZ112" i="12" s="1"/>
  <c r="CD112" i="12" s="1"/>
  <c r="CH112" i="12" s="1"/>
  <c r="CL112" i="12" s="1"/>
  <c r="CP112" i="12" s="1"/>
  <c r="CT112" i="12" s="1"/>
  <c r="CX112" i="12" s="1"/>
  <c r="DB112" i="12" s="1"/>
  <c r="S111" i="12"/>
  <c r="S112" i="12" s="1"/>
  <c r="DC83" i="12"/>
  <c r="CM83" i="12"/>
  <c r="BW83" i="12"/>
  <c r="BG83" i="12"/>
  <c r="AQ83" i="12"/>
  <c r="AA83" i="12"/>
  <c r="T82" i="12"/>
  <c r="CQ79" i="12"/>
  <c r="CA79" i="12"/>
  <c r="T80" i="12"/>
  <c r="X80" i="12" s="1"/>
  <c r="AB80" i="12" s="1"/>
  <c r="AF80" i="12" s="1"/>
  <c r="AJ80" i="12" s="1"/>
  <c r="AN80" i="12" s="1"/>
  <c r="AR80" i="12" s="1"/>
  <c r="AV80" i="12" s="1"/>
  <c r="AZ80" i="12" s="1"/>
  <c r="BD80" i="12" s="1"/>
  <c r="BH80" i="12" s="1"/>
  <c r="BL80" i="12" s="1"/>
  <c r="BP80" i="12" s="1"/>
  <c r="BT80" i="12" s="1"/>
  <c r="BX80" i="12" s="1"/>
  <c r="CB80" i="12" s="1"/>
  <c r="CF80" i="12" s="1"/>
  <c r="CJ80" i="12" s="1"/>
  <c r="CN80" i="12" s="1"/>
  <c r="CR80" i="12" s="1"/>
  <c r="CV80" i="12" s="1"/>
  <c r="CZ80" i="12" s="1"/>
  <c r="P78" i="12"/>
  <c r="T78" i="12" s="1"/>
  <c r="BW75" i="12"/>
  <c r="P76" i="12"/>
  <c r="T76" i="12" s="1"/>
  <c r="X76" i="12" s="1"/>
  <c r="AB76" i="12" s="1"/>
  <c r="AF76" i="12" s="1"/>
  <c r="AJ76" i="12" s="1"/>
  <c r="AN76" i="12" s="1"/>
  <c r="AR76" i="12" s="1"/>
  <c r="AV76" i="12" s="1"/>
  <c r="AZ76" i="12" s="1"/>
  <c r="BD76" i="12" s="1"/>
  <c r="BH76" i="12" s="1"/>
  <c r="BL76" i="12" s="1"/>
  <c r="BP76" i="12" s="1"/>
  <c r="BT76" i="12" s="1"/>
  <c r="BX76" i="12" s="1"/>
  <c r="CB76" i="12" s="1"/>
  <c r="CF76" i="12" s="1"/>
  <c r="CJ76" i="12" s="1"/>
  <c r="CN76" i="12" s="1"/>
  <c r="CR76" i="12" s="1"/>
  <c r="CV76" i="12" s="1"/>
  <c r="CZ76" i="12" s="1"/>
  <c r="CE71" i="12"/>
  <c r="BC71" i="12"/>
  <c r="CU87" i="12"/>
  <c r="CE87" i="12"/>
  <c r="BO87" i="12"/>
  <c r="AY87" i="12"/>
  <c r="AI87" i="12"/>
  <c r="S87" i="12"/>
  <c r="CQ83" i="12"/>
  <c r="CA83" i="12"/>
  <c r="BK83" i="12"/>
  <c r="AU83" i="12"/>
  <c r="AE83" i="12"/>
  <c r="CU79" i="12"/>
  <c r="CE79" i="12"/>
  <c r="BO71" i="12"/>
  <c r="DC103" i="12"/>
  <c r="CY103" i="12"/>
  <c r="CU103" i="12"/>
  <c r="CQ103" i="12"/>
  <c r="CM103" i="12"/>
  <c r="CI103" i="12"/>
  <c r="CE103" i="12"/>
  <c r="CA103" i="12"/>
  <c r="BW103" i="12"/>
  <c r="BS103" i="12"/>
  <c r="BO103" i="12"/>
  <c r="BK103" i="12"/>
  <c r="BG103" i="12"/>
  <c r="BC103" i="12"/>
  <c r="AY103" i="12"/>
  <c r="AU103" i="12"/>
  <c r="AQ103" i="12"/>
  <c r="AM103" i="12"/>
  <c r="AI103" i="12"/>
  <c r="AE103" i="12"/>
  <c r="AA103" i="12"/>
  <c r="W103" i="12"/>
  <c r="S103" i="12"/>
  <c r="O103" i="12"/>
  <c r="O104" i="12" s="1"/>
  <c r="S104" i="12" s="1"/>
  <c r="W104" i="12" s="1"/>
  <c r="AA104" i="12" s="1"/>
  <c r="DC95" i="12"/>
  <c r="CY95" i="12"/>
  <c r="CU95" i="12"/>
  <c r="CQ95" i="12"/>
  <c r="CM95" i="12"/>
  <c r="CI95" i="12"/>
  <c r="CE95" i="12"/>
  <c r="CA95" i="12"/>
  <c r="BW95" i="12"/>
  <c r="BS95" i="12"/>
  <c r="BO95" i="12"/>
  <c r="BK95" i="12"/>
  <c r="BG95" i="12"/>
  <c r="BC95" i="12"/>
  <c r="AY95" i="12"/>
  <c r="AU95" i="12"/>
  <c r="AQ95" i="12"/>
  <c r="AM95" i="12"/>
  <c r="AI95" i="12"/>
  <c r="AE95" i="12"/>
  <c r="AA95" i="12"/>
  <c r="W95" i="12"/>
  <c r="S95" i="12"/>
  <c r="O95" i="12"/>
  <c r="O96" i="12" s="1"/>
  <c r="S96" i="12" s="1"/>
  <c r="W96" i="12" s="1"/>
  <c r="AA96" i="12" s="1"/>
  <c r="AE96" i="12" s="1"/>
  <c r="AI96" i="12" s="1"/>
  <c r="AM96" i="12" s="1"/>
  <c r="AQ96" i="12" s="1"/>
  <c r="AU96" i="12" s="1"/>
  <c r="AY96" i="12" s="1"/>
  <c r="BC96" i="12" s="1"/>
  <c r="BG96" i="12" s="1"/>
  <c r="BK96" i="12" s="1"/>
  <c r="BO96" i="12" s="1"/>
  <c r="BS96" i="12" s="1"/>
  <c r="BW96" i="12" s="1"/>
  <c r="CA96" i="12" s="1"/>
  <c r="CE96" i="12" s="1"/>
  <c r="CI96" i="12" s="1"/>
  <c r="CM96" i="12" s="1"/>
  <c r="CQ96" i="12" s="1"/>
  <c r="CU96" i="12" s="1"/>
  <c r="CY96" i="12" s="1"/>
  <c r="DC96" i="12" s="1"/>
  <c r="CY87" i="12"/>
  <c r="CI87" i="12"/>
  <c r="BS87" i="12"/>
  <c r="BC87" i="12"/>
  <c r="AM87" i="12"/>
  <c r="W87" i="12"/>
  <c r="CU83" i="12"/>
  <c r="CE83" i="12"/>
  <c r="BO83" i="12"/>
  <c r="AY83" i="12"/>
  <c r="AI83" i="12"/>
  <c r="S83" i="12"/>
  <c r="S84" i="12" s="1"/>
  <c r="R84" i="12"/>
  <c r="X82" i="12"/>
  <c r="AB82" i="12" s="1"/>
  <c r="AF82" i="12" s="1"/>
  <c r="AJ82" i="12" s="1"/>
  <c r="AN82" i="12" s="1"/>
  <c r="AR82" i="12" s="1"/>
  <c r="AV82" i="12" s="1"/>
  <c r="AZ82" i="12" s="1"/>
  <c r="BD82" i="12" s="1"/>
  <c r="BH82" i="12" s="1"/>
  <c r="BL82" i="12" s="1"/>
  <c r="BP82" i="12" s="1"/>
  <c r="BT82" i="12" s="1"/>
  <c r="BX82" i="12" s="1"/>
  <c r="CB82" i="12" s="1"/>
  <c r="CF82" i="12" s="1"/>
  <c r="CJ82" i="12" s="1"/>
  <c r="CN82" i="12" s="1"/>
  <c r="CR82" i="12" s="1"/>
  <c r="CV82" i="12" s="1"/>
  <c r="CZ82" i="12" s="1"/>
  <c r="CY79" i="12"/>
  <c r="CI79" i="12"/>
  <c r="X78" i="12"/>
  <c r="AB78" i="12" s="1"/>
  <c r="AF78" i="12" s="1"/>
  <c r="AJ78" i="12" s="1"/>
  <c r="AN78" i="12"/>
  <c r="AR78" i="12" s="1"/>
  <c r="AV78" i="12" s="1"/>
  <c r="AZ78" i="12" s="1"/>
  <c r="BD78" i="12" s="1"/>
  <c r="BH78" i="12" s="1"/>
  <c r="BL78" i="12" s="1"/>
  <c r="BP78" i="12" s="1"/>
  <c r="BT78" i="12" s="1"/>
  <c r="BX78" i="12" s="1"/>
  <c r="CB78" i="12" s="1"/>
  <c r="CF78" i="12" s="1"/>
  <c r="CJ78" i="12" s="1"/>
  <c r="CN78" i="12" s="1"/>
  <c r="CR78" i="12" s="1"/>
  <c r="CV78" i="12" s="1"/>
  <c r="CZ78" i="12" s="1"/>
  <c r="DC75" i="12"/>
  <c r="AQ75" i="12"/>
  <c r="S76" i="12"/>
  <c r="AY71" i="12"/>
  <c r="X68" i="12"/>
  <c r="AB68" i="12"/>
  <c r="AF68" i="12" s="1"/>
  <c r="AJ68" i="12" s="1"/>
  <c r="AN68" i="12" s="1"/>
  <c r="AR68" i="12" s="1"/>
  <c r="AV68" i="12" s="1"/>
  <c r="AZ68" i="12" s="1"/>
  <c r="BD68" i="12" s="1"/>
  <c r="BH68" i="12" s="1"/>
  <c r="BL68" i="12" s="1"/>
  <c r="BP68" i="12" s="1"/>
  <c r="BT68" i="12" s="1"/>
  <c r="BX68" i="12" s="1"/>
  <c r="CB68" i="12" s="1"/>
  <c r="CF68" i="12" s="1"/>
  <c r="CJ68" i="12" s="1"/>
  <c r="CN68" i="12" s="1"/>
  <c r="CR68" i="12" s="1"/>
  <c r="CV68" i="12" s="1"/>
  <c r="CZ68" i="12" s="1"/>
  <c r="M88" i="12"/>
  <c r="Q88" i="12" s="1"/>
  <c r="U88" i="12"/>
  <c r="Y88" i="12" s="1"/>
  <c r="AC88" i="12" s="1"/>
  <c r="AG88" i="12" s="1"/>
  <c r="AK88" i="12" s="1"/>
  <c r="AO88" i="12" s="1"/>
  <c r="AS88" i="12" s="1"/>
  <c r="AW88" i="12" s="1"/>
  <c r="BA88" i="12" s="1"/>
  <c r="BE88" i="12" s="1"/>
  <c r="BI88" i="12" s="1"/>
  <c r="BM88" i="12" s="1"/>
  <c r="BQ88" i="12" s="1"/>
  <c r="BU88" i="12" s="1"/>
  <c r="BY88" i="12" s="1"/>
  <c r="CC88" i="12" s="1"/>
  <c r="CG88" i="12" s="1"/>
  <c r="CK88" i="12" s="1"/>
  <c r="CO88" i="12" s="1"/>
  <c r="CS88" i="12" s="1"/>
  <c r="CW88" i="12" s="1"/>
  <c r="DA88" i="12" s="1"/>
  <c r="DC87" i="12"/>
  <c r="CM87" i="12"/>
  <c r="BW87" i="12"/>
  <c r="BG87" i="12"/>
  <c r="AQ87" i="12"/>
  <c r="AA87" i="12"/>
  <c r="CY83" i="12"/>
  <c r="CI83" i="12"/>
  <c r="BS83" i="12"/>
  <c r="BC83" i="12"/>
  <c r="AM83" i="12"/>
  <c r="W83" i="12"/>
  <c r="V84" i="12"/>
  <c r="Z84" i="12" s="1"/>
  <c r="AD84" i="12" s="1"/>
  <c r="AH84" i="12" s="1"/>
  <c r="AL84" i="12" s="1"/>
  <c r="AP84" i="12" s="1"/>
  <c r="AT84" i="12" s="1"/>
  <c r="AX84" i="12" s="1"/>
  <c r="BB84" i="12" s="1"/>
  <c r="BF84" i="12" s="1"/>
  <c r="BJ84" i="12"/>
  <c r="BN84" i="12" s="1"/>
  <c r="BR84" i="12" s="1"/>
  <c r="BV84" i="12" s="1"/>
  <c r="BZ84" i="12" s="1"/>
  <c r="CD84" i="12" s="1"/>
  <c r="CH84" i="12" s="1"/>
  <c r="CL84" i="12" s="1"/>
  <c r="CP84" i="12" s="1"/>
  <c r="CT84" i="12" s="1"/>
  <c r="CX84" i="12" s="1"/>
  <c r="DB84" i="12" s="1"/>
  <c r="DC79" i="12"/>
  <c r="CM79" i="12"/>
  <c r="BW79" i="12"/>
  <c r="CU71" i="12"/>
  <c r="AI71" i="12"/>
  <c r="S71" i="12"/>
  <c r="AM67" i="12"/>
  <c r="AI67" i="12"/>
  <c r="AE67" i="12"/>
  <c r="AA67" i="12"/>
  <c r="W67" i="12"/>
  <c r="S67" i="12"/>
  <c r="S68" i="12" s="1"/>
  <c r="O67" i="12"/>
  <c r="N76" i="12"/>
  <c r="R76" i="12" s="1"/>
  <c r="V76" i="12" s="1"/>
  <c r="Z76" i="12" s="1"/>
  <c r="AD76" i="12" s="1"/>
  <c r="AH76" i="12" s="1"/>
  <c r="AL76" i="12" s="1"/>
  <c r="AP76" i="12" s="1"/>
  <c r="AT76" i="12" s="1"/>
  <c r="AX76" i="12" s="1"/>
  <c r="BB76" i="12" s="1"/>
  <c r="BF76" i="12" s="1"/>
  <c r="BJ76" i="12" s="1"/>
  <c r="BN76" i="12" s="1"/>
  <c r="BR76" i="12" s="1"/>
  <c r="BV76" i="12" s="1"/>
  <c r="BZ76" i="12" s="1"/>
  <c r="CD76" i="12" s="1"/>
  <c r="CH76" i="12" s="1"/>
  <c r="CL76" i="12" s="1"/>
  <c r="CP76" i="12" s="1"/>
  <c r="CT76" i="12" s="1"/>
  <c r="CX76" i="12" s="1"/>
  <c r="DB76" i="12" s="1"/>
  <c r="O74" i="12"/>
  <c r="S74" i="12" s="1"/>
  <c r="W74" i="12" s="1"/>
  <c r="AA74" i="12" s="1"/>
  <c r="AE74" i="12" s="1"/>
  <c r="AI74" i="12" s="1"/>
  <c r="AM74" i="12" s="1"/>
  <c r="AQ74" i="12" s="1"/>
  <c r="AU74" i="12" s="1"/>
  <c r="AY74" i="12" s="1"/>
  <c r="BC74" i="12" s="1"/>
  <c r="BG74" i="12" s="1"/>
  <c r="BK74" i="12" s="1"/>
  <c r="BO74" i="12" s="1"/>
  <c r="BS74" i="12" s="1"/>
  <c r="BW74" i="12" s="1"/>
  <c r="CA74" i="12" s="1"/>
  <c r="CE74" i="12" s="1"/>
  <c r="CI74" i="12" s="1"/>
  <c r="CM74" i="12" s="1"/>
  <c r="CQ74" i="12" s="1"/>
  <c r="CU74" i="12" s="1"/>
  <c r="CY74" i="12" s="1"/>
  <c r="DC74" i="12" s="1"/>
  <c r="N73" i="12"/>
  <c r="N74" i="12" s="1"/>
  <c r="R74" i="12" s="1"/>
  <c r="V74" i="12"/>
  <c r="Z74" i="12" s="1"/>
  <c r="AD74" i="12" s="1"/>
  <c r="AH74" i="12" s="1"/>
  <c r="AL74" i="12" s="1"/>
  <c r="AP74" i="12" s="1"/>
  <c r="AT74" i="12" s="1"/>
  <c r="AX74" i="12" s="1"/>
  <c r="BB74" i="12" s="1"/>
  <c r="BF74" i="12" s="1"/>
  <c r="BJ74" i="12" s="1"/>
  <c r="BN74" i="12" s="1"/>
  <c r="BR74" i="12" s="1"/>
  <c r="BV74" i="12" s="1"/>
  <c r="BZ74" i="12" s="1"/>
  <c r="CD74" i="12" s="1"/>
  <c r="CH74" i="12" s="1"/>
  <c r="CL74" i="12" s="1"/>
  <c r="CP74" i="12" s="1"/>
  <c r="CT74" i="12" s="1"/>
  <c r="CX74" i="12" s="1"/>
  <c r="DB74" i="12" s="1"/>
  <c r="N80" i="12"/>
  <c r="R80" i="12"/>
  <c r="V80" i="12" s="1"/>
  <c r="Z80" i="12" s="1"/>
  <c r="AD80" i="12" s="1"/>
  <c r="AH80" i="12" s="1"/>
  <c r="AL80" i="12" s="1"/>
  <c r="AP80" i="12" s="1"/>
  <c r="AT80" i="12" s="1"/>
  <c r="AX80" i="12" s="1"/>
  <c r="BB80" i="12" s="1"/>
  <c r="BF80" i="12" s="1"/>
  <c r="BJ80" i="12" s="1"/>
  <c r="BN80" i="12" s="1"/>
  <c r="BR80" i="12" s="1"/>
  <c r="BV80" i="12" s="1"/>
  <c r="BZ80" i="12" s="1"/>
  <c r="CD80" i="12" s="1"/>
  <c r="CH80" i="12" s="1"/>
  <c r="CL80" i="12" s="1"/>
  <c r="CP80" i="12" s="1"/>
  <c r="CT80" i="12" s="1"/>
  <c r="CX80" i="12" s="1"/>
  <c r="DB80" i="12" s="1"/>
  <c r="AE63" i="12"/>
  <c r="S63" i="12"/>
  <c r="S64" i="12" s="1"/>
  <c r="O51" i="12"/>
  <c r="O52" i="12" s="1"/>
  <c r="M52" i="12"/>
  <c r="Q52" i="12" s="1"/>
  <c r="CE47" i="12"/>
  <c r="AY47" i="12"/>
  <c r="S47" i="12"/>
  <c r="S48" i="12"/>
  <c r="BS59" i="12"/>
  <c r="BO59" i="12"/>
  <c r="O59" i="12"/>
  <c r="O60" i="12"/>
  <c r="P56" i="12"/>
  <c r="T56" i="12" s="1"/>
  <c r="X56" i="12" s="1"/>
  <c r="AB56" i="12" s="1"/>
  <c r="AF56" i="12" s="1"/>
  <c r="AJ56" i="12" s="1"/>
  <c r="AN56" i="12" s="1"/>
  <c r="AR56" i="12" s="1"/>
  <c r="AV56" i="12" s="1"/>
  <c r="AZ56" i="12" s="1"/>
  <c r="BD56" i="12" s="1"/>
  <c r="BH56" i="12" s="1"/>
  <c r="BL56" i="12" s="1"/>
  <c r="BP56" i="12" s="1"/>
  <c r="BT56" i="12" s="1"/>
  <c r="BX56" i="12" s="1"/>
  <c r="CB56" i="12" s="1"/>
  <c r="CF56" i="12" s="1"/>
  <c r="CJ56" i="12" s="1"/>
  <c r="CN56" i="12" s="1"/>
  <c r="CR56" i="12" s="1"/>
  <c r="CV56" i="12" s="1"/>
  <c r="CZ56" i="12" s="1"/>
  <c r="CQ51" i="12"/>
  <c r="CE51" i="12"/>
  <c r="BK51" i="12"/>
  <c r="AY51" i="12"/>
  <c r="AE51" i="12"/>
  <c r="S51" i="12"/>
  <c r="S52" i="12" s="1"/>
  <c r="W52" i="12" s="1"/>
  <c r="P48" i="12"/>
  <c r="T48" i="12"/>
  <c r="X48" i="12" s="1"/>
  <c r="AB48" i="12" s="1"/>
  <c r="AF48" i="12" s="1"/>
  <c r="AJ48" i="12"/>
  <c r="AN48" i="12" s="1"/>
  <c r="AR48" i="12" s="1"/>
  <c r="AV48" i="12" s="1"/>
  <c r="AZ48" i="12" s="1"/>
  <c r="BD48" i="12" s="1"/>
  <c r="BH48" i="12" s="1"/>
  <c r="BL48" i="12" s="1"/>
  <c r="BP48" i="12" s="1"/>
  <c r="BT48" i="12" s="1"/>
  <c r="BX48" i="12" s="1"/>
  <c r="CB48" i="12" s="1"/>
  <c r="CF48" i="12" s="1"/>
  <c r="CJ48" i="12" s="1"/>
  <c r="CN48" i="12" s="1"/>
  <c r="CR48" i="12" s="1"/>
  <c r="CV48" i="12" s="1"/>
  <c r="CZ48" i="12" s="1"/>
  <c r="P46" i="12"/>
  <c r="T46" i="12" s="1"/>
  <c r="X46" i="12" s="1"/>
  <c r="AB46" i="12" s="1"/>
  <c r="AF46" i="12" s="1"/>
  <c r="AJ46" i="12" s="1"/>
  <c r="AN46" i="12" s="1"/>
  <c r="AR46" i="12" s="1"/>
  <c r="AV46" i="12" s="1"/>
  <c r="AZ46" i="12" s="1"/>
  <c r="BD46" i="12" s="1"/>
  <c r="BH46" i="12" s="1"/>
  <c r="BL46" i="12" s="1"/>
  <c r="BP46" i="12" s="1"/>
  <c r="BT46" i="12" s="1"/>
  <c r="BX46" i="12" s="1"/>
  <c r="CB46" i="12" s="1"/>
  <c r="CF46" i="12" s="1"/>
  <c r="CJ46" i="12" s="1"/>
  <c r="CN46" i="12" s="1"/>
  <c r="CR46" i="12" s="1"/>
  <c r="CV46" i="12" s="1"/>
  <c r="CZ46" i="12" s="1"/>
  <c r="CU47" i="12"/>
  <c r="BO47" i="12"/>
  <c r="AI47" i="12"/>
  <c r="S43" i="12"/>
  <c r="S44" i="12" s="1"/>
  <c r="W44" i="12" s="1"/>
  <c r="R44" i="12"/>
  <c r="V44" i="12" s="1"/>
  <c r="Z44" i="12" s="1"/>
  <c r="AD44" i="12" s="1"/>
  <c r="AH44" i="12" s="1"/>
  <c r="AL44" i="12" s="1"/>
  <c r="AP44" i="12" s="1"/>
  <c r="AT44" i="12" s="1"/>
  <c r="AX44" i="12" s="1"/>
  <c r="BB44" i="12" s="1"/>
  <c r="BF44" i="12" s="1"/>
  <c r="BJ44" i="12" s="1"/>
  <c r="BN44" i="12" s="1"/>
  <c r="BR44" i="12" s="1"/>
  <c r="BV44" i="12" s="1"/>
  <c r="BZ44" i="12" s="1"/>
  <c r="CD44" i="12" s="1"/>
  <c r="CH44" i="12" s="1"/>
  <c r="CL44" i="12" s="1"/>
  <c r="CP44" i="12" s="1"/>
  <c r="CT44" i="12" s="1"/>
  <c r="CX44" i="12" s="1"/>
  <c r="DB44" i="12" s="1"/>
  <c r="Q60" i="12"/>
  <c r="U60" i="12"/>
  <c r="Y60" i="12" s="1"/>
  <c r="AC60" i="12" s="1"/>
  <c r="AG60" i="12" s="1"/>
  <c r="AK60" i="12" s="1"/>
  <c r="AO60" i="12" s="1"/>
  <c r="AS60" i="12" s="1"/>
  <c r="AW60" i="12" s="1"/>
  <c r="BA60" i="12" s="1"/>
  <c r="BE60" i="12" s="1"/>
  <c r="BI60" i="12" s="1"/>
  <c r="BM60" i="12" s="1"/>
  <c r="BQ60" i="12" s="1"/>
  <c r="BU60" i="12" s="1"/>
  <c r="BY60" i="12" s="1"/>
  <c r="CC60" i="12" s="1"/>
  <c r="CG60" i="12" s="1"/>
  <c r="CK60" i="12" s="1"/>
  <c r="CO60" i="12" s="1"/>
  <c r="CS60" i="12" s="1"/>
  <c r="CW60" i="12" s="1"/>
  <c r="DA60" i="12" s="1"/>
  <c r="CU59" i="12"/>
  <c r="AI59" i="12"/>
  <c r="P60" i="12"/>
  <c r="T60" i="12" s="1"/>
  <c r="X60" i="12" s="1"/>
  <c r="AB60" i="12" s="1"/>
  <c r="AF60" i="12" s="1"/>
  <c r="AJ60" i="12" s="1"/>
  <c r="AN60" i="12" s="1"/>
  <c r="AR60" i="12" s="1"/>
  <c r="AV60" i="12" s="1"/>
  <c r="AZ60" i="12" s="1"/>
  <c r="BD60" i="12" s="1"/>
  <c r="BH60" i="12" s="1"/>
  <c r="BL60" i="12" s="1"/>
  <c r="BP60" i="12" s="1"/>
  <c r="BT60" i="12" s="1"/>
  <c r="BX60" i="12" s="1"/>
  <c r="CB60" i="12" s="1"/>
  <c r="CF60" i="12" s="1"/>
  <c r="CJ60" i="12" s="1"/>
  <c r="CN60" i="12" s="1"/>
  <c r="CR60" i="12" s="1"/>
  <c r="CV60" i="12" s="1"/>
  <c r="CZ60" i="12" s="1"/>
  <c r="N53" i="12"/>
  <c r="N54" i="12"/>
  <c r="R54" i="12" s="1"/>
  <c r="V54" i="12" s="1"/>
  <c r="Z54" i="12" s="1"/>
  <c r="AD54" i="12" s="1"/>
  <c r="AH54" i="12" s="1"/>
  <c r="AL54" i="12" s="1"/>
  <c r="AP54" i="12" s="1"/>
  <c r="AT54" i="12" s="1"/>
  <c r="AX54" i="12" s="1"/>
  <c r="BB54" i="12" s="1"/>
  <c r="BF54" i="12" s="1"/>
  <c r="BJ54" i="12" s="1"/>
  <c r="BN54" i="12" s="1"/>
  <c r="BR54" i="12" s="1"/>
  <c r="BV54" i="12" s="1"/>
  <c r="BZ54" i="12" s="1"/>
  <c r="CD54" i="12" s="1"/>
  <c r="CH54" i="12" s="1"/>
  <c r="CL54" i="12" s="1"/>
  <c r="CP54" i="12" s="1"/>
  <c r="CT54" i="12" s="1"/>
  <c r="CX54" i="12" s="1"/>
  <c r="DB54" i="12" s="1"/>
  <c r="CU51" i="12"/>
  <c r="CA51" i="12"/>
  <c r="BO51" i="12"/>
  <c r="AU51" i="12"/>
  <c r="AI51" i="12"/>
  <c r="O47" i="12"/>
  <c r="M48" i="12"/>
  <c r="BW39" i="12"/>
  <c r="CQ35" i="12"/>
  <c r="CA35" i="12"/>
  <c r="BK35" i="12"/>
  <c r="AU35" i="12"/>
  <c r="AE35" i="12"/>
  <c r="O35" i="12"/>
  <c r="N36" i="12"/>
  <c r="R36" i="12" s="1"/>
  <c r="CE31" i="12"/>
  <c r="AY31" i="12"/>
  <c r="BG39" i="12"/>
  <c r="CU35" i="12"/>
  <c r="CE35" i="12"/>
  <c r="BO35" i="12"/>
  <c r="AY35" i="12"/>
  <c r="AI35" i="12"/>
  <c r="S35" i="12"/>
  <c r="S36" i="12"/>
  <c r="W36" i="12" s="1"/>
  <c r="AA36" i="12" s="1"/>
  <c r="AE36" i="12" s="1"/>
  <c r="AI36" i="12" s="1"/>
  <c r="AM36" i="12" s="1"/>
  <c r="CM23" i="12"/>
  <c r="AA23" i="12"/>
  <c r="DC39" i="12"/>
  <c r="AQ39" i="12"/>
  <c r="CY35" i="12"/>
  <c r="CI35" i="12"/>
  <c r="BS35" i="12"/>
  <c r="BC35" i="12"/>
  <c r="AM35" i="12"/>
  <c r="W35" i="12"/>
  <c r="V36" i="12"/>
  <c r="Z36" i="12" s="1"/>
  <c r="AD36" i="12" s="1"/>
  <c r="AH36" i="12" s="1"/>
  <c r="AL36" i="12" s="1"/>
  <c r="AP36" i="12" s="1"/>
  <c r="AT36" i="12" s="1"/>
  <c r="AX36" i="12" s="1"/>
  <c r="BB36" i="12" s="1"/>
  <c r="BF36" i="12" s="1"/>
  <c r="BJ36" i="12" s="1"/>
  <c r="BN36" i="12" s="1"/>
  <c r="BR36" i="12" s="1"/>
  <c r="BV36" i="12" s="1"/>
  <c r="BZ36" i="12" s="1"/>
  <c r="CD36" i="12" s="1"/>
  <c r="CH36" i="12" s="1"/>
  <c r="CL36" i="12" s="1"/>
  <c r="CP36" i="12" s="1"/>
  <c r="CT36" i="12" s="1"/>
  <c r="CX36" i="12" s="1"/>
  <c r="DB36" i="12" s="1"/>
  <c r="AA43" i="12"/>
  <c r="CM39" i="12"/>
  <c r="AA39" i="12"/>
  <c r="DC35" i="12"/>
  <c r="CM35" i="12"/>
  <c r="BW35" i="12"/>
  <c r="BG35" i="12"/>
  <c r="AQ35" i="12"/>
  <c r="AA35" i="12"/>
  <c r="CM31" i="12"/>
  <c r="BG31" i="12"/>
  <c r="AA31" i="12"/>
  <c r="AA32" i="12" s="1"/>
  <c r="AE32" i="12" s="1"/>
  <c r="S31" i="12"/>
  <c r="S32" i="12"/>
  <c r="W32" i="12"/>
  <c r="P30" i="12"/>
  <c r="T30" i="12" s="1"/>
  <c r="X30" i="12" s="1"/>
  <c r="AB30" i="12" s="1"/>
  <c r="AF30" i="12" s="1"/>
  <c r="AJ30" i="12" s="1"/>
  <c r="AN30" i="12" s="1"/>
  <c r="AR30" i="12" s="1"/>
  <c r="AV30" i="12" s="1"/>
  <c r="AZ30" i="12" s="1"/>
  <c r="BD30" i="12" s="1"/>
  <c r="BH30" i="12" s="1"/>
  <c r="BL30" i="12" s="1"/>
  <c r="BP30" i="12" s="1"/>
  <c r="BT30" i="12" s="1"/>
  <c r="BX30" i="12" s="1"/>
  <c r="CB30" i="12" s="1"/>
  <c r="CF30" i="12" s="1"/>
  <c r="CJ30" i="12" s="1"/>
  <c r="CN30" i="12" s="1"/>
  <c r="CR30" i="12" s="1"/>
  <c r="CV30" i="12" s="1"/>
  <c r="CZ30" i="12" s="1"/>
  <c r="O42" i="12"/>
  <c r="S42" i="12"/>
  <c r="W42" i="12" s="1"/>
  <c r="AA42" i="12" s="1"/>
  <c r="CU31" i="12"/>
  <c r="BO31" i="12"/>
  <c r="AI31" i="12"/>
  <c r="N29" i="12"/>
  <c r="N30" i="12" s="1"/>
  <c r="R30" i="12" s="1"/>
  <c r="V30" i="12" s="1"/>
  <c r="Z30" i="12" s="1"/>
  <c r="AD30" i="12" s="1"/>
  <c r="AH30" i="12" s="1"/>
  <c r="AL30" i="12" s="1"/>
  <c r="AP30" i="12" s="1"/>
  <c r="AT30" i="12" s="1"/>
  <c r="AX30" i="12" s="1"/>
  <c r="BB30" i="12" s="1"/>
  <c r="BF30" i="12" s="1"/>
  <c r="BJ30" i="12" s="1"/>
  <c r="BN30" i="12" s="1"/>
  <c r="BR30" i="12" s="1"/>
  <c r="BV30" i="12" s="1"/>
  <c r="BZ30" i="12" s="1"/>
  <c r="CD30" i="12" s="1"/>
  <c r="CH30" i="12" s="1"/>
  <c r="CL30" i="12" s="1"/>
  <c r="CP30" i="12" s="1"/>
  <c r="CT30" i="12" s="1"/>
  <c r="CX30" i="12" s="1"/>
  <c r="DB30" i="12" s="1"/>
  <c r="CM19" i="12"/>
  <c r="BW19" i="12"/>
  <c r="BG19" i="12"/>
  <c r="AQ19" i="12"/>
  <c r="AA19" i="12"/>
  <c r="DC31" i="12"/>
  <c r="BW31" i="12"/>
  <c r="AQ31" i="12"/>
  <c r="N24" i="12"/>
  <c r="R24" i="12" s="1"/>
  <c r="V24" i="12" s="1"/>
  <c r="Z24" i="12" s="1"/>
  <c r="AD24" i="12" s="1"/>
  <c r="AH24" i="12" s="1"/>
  <c r="AL24" i="12" s="1"/>
  <c r="AP24" i="12" s="1"/>
  <c r="AT24" i="12" s="1"/>
  <c r="AX24" i="12" s="1"/>
  <c r="BB24" i="12" s="1"/>
  <c r="BF24" i="12" s="1"/>
  <c r="BJ24" i="12" s="1"/>
  <c r="BN24" i="12" s="1"/>
  <c r="BR24" i="12" s="1"/>
  <c r="BV24" i="12" s="1"/>
  <c r="BZ24" i="12" s="1"/>
  <c r="CD24" i="12" s="1"/>
  <c r="CH24" i="12" s="1"/>
  <c r="CL24" i="12" s="1"/>
  <c r="CP24" i="12" s="1"/>
  <c r="CT24" i="12" s="1"/>
  <c r="CX24" i="12" s="1"/>
  <c r="DB24" i="12" s="1"/>
  <c r="O19" i="12"/>
  <c r="N20" i="12"/>
  <c r="R20" i="12" s="1"/>
  <c r="V20" i="12" s="1"/>
  <c r="Z20" i="12" s="1"/>
  <c r="AD20" i="12" s="1"/>
  <c r="AH20" i="12" s="1"/>
  <c r="AL20" i="12" s="1"/>
  <c r="AP20" i="12" s="1"/>
  <c r="AT20" i="12" s="1"/>
  <c r="AX20" i="12" s="1"/>
  <c r="BB20" i="12" s="1"/>
  <c r="BF20" i="12" s="1"/>
  <c r="BJ20" i="12" s="1"/>
  <c r="BN20" i="12" s="1"/>
  <c r="BR20" i="12" s="1"/>
  <c r="BV20" i="12" s="1"/>
  <c r="BZ20" i="12" s="1"/>
  <c r="CD20" i="12" s="1"/>
  <c r="CH20" i="12" s="1"/>
  <c r="CL20" i="12" s="1"/>
  <c r="CP20" i="12" s="1"/>
  <c r="CT20" i="12" s="1"/>
  <c r="CX20" i="12" s="1"/>
  <c r="DB20" i="12" s="1"/>
  <c r="CU15" i="12"/>
  <c r="O30" i="12"/>
  <c r="N21" i="12"/>
  <c r="N22" i="12" s="1"/>
  <c r="R22" i="12" s="1"/>
  <c r="V22" i="12" s="1"/>
  <c r="Z22" i="12" s="1"/>
  <c r="AD22" i="12" s="1"/>
  <c r="AH22" i="12" s="1"/>
  <c r="AL22" i="12" s="1"/>
  <c r="AP22" i="12" s="1"/>
  <c r="AT22" i="12" s="1"/>
  <c r="AX22" i="12" s="1"/>
  <c r="BB22" i="12" s="1"/>
  <c r="BF22" i="12" s="1"/>
  <c r="BJ22" i="12" s="1"/>
  <c r="BN22" i="12" s="1"/>
  <c r="BR22" i="12" s="1"/>
  <c r="BV22" i="12" s="1"/>
  <c r="BZ22" i="12" s="1"/>
  <c r="CD22" i="12" s="1"/>
  <c r="CH22" i="12" s="1"/>
  <c r="CL22" i="12" s="1"/>
  <c r="CP22" i="12" s="1"/>
  <c r="CT22" i="12" s="1"/>
  <c r="CX22" i="12" s="1"/>
  <c r="DB22" i="12" s="1"/>
  <c r="R18" i="12"/>
  <c r="V18" i="12" s="1"/>
  <c r="Z18" i="12" s="1"/>
  <c r="AD18" i="12" s="1"/>
  <c r="AH18" i="12" s="1"/>
  <c r="AL18" i="12" s="1"/>
  <c r="AP18" i="12" s="1"/>
  <c r="AT18" i="12" s="1"/>
  <c r="AX18" i="12" s="1"/>
  <c r="BB18" i="12" s="1"/>
  <c r="BF18" i="12" s="1"/>
  <c r="BJ18" i="12" s="1"/>
  <c r="BN18" i="12" s="1"/>
  <c r="BR18" i="12" s="1"/>
  <c r="BV18" i="12" s="1"/>
  <c r="BZ18" i="12" s="1"/>
  <c r="CD18" i="12" s="1"/>
  <c r="CH18" i="12" s="1"/>
  <c r="CL18" i="12" s="1"/>
  <c r="CP18" i="12" s="1"/>
  <c r="CT18" i="12" s="1"/>
  <c r="CX18" i="12" s="1"/>
  <c r="DB18" i="12" s="1"/>
  <c r="AU15" i="12"/>
  <c r="AI15" i="12"/>
  <c r="CA15" i="12"/>
  <c r="BO15" i="12"/>
  <c r="DC15" i="12"/>
  <c r="BW15" i="12"/>
  <c r="AQ15" i="12"/>
  <c r="CE15" i="12"/>
  <c r="AY15" i="12"/>
  <c r="CM15" i="12"/>
  <c r="BG15" i="12"/>
  <c r="AA15" i="12"/>
  <c r="S15" i="12"/>
  <c r="S16" i="12" s="1"/>
  <c r="W16" i="12" s="1"/>
  <c r="AA16" i="12" s="1"/>
  <c r="AE16" i="12" s="1"/>
  <c r="M42" i="9"/>
  <c r="N16" i="12"/>
  <c r="R16" i="12" s="1"/>
  <c r="V16" i="12" s="1"/>
  <c r="Z16" i="12" s="1"/>
  <c r="AD16" i="12" s="1"/>
  <c r="AH16" i="12" s="1"/>
  <c r="AL16" i="12" s="1"/>
  <c r="AP16" i="12" s="1"/>
  <c r="AT16" i="12" s="1"/>
  <c r="AX16" i="12" s="1"/>
  <c r="BB16" i="12" s="1"/>
  <c r="BF16" i="12" s="1"/>
  <c r="BJ16" i="12" s="1"/>
  <c r="BN16" i="12" s="1"/>
  <c r="BR16" i="12" s="1"/>
  <c r="BV16" i="12" s="1"/>
  <c r="BZ16" i="12" s="1"/>
  <c r="CD16" i="12" s="1"/>
  <c r="CH16" i="12" s="1"/>
  <c r="CL16" i="12" s="1"/>
  <c r="CP16" i="12" s="1"/>
  <c r="CT16" i="12" s="1"/>
  <c r="CX16" i="12" s="1"/>
  <c r="DB16" i="12" s="1"/>
  <c r="AQ125" i="12"/>
  <c r="AU125" i="12" s="1"/>
  <c r="S30" i="12"/>
  <c r="W30" i="12" s="1"/>
  <c r="AA30" i="12" s="1"/>
  <c r="AE30" i="12" s="1"/>
  <c r="AI30" i="12" s="1"/>
  <c r="T74" i="10"/>
  <c r="L74" i="10"/>
  <c r="X74" i="10"/>
  <c r="AN74" i="10"/>
  <c r="BD74" i="10"/>
  <c r="BT74" i="10"/>
  <c r="CJ74" i="10"/>
  <c r="CZ74" i="10"/>
  <c r="DP74" i="10"/>
  <c r="H74" i="10"/>
  <c r="K74" i="10" s="1"/>
  <c r="AB74" i="10"/>
  <c r="AR74" i="10"/>
  <c r="BH74" i="10"/>
  <c r="BX74" i="10"/>
  <c r="CN74" i="10"/>
  <c r="DD74" i="10"/>
  <c r="DT74" i="10"/>
  <c r="AF74" i="10"/>
  <c r="AV74" i="10"/>
  <c r="BL74" i="10"/>
  <c r="CB74" i="10"/>
  <c r="CR74" i="10"/>
  <c r="DH74" i="10"/>
  <c r="CV74" i="10"/>
  <c r="P74" i="10"/>
  <c r="S74" i="10" s="1"/>
  <c r="W74" i="10" s="1"/>
  <c r="AA74" i="10" s="1"/>
  <c r="AJ74" i="10"/>
  <c r="AZ74" i="10"/>
  <c r="BP74" i="10"/>
  <c r="CF74" i="10"/>
  <c r="DL74" i="10"/>
  <c r="BM110" i="12"/>
  <c r="S80" i="11"/>
  <c r="W80" i="11" s="1"/>
  <c r="AA80" i="11" s="1"/>
  <c r="Y94" i="11"/>
  <c r="AC94" i="11" s="1"/>
  <c r="AG94" i="11" s="1"/>
  <c r="U20" i="11"/>
  <c r="Q48" i="12"/>
  <c r="S30" i="11"/>
  <c r="W30" i="11" s="1"/>
  <c r="O118" i="11"/>
  <c r="W64" i="11"/>
  <c r="AW74" i="11"/>
  <c r="BA74" i="11" s="1"/>
  <c r="W72" i="11"/>
  <c r="AA72" i="11"/>
  <c r="AJ14" i="10"/>
  <c r="AN14" i="10"/>
  <c r="AR14" i="10"/>
  <c r="AV14" i="10" s="1"/>
  <c r="AZ14" i="10" s="1"/>
  <c r="BD14" i="10" s="1"/>
  <c r="AA44" i="12"/>
  <c r="AQ36" i="12"/>
  <c r="AU36" i="12" s="1"/>
  <c r="AE104" i="12"/>
  <c r="AI104" i="12" s="1"/>
  <c r="AM104" i="12" s="1"/>
  <c r="AQ104" i="12" s="1"/>
  <c r="AU104" i="12"/>
  <c r="AY104" i="12" s="1"/>
  <c r="BC104" i="12" s="1"/>
  <c r="BG104" i="12" s="1"/>
  <c r="BK104" i="12" s="1"/>
  <c r="BO104" i="12" s="1"/>
  <c r="BS104" i="12" s="1"/>
  <c r="BW104" i="12" s="1"/>
  <c r="CA104" i="12" s="1"/>
  <c r="CE104" i="12" s="1"/>
  <c r="CI104" i="12" s="1"/>
  <c r="CM104" i="12" s="1"/>
  <c r="CQ104" i="12" s="1"/>
  <c r="CU104" i="12" s="1"/>
  <c r="CY104" i="12" s="1"/>
  <c r="DC104" i="12" s="1"/>
  <c r="S16" i="11"/>
  <c r="W16" i="11" s="1"/>
  <c r="S20" i="11"/>
  <c r="AE80" i="11"/>
  <c r="AI80" i="11" s="1"/>
  <c r="AM80" i="11" s="1"/>
  <c r="AQ80" i="11" s="1"/>
  <c r="AU80" i="11" s="1"/>
  <c r="AY80" i="11" s="1"/>
  <c r="BC80" i="11" s="1"/>
  <c r="BG80" i="11" s="1"/>
  <c r="BK80" i="11" s="1"/>
  <c r="BO80" i="11" s="1"/>
  <c r="BS80" i="11" s="1"/>
  <c r="BW80" i="11" s="1"/>
  <c r="CA80" i="11" s="1"/>
  <c r="CE80" i="11" s="1"/>
  <c r="CI80" i="11" s="1"/>
  <c r="CM80" i="11" s="1"/>
  <c r="CQ80" i="11" s="1"/>
  <c r="CU80" i="11" s="1"/>
  <c r="CY80" i="11" s="1"/>
  <c r="DC80" i="11" s="1"/>
  <c r="DG80" i="11" s="1"/>
  <c r="DK80" i="11" s="1"/>
  <c r="DO80" i="11" s="1"/>
  <c r="DS80" i="11" s="1"/>
  <c r="DW80" i="11" s="1"/>
  <c r="EA80" i="11" s="1"/>
  <c r="S104" i="11"/>
  <c r="W104" i="11" s="1"/>
  <c r="AA104" i="11" s="1"/>
  <c r="AE104" i="11" s="1"/>
  <c r="AI104" i="11" s="1"/>
  <c r="AM104" i="11" s="1"/>
  <c r="AQ104" i="11" s="1"/>
  <c r="AU104" i="11" s="1"/>
  <c r="AY104" i="11" s="1"/>
  <c r="BC104" i="11" s="1"/>
  <c r="BG104" i="11" s="1"/>
  <c r="BK104" i="11" s="1"/>
  <c r="BO104" i="11" s="1"/>
  <c r="BS104" i="11" s="1"/>
  <c r="BW104" i="11" s="1"/>
  <c r="CA104" i="11" s="1"/>
  <c r="CE104" i="11" s="1"/>
  <c r="CI104" i="11" s="1"/>
  <c r="CM104" i="11" s="1"/>
  <c r="CQ104" i="11" s="1"/>
  <c r="CU104" i="11" s="1"/>
  <c r="CY104" i="11" s="1"/>
  <c r="DC104" i="11" s="1"/>
  <c r="DG104" i="11" s="1"/>
  <c r="DK104" i="11" s="1"/>
  <c r="DO104" i="11" s="1"/>
  <c r="DS104" i="11" s="1"/>
  <c r="DW104" i="11" s="1"/>
  <c r="EA104" i="11" s="1"/>
  <c r="L66" i="5"/>
  <c r="U48" i="12"/>
  <c r="Y48" i="12" s="1"/>
  <c r="AC48" i="12" s="1"/>
  <c r="AG48" i="12" s="1"/>
  <c r="AK48" i="12" s="1"/>
  <c r="AO48" i="12" s="1"/>
  <c r="AS48" i="12" s="1"/>
  <c r="AW48" i="12" s="1"/>
  <c r="BA48" i="12" s="1"/>
  <c r="BE48" i="12" s="1"/>
  <c r="BI48" i="12" s="1"/>
  <c r="BM48" i="12" s="1"/>
  <c r="BQ48" i="12" s="1"/>
  <c r="BU48" i="12" s="1"/>
  <c r="BY48" i="12" s="1"/>
  <c r="CC48" i="12" s="1"/>
  <c r="CG48" i="12" s="1"/>
  <c r="CK48" i="12" s="1"/>
  <c r="CO48" i="12" s="1"/>
  <c r="CS48" i="12" s="1"/>
  <c r="CW48" i="12" s="1"/>
  <c r="DA48" i="12" s="1"/>
  <c r="S118" i="11"/>
  <c r="Y20" i="11"/>
  <c r="AC20" i="11" s="1"/>
  <c r="BQ110" i="12"/>
  <c r="L118" i="11"/>
  <c r="O128" i="11" s="1"/>
  <c r="O130" i="11" s="1"/>
  <c r="BU110" i="12"/>
  <c r="BY110" i="12" s="1"/>
  <c r="CC110" i="12" s="1"/>
  <c r="CG110" i="12" s="1"/>
  <c r="CK110" i="12" s="1"/>
  <c r="CO110" i="12" s="1"/>
  <c r="CS110" i="12" s="1"/>
  <c r="CW110" i="12" s="1"/>
  <c r="DA110" i="12" s="1"/>
  <c r="F35" i="9"/>
  <c r="F52" i="9" s="1"/>
  <c r="H13" i="9"/>
  <c r="H35" i="9" s="1"/>
  <c r="F2198" i="13"/>
  <c r="W84" i="12" l="1"/>
  <c r="AA84" i="12" s="1"/>
  <c r="AE84" i="12" s="1"/>
  <c r="K153" i="6"/>
  <c r="L56" i="5"/>
  <c r="K116" i="5"/>
  <c r="K112" i="5"/>
  <c r="AA126" i="11"/>
  <c r="Z110" i="11"/>
  <c r="AD110" i="11" s="1"/>
  <c r="AH110" i="11" s="1"/>
  <c r="AL110" i="11" s="1"/>
  <c r="AP110" i="11" s="1"/>
  <c r="AT110" i="11" s="1"/>
  <c r="AX110" i="11" s="1"/>
  <c r="BB110" i="11" s="1"/>
  <c r="BF110" i="11" s="1"/>
  <c r="BJ110" i="11" s="1"/>
  <c r="BN110" i="11" s="1"/>
  <c r="BR110" i="11" s="1"/>
  <c r="BV110" i="11" s="1"/>
  <c r="BZ110" i="11" s="1"/>
  <c r="CD110" i="11" s="1"/>
  <c r="CH110" i="11" s="1"/>
  <c r="CL110" i="11" s="1"/>
  <c r="CP110" i="11" s="1"/>
  <c r="CT110" i="11" s="1"/>
  <c r="CX110" i="11" s="1"/>
  <c r="DB110" i="11" s="1"/>
  <c r="DF110" i="11" s="1"/>
  <c r="DJ110" i="11" s="1"/>
  <c r="DN110" i="11" s="1"/>
  <c r="DR110" i="11" s="1"/>
  <c r="DV110" i="11" s="1"/>
  <c r="DZ110" i="11" s="1"/>
  <c r="R110" i="11"/>
  <c r="V110" i="11" s="1"/>
  <c r="DY115" i="11"/>
  <c r="CU107" i="11"/>
  <c r="BM115" i="11"/>
  <c r="AI107" i="11"/>
  <c r="P108" i="11"/>
  <c r="T108" i="11" s="1"/>
  <c r="AB106" i="11"/>
  <c r="P98" i="11"/>
  <c r="T98" i="11" s="1"/>
  <c r="V82" i="11"/>
  <c r="DO67" i="11"/>
  <c r="CY67" i="11"/>
  <c r="CI67" i="11"/>
  <c r="BS67" i="11"/>
  <c r="P68" i="11"/>
  <c r="R62" i="11"/>
  <c r="V62" i="11" s="1"/>
  <c r="Z62" i="11" s="1"/>
  <c r="AD62" i="11" s="1"/>
  <c r="W100" i="11"/>
  <c r="AA100" i="11" s="1"/>
  <c r="AE100" i="11" s="1"/>
  <c r="AI100" i="11" s="1"/>
  <c r="AM100" i="11" s="1"/>
  <c r="AQ100" i="11" s="1"/>
  <c r="K195" i="6"/>
  <c r="K183" i="6"/>
  <c r="L77" i="6"/>
  <c r="K111" i="6" s="1"/>
  <c r="K116" i="6"/>
  <c r="L175" i="5"/>
  <c r="K110" i="5"/>
  <c r="K153" i="5"/>
  <c r="K115" i="5"/>
  <c r="K111" i="5"/>
  <c r="K107" i="5"/>
  <c r="DN117" i="11"/>
  <c r="BZ117" i="11"/>
  <c r="BJ117" i="11"/>
  <c r="AT117" i="11"/>
  <c r="AD117" i="11"/>
  <c r="N117" i="11"/>
  <c r="X112" i="11"/>
  <c r="AB112" i="11" s="1"/>
  <c r="AF112" i="11" s="1"/>
  <c r="AJ112" i="11" s="1"/>
  <c r="AN112" i="11" s="1"/>
  <c r="AR112" i="11" s="1"/>
  <c r="AV112" i="11" s="1"/>
  <c r="AZ112" i="11" s="1"/>
  <c r="BD112" i="11" s="1"/>
  <c r="BH112" i="11" s="1"/>
  <c r="BL112" i="11" s="1"/>
  <c r="BP112" i="11" s="1"/>
  <c r="BT112" i="11" s="1"/>
  <c r="BX112" i="11" s="1"/>
  <c r="CB112" i="11" s="1"/>
  <c r="CF112" i="11" s="1"/>
  <c r="CJ112" i="11" s="1"/>
  <c r="CN112" i="11" s="1"/>
  <c r="CR112" i="11" s="1"/>
  <c r="CV112" i="11" s="1"/>
  <c r="CZ112" i="11" s="1"/>
  <c r="DD112" i="11" s="1"/>
  <c r="DH112" i="11" s="1"/>
  <c r="DL112" i="11" s="1"/>
  <c r="DP112" i="11" s="1"/>
  <c r="DT112" i="11" s="1"/>
  <c r="DX112" i="11" s="1"/>
  <c r="T112" i="11"/>
  <c r="P110" i="11"/>
  <c r="T110" i="11" s="1"/>
  <c r="X110" i="11" s="1"/>
  <c r="AB110" i="11" s="1"/>
  <c r="AF110" i="11" s="1"/>
  <c r="AJ110" i="11" s="1"/>
  <c r="AN110" i="11" s="1"/>
  <c r="AR110" i="11" s="1"/>
  <c r="AV110" i="11" s="1"/>
  <c r="AZ110" i="11" s="1"/>
  <c r="BD110" i="11" s="1"/>
  <c r="BH110" i="11" s="1"/>
  <c r="BL110" i="11" s="1"/>
  <c r="BP110" i="11" s="1"/>
  <c r="BT110" i="11" s="1"/>
  <c r="BX110" i="11" s="1"/>
  <c r="CB110" i="11" s="1"/>
  <c r="CF110" i="11" s="1"/>
  <c r="CJ110" i="11" s="1"/>
  <c r="CN110" i="11" s="1"/>
  <c r="CR110" i="11" s="1"/>
  <c r="CV110" i="11" s="1"/>
  <c r="CZ110" i="11" s="1"/>
  <c r="DD110" i="11" s="1"/>
  <c r="DH110" i="11" s="1"/>
  <c r="DL110" i="11" s="1"/>
  <c r="DP110" i="11" s="1"/>
  <c r="DT110" i="11" s="1"/>
  <c r="DX110" i="11" s="1"/>
  <c r="DO107" i="11"/>
  <c r="DI115" i="11"/>
  <c r="CA107" i="11"/>
  <c r="BW107" i="11"/>
  <c r="BC107" i="11"/>
  <c r="AW115" i="11"/>
  <c r="X108" i="11"/>
  <c r="AB108" i="11" s="1"/>
  <c r="O107" i="11"/>
  <c r="O108" i="11" s="1"/>
  <c r="S108" i="11" s="1"/>
  <c r="AP106" i="11"/>
  <c r="AT106" i="11" s="1"/>
  <c r="AX106" i="11" s="1"/>
  <c r="BB106" i="11" s="1"/>
  <c r="BF106" i="11" s="1"/>
  <c r="BJ106" i="11" s="1"/>
  <c r="BN106" i="11" s="1"/>
  <c r="BR106" i="11" s="1"/>
  <c r="BV106" i="11" s="1"/>
  <c r="BZ106" i="11" s="1"/>
  <c r="CD106" i="11" s="1"/>
  <c r="CH106" i="11" s="1"/>
  <c r="CL106" i="11" s="1"/>
  <c r="CP106" i="11" s="1"/>
  <c r="CT106" i="11" s="1"/>
  <c r="CX106" i="11" s="1"/>
  <c r="DB106" i="11" s="1"/>
  <c r="DF106" i="11" s="1"/>
  <c r="DJ106" i="11" s="1"/>
  <c r="DN106" i="11" s="1"/>
  <c r="DR106" i="11" s="1"/>
  <c r="DV106" i="11" s="1"/>
  <c r="DZ106" i="11" s="1"/>
  <c r="Z106" i="11"/>
  <c r="AD106" i="11" s="1"/>
  <c r="AH106" i="11" s="1"/>
  <c r="AL106" i="11" s="1"/>
  <c r="AU99" i="11"/>
  <c r="R98" i="11"/>
  <c r="DC95" i="11"/>
  <c r="AA95" i="11"/>
  <c r="P96" i="11"/>
  <c r="T96" i="11" s="1"/>
  <c r="X96" i="11" s="1"/>
  <c r="AB96" i="11" s="1"/>
  <c r="AF96" i="11" s="1"/>
  <c r="AJ96" i="11" s="1"/>
  <c r="AN96" i="11" s="1"/>
  <c r="AR96" i="11" s="1"/>
  <c r="AV96" i="11" s="1"/>
  <c r="AZ96" i="11" s="1"/>
  <c r="BD96" i="11" s="1"/>
  <c r="BH96" i="11" s="1"/>
  <c r="BL96" i="11" s="1"/>
  <c r="BP96" i="11" s="1"/>
  <c r="BT96" i="11" s="1"/>
  <c r="BX96" i="11" s="1"/>
  <c r="CB96" i="11" s="1"/>
  <c r="CF96" i="11" s="1"/>
  <c r="CJ96" i="11" s="1"/>
  <c r="CN96" i="11" s="1"/>
  <c r="CR96" i="11" s="1"/>
  <c r="CV96" i="11" s="1"/>
  <c r="CZ96" i="11" s="1"/>
  <c r="DD96" i="11" s="1"/>
  <c r="DH96" i="11" s="1"/>
  <c r="DL96" i="11" s="1"/>
  <c r="DP96" i="11" s="1"/>
  <c r="DT96" i="11" s="1"/>
  <c r="DX96" i="11" s="1"/>
  <c r="S91" i="11"/>
  <c r="S92" i="11" s="1"/>
  <c r="Q88" i="11"/>
  <c r="EA87" i="11"/>
  <c r="BS87" i="11"/>
  <c r="BO87" i="11"/>
  <c r="R84" i="11"/>
  <c r="V84" i="11" s="1"/>
  <c r="Z84" i="11" s="1"/>
  <c r="AD84" i="11" s="1"/>
  <c r="AH84" i="11" s="1"/>
  <c r="AL84" i="11" s="1"/>
  <c r="AP84" i="11" s="1"/>
  <c r="AT84" i="11" s="1"/>
  <c r="AX84" i="11" s="1"/>
  <c r="BB84" i="11" s="1"/>
  <c r="BF84" i="11" s="1"/>
  <c r="BJ84" i="11" s="1"/>
  <c r="BN84" i="11" s="1"/>
  <c r="BR84" i="11" s="1"/>
  <c r="BV84" i="11" s="1"/>
  <c r="BZ84" i="11" s="1"/>
  <c r="CD84" i="11" s="1"/>
  <c r="CH84" i="11" s="1"/>
  <c r="CL84" i="11" s="1"/>
  <c r="CP84" i="11" s="1"/>
  <c r="CT84" i="11" s="1"/>
  <c r="CX84" i="11" s="1"/>
  <c r="DB84" i="11" s="1"/>
  <c r="DF84" i="11" s="1"/>
  <c r="DJ84" i="11" s="1"/>
  <c r="DN84" i="11" s="1"/>
  <c r="DR84" i="11" s="1"/>
  <c r="DV84" i="11" s="1"/>
  <c r="DZ84" i="11" s="1"/>
  <c r="V78" i="11"/>
  <c r="CU75" i="11"/>
  <c r="DG71" i="11"/>
  <c r="AM71" i="11"/>
  <c r="AE71" i="11"/>
  <c r="AE72" i="11" s="1"/>
  <c r="AI72" i="11" s="1"/>
  <c r="AZ66" i="11"/>
  <c r="BD66" i="11" s="1"/>
  <c r="BH66" i="11" s="1"/>
  <c r="BL66" i="11" s="1"/>
  <c r="BP66" i="11" s="1"/>
  <c r="BT66" i="11" s="1"/>
  <c r="BX66" i="11" s="1"/>
  <c r="CB66" i="11" s="1"/>
  <c r="CF66" i="11" s="1"/>
  <c r="CJ66" i="11" s="1"/>
  <c r="CN66" i="11" s="1"/>
  <c r="CR66" i="11" s="1"/>
  <c r="CV66" i="11" s="1"/>
  <c r="CZ66" i="11" s="1"/>
  <c r="DD66" i="11" s="1"/>
  <c r="DH66" i="11" s="1"/>
  <c r="DL66" i="11" s="1"/>
  <c r="DP66" i="11" s="1"/>
  <c r="DT66" i="11" s="1"/>
  <c r="DX66" i="11" s="1"/>
  <c r="AR66" i="11"/>
  <c r="AV66" i="11" s="1"/>
  <c r="AJ66" i="11"/>
  <c r="AN66" i="11" s="1"/>
  <c r="K166" i="6"/>
  <c r="K118" i="6"/>
  <c r="K166" i="5"/>
  <c r="R112" i="11"/>
  <c r="V112" i="11" s="1"/>
  <c r="Z112" i="11" s="1"/>
  <c r="AD112" i="11" s="1"/>
  <c r="AH112" i="11" s="1"/>
  <c r="AL112" i="11" s="1"/>
  <c r="AP112" i="11" s="1"/>
  <c r="AT112" i="11" s="1"/>
  <c r="AX112" i="11" s="1"/>
  <c r="BB112" i="11" s="1"/>
  <c r="BF112" i="11" s="1"/>
  <c r="BJ112" i="11" s="1"/>
  <c r="BN112" i="11" s="1"/>
  <c r="BR112" i="11" s="1"/>
  <c r="BV112" i="11" s="1"/>
  <c r="BZ112" i="11" s="1"/>
  <c r="CD112" i="11" s="1"/>
  <c r="CH112" i="11" s="1"/>
  <c r="CL112" i="11" s="1"/>
  <c r="CP112" i="11" s="1"/>
  <c r="CT112" i="11" s="1"/>
  <c r="CX112" i="11" s="1"/>
  <c r="DB112" i="11" s="1"/>
  <c r="DF112" i="11" s="1"/>
  <c r="DJ112" i="11" s="1"/>
  <c r="DN112" i="11" s="1"/>
  <c r="DR112" i="11" s="1"/>
  <c r="DV112" i="11" s="1"/>
  <c r="DZ112" i="11" s="1"/>
  <c r="T88" i="11"/>
  <c r="X88" i="11" s="1"/>
  <c r="Z80" i="11"/>
  <c r="S75" i="10"/>
  <c r="W75" i="10" s="1"/>
  <c r="AA75" i="10" s="1"/>
  <c r="AE75" i="10" s="1"/>
  <c r="AI75" i="10" s="1"/>
  <c r="AM75" i="10" s="1"/>
  <c r="AQ75" i="10" s="1"/>
  <c r="AU75" i="10" s="1"/>
  <c r="AY75" i="10" s="1"/>
  <c r="BC75" i="10" s="1"/>
  <c r="BG75" i="10" s="1"/>
  <c r="BK75" i="10" s="1"/>
  <c r="BO75" i="10" s="1"/>
  <c r="BS75" i="10" s="1"/>
  <c r="BW75" i="10" s="1"/>
  <c r="CA75" i="10" s="1"/>
  <c r="CE75" i="10" s="1"/>
  <c r="CI75" i="10" s="1"/>
  <c r="CM75" i="10" s="1"/>
  <c r="CQ75" i="10" s="1"/>
  <c r="CU75" i="10" s="1"/>
  <c r="CY75" i="10" s="1"/>
  <c r="DC75" i="10" s="1"/>
  <c r="DG75" i="10" s="1"/>
  <c r="DK75" i="10" s="1"/>
  <c r="DO75" i="10" s="1"/>
  <c r="DS75" i="10" s="1"/>
  <c r="DW75" i="10" s="1"/>
  <c r="L175" i="6"/>
  <c r="K114" i="6"/>
  <c r="K194" i="5"/>
  <c r="K182" i="5"/>
  <c r="K118" i="5"/>
  <c r="K113" i="5"/>
  <c r="K105" i="5"/>
  <c r="DW135" i="11"/>
  <c r="CH117" i="11"/>
  <c r="BR117" i="11"/>
  <c r="BB117" i="11"/>
  <c r="AL117" i="11"/>
  <c r="V117" i="11"/>
  <c r="DM115" i="11"/>
  <c r="CO115" i="11"/>
  <c r="BU115" i="11"/>
  <c r="BA115" i="11"/>
  <c r="AC115" i="11"/>
  <c r="U112" i="11"/>
  <c r="Y112" i="11" s="1"/>
  <c r="AC112" i="11" s="1"/>
  <c r="AG112" i="11" s="1"/>
  <c r="AK112" i="11" s="1"/>
  <c r="AO112" i="11" s="1"/>
  <c r="AS112" i="11" s="1"/>
  <c r="AW112" i="11" s="1"/>
  <c r="BA112" i="11" s="1"/>
  <c r="BE112" i="11" s="1"/>
  <c r="BI112" i="11" s="1"/>
  <c r="BM112" i="11" s="1"/>
  <c r="BQ112" i="11" s="1"/>
  <c r="BU112" i="11" s="1"/>
  <c r="BY112" i="11" s="1"/>
  <c r="CC112" i="11" s="1"/>
  <c r="CG112" i="11" s="1"/>
  <c r="CK112" i="11" s="1"/>
  <c r="CO112" i="11" s="1"/>
  <c r="CS112" i="11" s="1"/>
  <c r="CW112" i="11" s="1"/>
  <c r="DA112" i="11" s="1"/>
  <c r="DE112" i="11" s="1"/>
  <c r="DI112" i="11" s="1"/>
  <c r="DM112" i="11" s="1"/>
  <c r="DQ112" i="11" s="1"/>
  <c r="DU112" i="11" s="1"/>
  <c r="DY112" i="11" s="1"/>
  <c r="S111" i="11"/>
  <c r="S112" i="11" s="1"/>
  <c r="W112" i="11" s="1"/>
  <c r="AA112" i="11" s="1"/>
  <c r="AE112" i="11" s="1"/>
  <c r="AI112" i="11" s="1"/>
  <c r="AM112" i="11" s="1"/>
  <c r="AQ112" i="11" s="1"/>
  <c r="AU112" i="11" s="1"/>
  <c r="AY112" i="11" s="1"/>
  <c r="BC112" i="11" s="1"/>
  <c r="BG112" i="11" s="1"/>
  <c r="BK112" i="11" s="1"/>
  <c r="BO112" i="11" s="1"/>
  <c r="BS112" i="11" s="1"/>
  <c r="BW112" i="11" s="1"/>
  <c r="CA112" i="11" s="1"/>
  <c r="CE112" i="11" s="1"/>
  <c r="CI112" i="11" s="1"/>
  <c r="CM112" i="11" s="1"/>
  <c r="CQ112" i="11" s="1"/>
  <c r="CU112" i="11" s="1"/>
  <c r="CY112" i="11" s="1"/>
  <c r="DC112" i="11" s="1"/>
  <c r="DG112" i="11" s="1"/>
  <c r="DK112" i="11" s="1"/>
  <c r="DO112" i="11" s="1"/>
  <c r="DS112" i="11" s="1"/>
  <c r="DW112" i="11" s="1"/>
  <c r="EA112" i="11" s="1"/>
  <c r="O111" i="11"/>
  <c r="O112" i="11" s="1"/>
  <c r="R108" i="11"/>
  <c r="V108" i="11" s="1"/>
  <c r="Z108" i="11" s="1"/>
  <c r="AD108" i="11" s="1"/>
  <c r="AH108" i="11" s="1"/>
  <c r="AL108" i="11" s="1"/>
  <c r="AP108" i="11" s="1"/>
  <c r="AT108" i="11" s="1"/>
  <c r="AX108" i="11" s="1"/>
  <c r="BB108" i="11" s="1"/>
  <c r="BF108" i="11" s="1"/>
  <c r="BJ108" i="11" s="1"/>
  <c r="BN108" i="11" s="1"/>
  <c r="BR108" i="11" s="1"/>
  <c r="BV108" i="11" s="1"/>
  <c r="BZ108" i="11" s="1"/>
  <c r="CD108" i="11" s="1"/>
  <c r="CH108" i="11" s="1"/>
  <c r="CL108" i="11" s="1"/>
  <c r="CP108" i="11" s="1"/>
  <c r="CT108" i="11" s="1"/>
  <c r="CX108" i="11" s="1"/>
  <c r="DB108" i="11" s="1"/>
  <c r="DF108" i="11" s="1"/>
  <c r="DJ108" i="11" s="1"/>
  <c r="DN108" i="11" s="1"/>
  <c r="DR108" i="11" s="1"/>
  <c r="DV108" i="11" s="1"/>
  <c r="DZ108" i="11" s="1"/>
  <c r="DG107" i="11"/>
  <c r="DC107" i="11"/>
  <c r="CI107" i="11"/>
  <c r="CC115" i="11"/>
  <c r="AU107" i="11"/>
  <c r="AQ107" i="11"/>
  <c r="W107" i="11"/>
  <c r="Q115" i="11"/>
  <c r="X104" i="11"/>
  <c r="AB104" i="11" s="1"/>
  <c r="AF104" i="11" s="1"/>
  <c r="AJ104" i="11" s="1"/>
  <c r="AN104" i="11" s="1"/>
  <c r="AR104" i="11" s="1"/>
  <c r="AV104" i="11" s="1"/>
  <c r="AZ104" i="11" s="1"/>
  <c r="BD104" i="11" s="1"/>
  <c r="BH104" i="11" s="1"/>
  <c r="BL104" i="11" s="1"/>
  <c r="BP104" i="11" s="1"/>
  <c r="BT104" i="11" s="1"/>
  <c r="BX104" i="11" s="1"/>
  <c r="CB104" i="11" s="1"/>
  <c r="CF104" i="11" s="1"/>
  <c r="CJ104" i="11" s="1"/>
  <c r="CN104" i="11" s="1"/>
  <c r="CR104" i="11" s="1"/>
  <c r="CV104" i="11" s="1"/>
  <c r="CZ104" i="11" s="1"/>
  <c r="DD104" i="11" s="1"/>
  <c r="DH104" i="11" s="1"/>
  <c r="DL104" i="11" s="1"/>
  <c r="DP104" i="11" s="1"/>
  <c r="DT104" i="11" s="1"/>
  <c r="DX104" i="11" s="1"/>
  <c r="DG99" i="11"/>
  <c r="AU95" i="11"/>
  <c r="W95" i="11"/>
  <c r="W91" i="11"/>
  <c r="R90" i="11"/>
  <c r="V90" i="11" s="1"/>
  <c r="Z90" i="11" s="1"/>
  <c r="AD90" i="11" s="1"/>
  <c r="P90" i="11"/>
  <c r="T90" i="11" s="1"/>
  <c r="X90" i="11" s="1"/>
  <c r="AB90" i="11" s="1"/>
  <c r="AF90" i="11" s="1"/>
  <c r="AJ90" i="11" s="1"/>
  <c r="AN90" i="11" s="1"/>
  <c r="AR90" i="11" s="1"/>
  <c r="AV90" i="11" s="1"/>
  <c r="AZ90" i="11" s="1"/>
  <c r="BD90" i="11" s="1"/>
  <c r="BH90" i="11" s="1"/>
  <c r="BL90" i="11" s="1"/>
  <c r="BP90" i="11" s="1"/>
  <c r="BT90" i="11" s="1"/>
  <c r="BX90" i="11" s="1"/>
  <c r="CB90" i="11" s="1"/>
  <c r="CF90" i="11" s="1"/>
  <c r="CJ90" i="11" s="1"/>
  <c r="CN90" i="11" s="1"/>
  <c r="CR90" i="11" s="1"/>
  <c r="CV90" i="11" s="1"/>
  <c r="CZ90" i="11" s="1"/>
  <c r="DD90" i="11" s="1"/>
  <c r="DH90" i="11" s="1"/>
  <c r="DL90" i="11" s="1"/>
  <c r="DP90" i="11" s="1"/>
  <c r="DT90" i="11" s="1"/>
  <c r="DX90" i="11" s="1"/>
  <c r="CY87" i="11"/>
  <c r="CU87" i="11"/>
  <c r="AM87" i="11"/>
  <c r="AI87" i="11"/>
  <c r="O87" i="11"/>
  <c r="O88" i="11" s="1"/>
  <c r="S88" i="11" s="1"/>
  <c r="W88" i="11" s="1"/>
  <c r="P84" i="11"/>
  <c r="T84" i="11" s="1"/>
  <c r="X84" i="11" s="1"/>
  <c r="AB84" i="11" s="1"/>
  <c r="AF84" i="11" s="1"/>
  <c r="AJ84" i="11" s="1"/>
  <c r="AN84" i="11" s="1"/>
  <c r="AR84" i="11" s="1"/>
  <c r="AV84" i="11" s="1"/>
  <c r="AZ84" i="11" s="1"/>
  <c r="BD84" i="11" s="1"/>
  <c r="BH84" i="11" s="1"/>
  <c r="BL84" i="11" s="1"/>
  <c r="BP84" i="11" s="1"/>
  <c r="BT84" i="11" s="1"/>
  <c r="BX84" i="11" s="1"/>
  <c r="CB84" i="11" s="1"/>
  <c r="CF84" i="11" s="1"/>
  <c r="CJ84" i="11" s="1"/>
  <c r="CN84" i="11" s="1"/>
  <c r="CR84" i="11" s="1"/>
  <c r="CV84" i="11" s="1"/>
  <c r="CZ84" i="11" s="1"/>
  <c r="DD84" i="11" s="1"/>
  <c r="DH84" i="11" s="1"/>
  <c r="DL84" i="11" s="1"/>
  <c r="DP84" i="11" s="1"/>
  <c r="DT84" i="11" s="1"/>
  <c r="DX84" i="11" s="1"/>
  <c r="Z78" i="11"/>
  <c r="AD78" i="11" s="1"/>
  <c r="AH78" i="11" s="1"/>
  <c r="CQ75" i="11"/>
  <c r="CI75" i="11"/>
  <c r="AY75" i="11"/>
  <c r="P76" i="11"/>
  <c r="T76" i="11" s="1"/>
  <c r="X76" i="11" s="1"/>
  <c r="AB76" i="11" s="1"/>
  <c r="AF76" i="11" s="1"/>
  <c r="AJ76" i="11" s="1"/>
  <c r="AN76" i="11" s="1"/>
  <c r="AR76" i="11" s="1"/>
  <c r="AV76" i="11" s="1"/>
  <c r="AZ76" i="11" s="1"/>
  <c r="BD76" i="11" s="1"/>
  <c r="BH76" i="11" s="1"/>
  <c r="BL76" i="11" s="1"/>
  <c r="BP76" i="11" s="1"/>
  <c r="BT76" i="11" s="1"/>
  <c r="BX76" i="11" s="1"/>
  <c r="CB76" i="11" s="1"/>
  <c r="CF76" i="11" s="1"/>
  <c r="CJ76" i="11" s="1"/>
  <c r="CN76" i="11" s="1"/>
  <c r="CR76" i="11" s="1"/>
  <c r="CV76" i="11" s="1"/>
  <c r="CZ76" i="11" s="1"/>
  <c r="DD76" i="11" s="1"/>
  <c r="DH76" i="11" s="1"/>
  <c r="DL76" i="11" s="1"/>
  <c r="R74" i="11"/>
  <c r="S67" i="11"/>
  <c r="S68" i="11" s="1"/>
  <c r="W68" i="11" s="1"/>
  <c r="AA68" i="11" s="1"/>
  <c r="AE68" i="11" s="1"/>
  <c r="AI68" i="11" s="1"/>
  <c r="AM68" i="11" s="1"/>
  <c r="AQ68" i="11" s="1"/>
  <c r="AU68" i="11" s="1"/>
  <c r="AY68" i="11" s="1"/>
  <c r="BC68" i="11" s="1"/>
  <c r="BG68" i="11" s="1"/>
  <c r="BK68" i="11" s="1"/>
  <c r="BO68" i="11" s="1"/>
  <c r="BS68" i="11" s="1"/>
  <c r="BW68" i="11" s="1"/>
  <c r="CA68" i="11" s="1"/>
  <c r="CE68" i="11" s="1"/>
  <c r="CI68" i="11" s="1"/>
  <c r="CM68" i="11" s="1"/>
  <c r="CQ68" i="11" s="1"/>
  <c r="CU68" i="11" s="1"/>
  <c r="CY68" i="11" s="1"/>
  <c r="DC68" i="11" s="1"/>
  <c r="DG68" i="11" s="1"/>
  <c r="DK68" i="11" s="1"/>
  <c r="DO68" i="11" s="1"/>
  <c r="DS68" i="11" s="1"/>
  <c r="DW68" i="11" s="1"/>
  <c r="EA68" i="11" s="1"/>
  <c r="Q68" i="11"/>
  <c r="DS67" i="11"/>
  <c r="DC67" i="11"/>
  <c r="CM67" i="11"/>
  <c r="BW67" i="11"/>
  <c r="BG67" i="11"/>
  <c r="AQ67" i="11"/>
  <c r="AJ68" i="11"/>
  <c r="AN68" i="11" s="1"/>
  <c r="AR68" i="11" s="1"/>
  <c r="AV68" i="11" s="1"/>
  <c r="AZ68" i="11" s="1"/>
  <c r="BD68" i="11" s="1"/>
  <c r="BH68" i="11" s="1"/>
  <c r="BL68" i="11" s="1"/>
  <c r="BP68" i="11" s="1"/>
  <c r="BT68" i="11" s="1"/>
  <c r="BX68" i="11" s="1"/>
  <c r="CB68" i="11" s="1"/>
  <c r="CF68" i="11" s="1"/>
  <c r="CJ68" i="11" s="1"/>
  <c r="CN68" i="11" s="1"/>
  <c r="CR68" i="11" s="1"/>
  <c r="CV68" i="11" s="1"/>
  <c r="CZ68" i="11" s="1"/>
  <c r="DD68" i="11" s="1"/>
  <c r="DH68" i="11" s="1"/>
  <c r="DL68" i="11" s="1"/>
  <c r="DP68" i="11" s="1"/>
  <c r="DT68" i="11" s="1"/>
  <c r="DX68" i="11" s="1"/>
  <c r="AA67" i="11"/>
  <c r="T68" i="11"/>
  <c r="X68" i="11" s="1"/>
  <c r="AB68" i="11" s="1"/>
  <c r="AF68" i="11" s="1"/>
  <c r="R66" i="11"/>
  <c r="V66" i="11" s="1"/>
  <c r="Z66" i="11" s="1"/>
  <c r="AD66" i="11" s="1"/>
  <c r="AH66" i="11" s="1"/>
  <c r="AL66" i="11" s="1"/>
  <c r="AP66" i="11" s="1"/>
  <c r="AT66" i="11" s="1"/>
  <c r="AX66" i="11" s="1"/>
  <c r="BB66" i="11" s="1"/>
  <c r="BF66" i="11" s="1"/>
  <c r="BJ66" i="11" s="1"/>
  <c r="BN66" i="11" s="1"/>
  <c r="BR66" i="11" s="1"/>
  <c r="BV66" i="11" s="1"/>
  <c r="BZ66" i="11" s="1"/>
  <c r="CD66" i="11" s="1"/>
  <c r="CH66" i="11" s="1"/>
  <c r="CL66" i="11" s="1"/>
  <c r="CP66" i="11" s="1"/>
  <c r="CT66" i="11" s="1"/>
  <c r="CX66" i="11" s="1"/>
  <c r="DB66" i="11" s="1"/>
  <c r="DF66" i="11" s="1"/>
  <c r="DJ66" i="11" s="1"/>
  <c r="DN66" i="11" s="1"/>
  <c r="DR66" i="11" s="1"/>
  <c r="DV66" i="11" s="1"/>
  <c r="DZ66" i="11" s="1"/>
  <c r="P62" i="11"/>
  <c r="T62" i="11" s="1"/>
  <c r="X62" i="11" s="1"/>
  <c r="AB62" i="11" s="1"/>
  <c r="AF62" i="11" s="1"/>
  <c r="AJ62" i="11" s="1"/>
  <c r="AN62" i="11" s="1"/>
  <c r="AR62" i="11" s="1"/>
  <c r="AV62" i="11" s="1"/>
  <c r="AZ62" i="11" s="1"/>
  <c r="BD62" i="11" s="1"/>
  <c r="BH62" i="11" s="1"/>
  <c r="BL62" i="11" s="1"/>
  <c r="BP62" i="11" s="1"/>
  <c r="BT62" i="11" s="1"/>
  <c r="BX62" i="11" s="1"/>
  <c r="CB62" i="11" s="1"/>
  <c r="CF62" i="11" s="1"/>
  <c r="CJ62" i="11" s="1"/>
  <c r="CN62" i="11" s="1"/>
  <c r="CR62" i="11" s="1"/>
  <c r="CV62" i="11" s="1"/>
  <c r="CZ62" i="11" s="1"/>
  <c r="DD62" i="11" s="1"/>
  <c r="DH62" i="11" s="1"/>
  <c r="DL62" i="11" s="1"/>
  <c r="DP62" i="11" s="1"/>
  <c r="DT62" i="11" s="1"/>
  <c r="DX62" i="11" s="1"/>
  <c r="AY55" i="11"/>
  <c r="P56" i="11"/>
  <c r="T56" i="11" s="1"/>
  <c r="X56" i="11" s="1"/>
  <c r="AB56" i="11" s="1"/>
  <c r="AF56" i="11" s="1"/>
  <c r="AJ56" i="11" s="1"/>
  <c r="AN56" i="11" s="1"/>
  <c r="AR56" i="11" s="1"/>
  <c r="AV56" i="11" s="1"/>
  <c r="AZ56" i="11" s="1"/>
  <c r="BD56" i="11" s="1"/>
  <c r="BH56" i="11" s="1"/>
  <c r="BL56" i="11" s="1"/>
  <c r="BP56" i="11" s="1"/>
  <c r="BT56" i="11" s="1"/>
  <c r="BX56" i="11" s="1"/>
  <c r="CB56" i="11" s="1"/>
  <c r="CF56" i="11" s="1"/>
  <c r="CJ56" i="11" s="1"/>
  <c r="CN56" i="11" s="1"/>
  <c r="CR56" i="11" s="1"/>
  <c r="CV56" i="11" s="1"/>
  <c r="CZ56" i="11" s="1"/>
  <c r="DD56" i="11" s="1"/>
  <c r="DH56" i="11" s="1"/>
  <c r="DS51" i="11"/>
  <c r="DC51" i="11"/>
  <c r="P52" i="11"/>
  <c r="T52" i="11" s="1"/>
  <c r="X52" i="11" s="1"/>
  <c r="AB52" i="11" s="1"/>
  <c r="AF52" i="11" s="1"/>
  <c r="AJ52" i="11" s="1"/>
  <c r="AN52" i="11" s="1"/>
  <c r="AR52" i="11" s="1"/>
  <c r="AV52" i="11" s="1"/>
  <c r="AZ52" i="11" s="1"/>
  <c r="BD52" i="11" s="1"/>
  <c r="BH52" i="11" s="1"/>
  <c r="BL52" i="11" s="1"/>
  <c r="BP52" i="11" s="1"/>
  <c r="BT52" i="11" s="1"/>
  <c r="BX52" i="11" s="1"/>
  <c r="CB52" i="11" s="1"/>
  <c r="CF52" i="11" s="1"/>
  <c r="CJ52" i="11" s="1"/>
  <c r="CN52" i="11" s="1"/>
  <c r="CR52" i="11" s="1"/>
  <c r="CV52" i="11" s="1"/>
  <c r="CZ52" i="11" s="1"/>
  <c r="DD52" i="11" s="1"/>
  <c r="DH52" i="11" s="1"/>
  <c r="DL52" i="11" s="1"/>
  <c r="DP52" i="11" s="1"/>
  <c r="DT52" i="11" s="1"/>
  <c r="DX52" i="11" s="1"/>
  <c r="BO47" i="11"/>
  <c r="Q36" i="11"/>
  <c r="BC75" i="11"/>
  <c r="S75" i="11"/>
  <c r="CY71" i="11"/>
  <c r="CQ71" i="11"/>
  <c r="AU71" i="11"/>
  <c r="AF70" i="11"/>
  <c r="AJ70" i="11" s="1"/>
  <c r="AN70" i="11" s="1"/>
  <c r="AR70" i="11" s="1"/>
  <c r="AV70" i="11" s="1"/>
  <c r="AZ70" i="11" s="1"/>
  <c r="BD70" i="11" s="1"/>
  <c r="BH70" i="11" s="1"/>
  <c r="BL70" i="11" s="1"/>
  <c r="BP70" i="11" s="1"/>
  <c r="BT70" i="11" s="1"/>
  <c r="BX70" i="11" s="1"/>
  <c r="CB70" i="11" s="1"/>
  <c r="CF70" i="11" s="1"/>
  <c r="CJ70" i="11" s="1"/>
  <c r="CN70" i="11" s="1"/>
  <c r="CR70" i="11" s="1"/>
  <c r="CV70" i="11" s="1"/>
  <c r="CZ70" i="11" s="1"/>
  <c r="DD70" i="11" s="1"/>
  <c r="DH70" i="11" s="1"/>
  <c r="DL70" i="11" s="1"/>
  <c r="DP70" i="11" s="1"/>
  <c r="DT70" i="11" s="1"/>
  <c r="DX70" i="11" s="1"/>
  <c r="X70" i="11"/>
  <c r="AB70" i="11" s="1"/>
  <c r="P70" i="11"/>
  <c r="T70" i="11" s="1"/>
  <c r="DW67" i="11"/>
  <c r="DG67" i="11"/>
  <c r="CQ67" i="11"/>
  <c r="CA67" i="11"/>
  <c r="BK67" i="11"/>
  <c r="AU67" i="11"/>
  <c r="AE67" i="11"/>
  <c r="R68" i="11"/>
  <c r="V68" i="11" s="1"/>
  <c r="AA63" i="11"/>
  <c r="AA64" i="11" s="1"/>
  <c r="AE64" i="11" s="1"/>
  <c r="AI64" i="11" s="1"/>
  <c r="AM64" i="11" s="1"/>
  <c r="AQ64" i="11" s="1"/>
  <c r="AU64" i="11" s="1"/>
  <c r="AY64" i="11" s="1"/>
  <c r="BC64" i="11" s="1"/>
  <c r="BG64" i="11" s="1"/>
  <c r="BK64" i="11" s="1"/>
  <c r="BO64" i="11" s="1"/>
  <c r="BS64" i="11" s="1"/>
  <c r="BW64" i="11" s="1"/>
  <c r="CA64" i="11" s="1"/>
  <c r="CE64" i="11" s="1"/>
  <c r="CI64" i="11" s="1"/>
  <c r="CM64" i="11" s="1"/>
  <c r="CQ64" i="11" s="1"/>
  <c r="CU64" i="11" s="1"/>
  <c r="CY64" i="11" s="1"/>
  <c r="DC64" i="11" s="1"/>
  <c r="DG64" i="11" s="1"/>
  <c r="DK64" i="11" s="1"/>
  <c r="DO64" i="11" s="1"/>
  <c r="DS64" i="11" s="1"/>
  <c r="DW64" i="11" s="1"/>
  <c r="EA64" i="11" s="1"/>
  <c r="O59" i="11"/>
  <c r="O60" i="11" s="1"/>
  <c r="BC55" i="11"/>
  <c r="M54" i="11"/>
  <c r="DW51" i="11"/>
  <c r="DW115" i="11" s="1"/>
  <c r="DG51" i="11"/>
  <c r="BO51" i="11"/>
  <c r="AY51" i="11"/>
  <c r="CU47" i="11"/>
  <c r="BS47" i="11"/>
  <c r="S47" i="11"/>
  <c r="S48" i="11" s="1"/>
  <c r="Q48" i="11"/>
  <c r="U48" i="11" s="1"/>
  <c r="Y48" i="11" s="1"/>
  <c r="Q44" i="11"/>
  <c r="U44" i="11" s="1"/>
  <c r="Y44" i="11" s="1"/>
  <c r="AC44" i="11" s="1"/>
  <c r="AG44" i="11" s="1"/>
  <c r="AK44" i="11" s="1"/>
  <c r="AO44" i="11" s="1"/>
  <c r="AS44" i="11" s="1"/>
  <c r="AW44" i="11" s="1"/>
  <c r="BA44" i="11" s="1"/>
  <c r="BE44" i="11" s="1"/>
  <c r="BI44" i="11" s="1"/>
  <c r="BM44" i="11" s="1"/>
  <c r="BQ44" i="11" s="1"/>
  <c r="BU44" i="11" s="1"/>
  <c r="BY44" i="11" s="1"/>
  <c r="CC44" i="11" s="1"/>
  <c r="CG44" i="11" s="1"/>
  <c r="CK44" i="11" s="1"/>
  <c r="CO44" i="11" s="1"/>
  <c r="CS44" i="11" s="1"/>
  <c r="CW44" i="11" s="1"/>
  <c r="DA44" i="11" s="1"/>
  <c r="DE44" i="11" s="1"/>
  <c r="DI44" i="11" s="1"/>
  <c r="DM44" i="11" s="1"/>
  <c r="DQ44" i="11" s="1"/>
  <c r="DU44" i="11" s="1"/>
  <c r="DY44" i="11" s="1"/>
  <c r="DO43" i="11"/>
  <c r="CY43" i="11"/>
  <c r="CQ43" i="11"/>
  <c r="AY43" i="11"/>
  <c r="CY39" i="11"/>
  <c r="AE63" i="11"/>
  <c r="P64" i="11"/>
  <c r="T64" i="11" s="1"/>
  <c r="X64" i="11" s="1"/>
  <c r="AB64" i="11" s="1"/>
  <c r="AF64" i="11" s="1"/>
  <c r="CU59" i="11"/>
  <c r="CQ55" i="11"/>
  <c r="S55" i="11"/>
  <c r="M56" i="11"/>
  <c r="Q56" i="11" s="1"/>
  <c r="U56" i="11" s="1"/>
  <c r="Y56" i="11" s="1"/>
  <c r="AC56" i="11" s="1"/>
  <c r="AG56" i="11" s="1"/>
  <c r="AK56" i="11" s="1"/>
  <c r="AO56" i="11" s="1"/>
  <c r="AS56" i="11" s="1"/>
  <c r="AW56" i="11" s="1"/>
  <c r="BA56" i="11" s="1"/>
  <c r="BE56" i="11" s="1"/>
  <c r="BI56" i="11" s="1"/>
  <c r="BM56" i="11" s="1"/>
  <c r="BQ56" i="11" s="1"/>
  <c r="BU56" i="11" s="1"/>
  <c r="BY56" i="11" s="1"/>
  <c r="CC56" i="11" s="1"/>
  <c r="CG56" i="11" s="1"/>
  <c r="CK56" i="11" s="1"/>
  <c r="CO56" i="11" s="1"/>
  <c r="CS56" i="11" s="1"/>
  <c r="CW56" i="11" s="1"/>
  <c r="DA56" i="11" s="1"/>
  <c r="DE56" i="11" s="1"/>
  <c r="DI56" i="11" s="1"/>
  <c r="DM56" i="11" s="1"/>
  <c r="DQ56" i="11" s="1"/>
  <c r="DU56" i="11" s="1"/>
  <c r="DY56" i="11" s="1"/>
  <c r="R54" i="11"/>
  <c r="AI51" i="11"/>
  <c r="W52" i="11"/>
  <c r="DS43" i="11"/>
  <c r="DC43" i="11"/>
  <c r="BS39" i="11"/>
  <c r="AI39" i="11"/>
  <c r="AJ64" i="11"/>
  <c r="AN64" i="11" s="1"/>
  <c r="AR64" i="11" s="1"/>
  <c r="S56" i="11"/>
  <c r="Z46" i="11"/>
  <c r="AD46" i="11" s="1"/>
  <c r="W35" i="11"/>
  <c r="P36" i="11"/>
  <c r="T36" i="11" s="1"/>
  <c r="M24" i="11"/>
  <c r="Q16" i="11"/>
  <c r="U16" i="11" s="1"/>
  <c r="Y16" i="11" s="1"/>
  <c r="AC16" i="11" s="1"/>
  <c r="AG16" i="11" s="1"/>
  <c r="AK16" i="11" s="1"/>
  <c r="AO16" i="11" s="1"/>
  <c r="AS16" i="11" s="1"/>
  <c r="AW16" i="11" s="1"/>
  <c r="BA16" i="11" s="1"/>
  <c r="BE16" i="11" s="1"/>
  <c r="BI16" i="11" s="1"/>
  <c r="BM16" i="11" s="1"/>
  <c r="BQ16" i="11" s="1"/>
  <c r="BU16" i="11" s="1"/>
  <c r="BY16" i="11" s="1"/>
  <c r="CC16" i="11" s="1"/>
  <c r="CG16" i="11" s="1"/>
  <c r="CK16" i="11" s="1"/>
  <c r="CO16" i="11" s="1"/>
  <c r="CS16" i="11" s="1"/>
  <c r="CW16" i="11" s="1"/>
  <c r="DA16" i="11" s="1"/>
  <c r="DE16" i="11" s="1"/>
  <c r="BI115" i="12"/>
  <c r="Q104" i="12"/>
  <c r="U104" i="12" s="1"/>
  <c r="Y104" i="12" s="1"/>
  <c r="AC104" i="12" s="1"/>
  <c r="AG104" i="12" s="1"/>
  <c r="AK104" i="12" s="1"/>
  <c r="AO104" i="12" s="1"/>
  <c r="AS104" i="12" s="1"/>
  <c r="AW104" i="12" s="1"/>
  <c r="BA104" i="12" s="1"/>
  <c r="BE104" i="12" s="1"/>
  <c r="BI104" i="12" s="1"/>
  <c r="BM104" i="12" s="1"/>
  <c r="BQ104" i="12" s="1"/>
  <c r="BU104" i="12" s="1"/>
  <c r="BY104" i="12" s="1"/>
  <c r="CC104" i="12" s="1"/>
  <c r="CG104" i="12" s="1"/>
  <c r="CK104" i="12" s="1"/>
  <c r="CO104" i="12" s="1"/>
  <c r="CS104" i="12" s="1"/>
  <c r="CW104" i="12" s="1"/>
  <c r="DA104" i="12" s="1"/>
  <c r="Q115" i="12"/>
  <c r="AF90" i="12"/>
  <c r="X50" i="11"/>
  <c r="AB50" i="11" s="1"/>
  <c r="AF50" i="11" s="1"/>
  <c r="AJ50" i="11" s="1"/>
  <c r="AN50" i="11" s="1"/>
  <c r="AR50" i="11" s="1"/>
  <c r="AV50" i="11" s="1"/>
  <c r="AZ50" i="11" s="1"/>
  <c r="BD50" i="11" s="1"/>
  <c r="BH50" i="11" s="1"/>
  <c r="BL50" i="11" s="1"/>
  <c r="BP50" i="11" s="1"/>
  <c r="BT50" i="11" s="1"/>
  <c r="BX50" i="11" s="1"/>
  <c r="CB50" i="11" s="1"/>
  <c r="CF50" i="11" s="1"/>
  <c r="CJ50" i="11" s="1"/>
  <c r="CN50" i="11" s="1"/>
  <c r="CR50" i="11" s="1"/>
  <c r="CV50" i="11" s="1"/>
  <c r="CZ50" i="11" s="1"/>
  <c r="DD50" i="11" s="1"/>
  <c r="DH50" i="11" s="1"/>
  <c r="DL50" i="11" s="1"/>
  <c r="DP50" i="11" s="1"/>
  <c r="DT50" i="11" s="1"/>
  <c r="DX50" i="11" s="1"/>
  <c r="P50" i="11"/>
  <c r="T50" i="11" s="1"/>
  <c r="AU47" i="11"/>
  <c r="EA43" i="11"/>
  <c r="DK43" i="11"/>
  <c r="CU43" i="11"/>
  <c r="BW43" i="11"/>
  <c r="BK43" i="11"/>
  <c r="BC43" i="11"/>
  <c r="AM43" i="11"/>
  <c r="AE43" i="11"/>
  <c r="P44" i="11"/>
  <c r="T44" i="11" s="1"/>
  <c r="X44" i="11" s="1"/>
  <c r="AB44" i="11" s="1"/>
  <c r="AF44" i="11" s="1"/>
  <c r="AJ44" i="11" s="1"/>
  <c r="AN44" i="11" s="1"/>
  <c r="AR44" i="11" s="1"/>
  <c r="AV44" i="11" s="1"/>
  <c r="AZ44" i="11" s="1"/>
  <c r="BD44" i="11" s="1"/>
  <c r="BH44" i="11" s="1"/>
  <c r="BL44" i="11" s="1"/>
  <c r="BP44" i="11" s="1"/>
  <c r="BT44" i="11" s="1"/>
  <c r="BX44" i="11" s="1"/>
  <c r="CB44" i="11" s="1"/>
  <c r="CF44" i="11" s="1"/>
  <c r="CJ44" i="11" s="1"/>
  <c r="CN44" i="11" s="1"/>
  <c r="CR44" i="11" s="1"/>
  <c r="CV44" i="11" s="1"/>
  <c r="CZ44" i="11" s="1"/>
  <c r="CI39" i="11"/>
  <c r="S39" i="11"/>
  <c r="S40" i="11" s="1"/>
  <c r="P20" i="11"/>
  <c r="T20" i="11" s="1"/>
  <c r="X20" i="11" s="1"/>
  <c r="AB20" i="11" s="1"/>
  <c r="AF20" i="11" s="1"/>
  <c r="AJ20" i="11" s="1"/>
  <c r="AN20" i="11" s="1"/>
  <c r="AR20" i="11" s="1"/>
  <c r="AV20" i="11" s="1"/>
  <c r="AZ20" i="11" s="1"/>
  <c r="BD20" i="11" s="1"/>
  <c r="BH20" i="11" s="1"/>
  <c r="BL20" i="11" s="1"/>
  <c r="BP20" i="11" s="1"/>
  <c r="BT20" i="11" s="1"/>
  <c r="BX20" i="11" s="1"/>
  <c r="CB20" i="11" s="1"/>
  <c r="CF20" i="11" s="1"/>
  <c r="CJ20" i="11" s="1"/>
  <c r="CN20" i="11" s="1"/>
  <c r="CR20" i="11" s="1"/>
  <c r="CV20" i="11" s="1"/>
  <c r="CZ20" i="11" s="1"/>
  <c r="X18" i="11"/>
  <c r="AB18" i="11" s="1"/>
  <c r="R18" i="11"/>
  <c r="V18" i="11" s="1"/>
  <c r="Z18" i="11" s="1"/>
  <c r="W126" i="12"/>
  <c r="AA126" i="12" s="1"/>
  <c r="BT119" i="12"/>
  <c r="AB119" i="12"/>
  <c r="BV117" i="12"/>
  <c r="BN117" i="12"/>
  <c r="BF117" i="12"/>
  <c r="AX117" i="12"/>
  <c r="AP117" i="12"/>
  <c r="AH117" i="12"/>
  <c r="Z117" i="12"/>
  <c r="R117" i="12"/>
  <c r="BY115" i="12"/>
  <c r="AU111" i="12"/>
  <c r="T112" i="12"/>
  <c r="P108" i="12"/>
  <c r="T108" i="12" s="1"/>
  <c r="X108" i="12" s="1"/>
  <c r="AB108" i="12" s="1"/>
  <c r="AF108" i="12" s="1"/>
  <c r="AJ108" i="12" s="1"/>
  <c r="AN108" i="12" s="1"/>
  <c r="AR108" i="12" s="1"/>
  <c r="AV108" i="12" s="1"/>
  <c r="AZ108" i="12" s="1"/>
  <c r="BD108" i="12" s="1"/>
  <c r="BH108" i="12" s="1"/>
  <c r="BL108" i="12" s="1"/>
  <c r="BP108" i="12" s="1"/>
  <c r="BT108" i="12" s="1"/>
  <c r="BX108" i="12" s="1"/>
  <c r="CB108" i="12" s="1"/>
  <c r="CF108" i="12" s="1"/>
  <c r="CJ108" i="12" s="1"/>
  <c r="CN108" i="12" s="1"/>
  <c r="CR108" i="12" s="1"/>
  <c r="CV108" i="12" s="1"/>
  <c r="CZ108" i="12" s="1"/>
  <c r="R94" i="12"/>
  <c r="AK115" i="12"/>
  <c r="V102" i="12"/>
  <c r="AF94" i="12"/>
  <c r="AJ94" i="12" s="1"/>
  <c r="AN94" i="12" s="1"/>
  <c r="AR94" i="12" s="1"/>
  <c r="AV94" i="12" s="1"/>
  <c r="AZ94" i="12" s="1"/>
  <c r="BD94" i="12" s="1"/>
  <c r="BH94" i="12" s="1"/>
  <c r="BL94" i="12" s="1"/>
  <c r="BP94" i="12" s="1"/>
  <c r="BT94" i="12" s="1"/>
  <c r="BX94" i="12" s="1"/>
  <c r="CB94" i="12" s="1"/>
  <c r="CF94" i="12" s="1"/>
  <c r="CJ94" i="12" s="1"/>
  <c r="CN94" i="12" s="1"/>
  <c r="CR94" i="12" s="1"/>
  <c r="CV94" i="12" s="1"/>
  <c r="CZ94" i="12" s="1"/>
  <c r="AJ90" i="12"/>
  <c r="AN90" i="12" s="1"/>
  <c r="AR90" i="12" s="1"/>
  <c r="AV90" i="12" s="1"/>
  <c r="AZ90" i="12" s="1"/>
  <c r="BD90" i="12" s="1"/>
  <c r="BH90" i="12" s="1"/>
  <c r="BL90" i="12" s="1"/>
  <c r="BP90" i="12" s="1"/>
  <c r="BT90" i="12" s="1"/>
  <c r="BX90" i="12" s="1"/>
  <c r="CB90" i="12" s="1"/>
  <c r="CF90" i="12" s="1"/>
  <c r="CJ90" i="12" s="1"/>
  <c r="CN90" i="12" s="1"/>
  <c r="CR90" i="12" s="1"/>
  <c r="CV90" i="12" s="1"/>
  <c r="CZ90" i="12" s="1"/>
  <c r="S28" i="11"/>
  <c r="W28" i="11" s="1"/>
  <c r="AA28" i="11" s="1"/>
  <c r="AE28" i="11" s="1"/>
  <c r="AI28" i="11" s="1"/>
  <c r="AM28" i="11" s="1"/>
  <c r="AQ28" i="11" s="1"/>
  <c r="AU28" i="11" s="1"/>
  <c r="AY28" i="11" s="1"/>
  <c r="BC28" i="11" s="1"/>
  <c r="BG28" i="11" s="1"/>
  <c r="BK28" i="11" s="1"/>
  <c r="BO28" i="11" s="1"/>
  <c r="BS28" i="11" s="1"/>
  <c r="BW28" i="11" s="1"/>
  <c r="CA28" i="11" s="1"/>
  <c r="CE28" i="11" s="1"/>
  <c r="CI28" i="11" s="1"/>
  <c r="CM28" i="11" s="1"/>
  <c r="CQ28" i="11" s="1"/>
  <c r="CU28" i="11" s="1"/>
  <c r="CY28" i="11" s="1"/>
  <c r="DC28" i="11" s="1"/>
  <c r="DG28" i="11" s="1"/>
  <c r="DK28" i="11" s="1"/>
  <c r="DO28" i="11" s="1"/>
  <c r="DS28" i="11" s="1"/>
  <c r="DW28" i="11" s="1"/>
  <c r="EA28" i="11" s="1"/>
  <c r="AB102" i="12"/>
  <c r="AF102" i="12" s="1"/>
  <c r="AJ102" i="12" s="1"/>
  <c r="AN102" i="12" s="1"/>
  <c r="AR102" i="12" s="1"/>
  <c r="AV102" i="12" s="1"/>
  <c r="AZ102" i="12" s="1"/>
  <c r="BD102" i="12" s="1"/>
  <c r="BH102" i="12" s="1"/>
  <c r="BL102" i="12" s="1"/>
  <c r="BP102" i="12" s="1"/>
  <c r="BT102" i="12" s="1"/>
  <c r="BX102" i="12" s="1"/>
  <c r="CB102" i="12" s="1"/>
  <c r="CF102" i="12" s="1"/>
  <c r="CJ102" i="12" s="1"/>
  <c r="CN102" i="12" s="1"/>
  <c r="CR102" i="12" s="1"/>
  <c r="CV102" i="12" s="1"/>
  <c r="CZ102" i="12" s="1"/>
  <c r="T102" i="12"/>
  <c r="X102" i="12" s="1"/>
  <c r="O99" i="12"/>
  <c r="O100" i="12" s="1"/>
  <c r="M100" i="12"/>
  <c r="Q100" i="12" s="1"/>
  <c r="U100" i="12" s="1"/>
  <c r="Y100" i="12" s="1"/>
  <c r="AC100" i="12" s="1"/>
  <c r="AG100" i="12" s="1"/>
  <c r="AK100" i="12" s="1"/>
  <c r="AO100" i="12" s="1"/>
  <c r="AS100" i="12" s="1"/>
  <c r="AW100" i="12" s="1"/>
  <c r="BA100" i="12" s="1"/>
  <c r="BE100" i="12" s="1"/>
  <c r="BI100" i="12" s="1"/>
  <c r="BM100" i="12" s="1"/>
  <c r="BQ100" i="12" s="1"/>
  <c r="BU100" i="12" s="1"/>
  <c r="BY100" i="12" s="1"/>
  <c r="CC100" i="12" s="1"/>
  <c r="CG100" i="12" s="1"/>
  <c r="CK100" i="12" s="1"/>
  <c r="CO100" i="12" s="1"/>
  <c r="CS100" i="12" s="1"/>
  <c r="CW100" i="12" s="1"/>
  <c r="DA100" i="12" s="1"/>
  <c r="R92" i="12"/>
  <c r="V92" i="12" s="1"/>
  <c r="Z92" i="12" s="1"/>
  <c r="AD92" i="12" s="1"/>
  <c r="AH92" i="12" s="1"/>
  <c r="AL92" i="12" s="1"/>
  <c r="AP92" i="12" s="1"/>
  <c r="AT92" i="12" s="1"/>
  <c r="AX92" i="12" s="1"/>
  <c r="BB92" i="12" s="1"/>
  <c r="BF92" i="12" s="1"/>
  <c r="BJ92" i="12" s="1"/>
  <c r="BN92" i="12" s="1"/>
  <c r="BR92" i="12" s="1"/>
  <c r="BV92" i="12" s="1"/>
  <c r="BZ92" i="12" s="1"/>
  <c r="CD92" i="12" s="1"/>
  <c r="CH92" i="12" s="1"/>
  <c r="CL92" i="12" s="1"/>
  <c r="CP92" i="12" s="1"/>
  <c r="CT92" i="12" s="1"/>
  <c r="CX92" i="12" s="1"/>
  <c r="DB92" i="12" s="1"/>
  <c r="S91" i="12"/>
  <c r="V114" i="12"/>
  <c r="Z114" i="12" s="1"/>
  <c r="AD114" i="12" s="1"/>
  <c r="AH114" i="12" s="1"/>
  <c r="AL114" i="12" s="1"/>
  <c r="AP114" i="12" s="1"/>
  <c r="AT114" i="12" s="1"/>
  <c r="AX114" i="12" s="1"/>
  <c r="BB114" i="12" s="1"/>
  <c r="BF114" i="12" s="1"/>
  <c r="BJ114" i="12" s="1"/>
  <c r="BN114" i="12" s="1"/>
  <c r="BR114" i="12" s="1"/>
  <c r="BV114" i="12" s="1"/>
  <c r="BZ114" i="12" s="1"/>
  <c r="CD114" i="12" s="1"/>
  <c r="CH114" i="12" s="1"/>
  <c r="CL114" i="12" s="1"/>
  <c r="CP114" i="12" s="1"/>
  <c r="CT114" i="12" s="1"/>
  <c r="CX114" i="12" s="1"/>
  <c r="DB114" i="12" s="1"/>
  <c r="CQ111" i="12"/>
  <c r="X110" i="12"/>
  <c r="AB110" i="12" s="1"/>
  <c r="P110" i="12"/>
  <c r="T110" i="12" s="1"/>
  <c r="W107" i="12"/>
  <c r="W108" i="12" s="1"/>
  <c r="DA115" i="12"/>
  <c r="T100" i="12"/>
  <c r="X100" i="12" s="1"/>
  <c r="AB100" i="12" s="1"/>
  <c r="R100" i="12"/>
  <c r="V100" i="12" s="1"/>
  <c r="Z100" i="12" s="1"/>
  <c r="AD100" i="12" s="1"/>
  <c r="AH100" i="12" s="1"/>
  <c r="AL100" i="12" s="1"/>
  <c r="AP100" i="12" s="1"/>
  <c r="AT100" i="12" s="1"/>
  <c r="AX100" i="12" s="1"/>
  <c r="BB100" i="12" s="1"/>
  <c r="BF100" i="12" s="1"/>
  <c r="BJ100" i="12" s="1"/>
  <c r="BN100" i="12" s="1"/>
  <c r="BR100" i="12" s="1"/>
  <c r="BV100" i="12" s="1"/>
  <c r="BZ100" i="12" s="1"/>
  <c r="CD100" i="12" s="1"/>
  <c r="CH100" i="12" s="1"/>
  <c r="CL100" i="12" s="1"/>
  <c r="CP100" i="12" s="1"/>
  <c r="CT100" i="12" s="1"/>
  <c r="CX100" i="12" s="1"/>
  <c r="DB100" i="12" s="1"/>
  <c r="R98" i="12"/>
  <c r="R96" i="12"/>
  <c r="V96" i="12" s="1"/>
  <c r="Z96" i="12" s="1"/>
  <c r="AD96" i="12" s="1"/>
  <c r="DC91" i="12"/>
  <c r="BW91" i="12"/>
  <c r="BC91" i="12"/>
  <c r="AA91" i="12"/>
  <c r="U84" i="12"/>
  <c r="P84" i="12"/>
  <c r="T84" i="12" s="1"/>
  <c r="X84" i="12" s="1"/>
  <c r="AB84" i="12" s="1"/>
  <c r="AF84" i="12" s="1"/>
  <c r="AJ84" i="12" s="1"/>
  <c r="AN84" i="12" s="1"/>
  <c r="AR84" i="12" s="1"/>
  <c r="AV84" i="12" s="1"/>
  <c r="AZ84" i="12" s="1"/>
  <c r="BD84" i="12" s="1"/>
  <c r="BH84" i="12" s="1"/>
  <c r="BL84" i="12" s="1"/>
  <c r="BP84" i="12" s="1"/>
  <c r="BT84" i="12" s="1"/>
  <c r="BX84" i="12" s="1"/>
  <c r="CB84" i="12" s="1"/>
  <c r="CF84" i="12" s="1"/>
  <c r="CJ84" i="12" s="1"/>
  <c r="CN84" i="12" s="1"/>
  <c r="CR84" i="12" s="1"/>
  <c r="CV84" i="12" s="1"/>
  <c r="CZ84" i="12" s="1"/>
  <c r="R82" i="12"/>
  <c r="V82" i="12" s="1"/>
  <c r="Z82" i="12" s="1"/>
  <c r="AD82" i="12" s="1"/>
  <c r="AH82" i="12" s="1"/>
  <c r="AL82" i="12" s="1"/>
  <c r="AP82" i="12" s="1"/>
  <c r="AT82" i="12" s="1"/>
  <c r="AX82" i="12" s="1"/>
  <c r="BB82" i="12" s="1"/>
  <c r="BF82" i="12" s="1"/>
  <c r="BJ82" i="12" s="1"/>
  <c r="BN82" i="12" s="1"/>
  <c r="BR82" i="12" s="1"/>
  <c r="BV82" i="12" s="1"/>
  <c r="BZ82" i="12" s="1"/>
  <c r="CD82" i="12" s="1"/>
  <c r="CH82" i="12" s="1"/>
  <c r="CL82" i="12" s="1"/>
  <c r="CP82" i="12" s="1"/>
  <c r="CT82" i="12" s="1"/>
  <c r="CX82" i="12" s="1"/>
  <c r="DB82" i="12" s="1"/>
  <c r="U80" i="12"/>
  <c r="M76" i="12"/>
  <c r="Q76" i="12" s="1"/>
  <c r="P66" i="12"/>
  <c r="T66" i="12" s="1"/>
  <c r="X66" i="12" s="1"/>
  <c r="P38" i="12"/>
  <c r="T38" i="12" s="1"/>
  <c r="X38" i="12" s="1"/>
  <c r="P26" i="12"/>
  <c r="T98" i="12"/>
  <c r="AB92" i="12"/>
  <c r="AF92" i="12" s="1"/>
  <c r="AJ92" i="12" s="1"/>
  <c r="AN92" i="12" s="1"/>
  <c r="AR92" i="12" s="1"/>
  <c r="AV92" i="12" s="1"/>
  <c r="AZ92" i="12" s="1"/>
  <c r="BD92" i="12" s="1"/>
  <c r="BH92" i="12" s="1"/>
  <c r="BL92" i="12" s="1"/>
  <c r="BP92" i="12" s="1"/>
  <c r="BT92" i="12" s="1"/>
  <c r="BX92" i="12" s="1"/>
  <c r="CB92" i="12" s="1"/>
  <c r="CF92" i="12" s="1"/>
  <c r="CJ92" i="12" s="1"/>
  <c r="CN92" i="12" s="1"/>
  <c r="CR92" i="12" s="1"/>
  <c r="CV92" i="12" s="1"/>
  <c r="CZ92" i="12" s="1"/>
  <c r="AM91" i="12"/>
  <c r="V86" i="12"/>
  <c r="V72" i="12"/>
  <c r="R66" i="12"/>
  <c r="BS111" i="12"/>
  <c r="AC115" i="12"/>
  <c r="X112" i="12"/>
  <c r="R110" i="12"/>
  <c r="V110" i="12" s="1"/>
  <c r="Z110" i="12" s="1"/>
  <c r="AD110" i="12" s="1"/>
  <c r="AH110" i="12" s="1"/>
  <c r="AL110" i="12" s="1"/>
  <c r="AP110" i="12" s="1"/>
  <c r="AT110" i="12" s="1"/>
  <c r="AX110" i="12" s="1"/>
  <c r="BB110" i="12" s="1"/>
  <c r="BF110" i="12" s="1"/>
  <c r="BJ110" i="12" s="1"/>
  <c r="BN110" i="12" s="1"/>
  <c r="BR110" i="12" s="1"/>
  <c r="BV110" i="12" s="1"/>
  <c r="BZ110" i="12" s="1"/>
  <c r="CD110" i="12" s="1"/>
  <c r="CH110" i="12" s="1"/>
  <c r="CL110" i="12" s="1"/>
  <c r="CP110" i="12" s="1"/>
  <c r="CT110" i="12" s="1"/>
  <c r="CX110" i="12" s="1"/>
  <c r="DB110" i="12" s="1"/>
  <c r="CI107" i="12"/>
  <c r="BC107" i="12"/>
  <c r="P106" i="12"/>
  <c r="T106" i="12" s="1"/>
  <c r="CQ99" i="12"/>
  <c r="BK99" i="12"/>
  <c r="AE99" i="12"/>
  <c r="P100" i="12"/>
  <c r="T96" i="12"/>
  <c r="V94" i="12"/>
  <c r="AQ91" i="12"/>
  <c r="AE87" i="12"/>
  <c r="R88" i="12"/>
  <c r="V88" i="12" s="1"/>
  <c r="Z88" i="12" s="1"/>
  <c r="AD88" i="12" s="1"/>
  <c r="AH88" i="12" s="1"/>
  <c r="AL88" i="12" s="1"/>
  <c r="AP88" i="12" s="1"/>
  <c r="AT88" i="12" s="1"/>
  <c r="AX88" i="12" s="1"/>
  <c r="BB88" i="12" s="1"/>
  <c r="BF88" i="12" s="1"/>
  <c r="BJ88" i="12" s="1"/>
  <c r="BN88" i="12" s="1"/>
  <c r="BR88" i="12" s="1"/>
  <c r="BV88" i="12" s="1"/>
  <c r="BZ88" i="12" s="1"/>
  <c r="CD88" i="12" s="1"/>
  <c r="CH88" i="12" s="1"/>
  <c r="CL88" i="12" s="1"/>
  <c r="CP88" i="12" s="1"/>
  <c r="CT88" i="12" s="1"/>
  <c r="CX88" i="12" s="1"/>
  <c r="DB88" i="12" s="1"/>
  <c r="O87" i="12"/>
  <c r="O88" i="12" s="1"/>
  <c r="S88" i="12" s="1"/>
  <c r="W88" i="12" s="1"/>
  <c r="AA88" i="12" s="1"/>
  <c r="AE88" i="12" s="1"/>
  <c r="AI88" i="12" s="1"/>
  <c r="AM88" i="12" s="1"/>
  <c r="AQ88" i="12" s="1"/>
  <c r="AU88" i="12" s="1"/>
  <c r="AY88" i="12" s="1"/>
  <c r="BC88" i="12" s="1"/>
  <c r="BG88" i="12" s="1"/>
  <c r="BK88" i="12" s="1"/>
  <c r="BO88" i="12" s="1"/>
  <c r="BS88" i="12" s="1"/>
  <c r="BW88" i="12" s="1"/>
  <c r="CA88" i="12" s="1"/>
  <c r="CE88" i="12" s="1"/>
  <c r="CI88" i="12" s="1"/>
  <c r="CM88" i="12" s="1"/>
  <c r="CQ88" i="12" s="1"/>
  <c r="CU88" i="12" s="1"/>
  <c r="CY88" i="12" s="1"/>
  <c r="DC88" i="12" s="1"/>
  <c r="Z86" i="12"/>
  <c r="AD86" i="12" s="1"/>
  <c r="AH86" i="12" s="1"/>
  <c r="BO79" i="12"/>
  <c r="AY79" i="12"/>
  <c r="AI79" i="12"/>
  <c r="S79" i="12"/>
  <c r="S80" i="12" s="1"/>
  <c r="R78" i="12"/>
  <c r="V78" i="12" s="1"/>
  <c r="Z78" i="12" s="1"/>
  <c r="AD78" i="12" s="1"/>
  <c r="AH78" i="12" s="1"/>
  <c r="AL78" i="12" s="1"/>
  <c r="AP78" i="12" s="1"/>
  <c r="AT78" i="12" s="1"/>
  <c r="AX78" i="12" s="1"/>
  <c r="BB78" i="12" s="1"/>
  <c r="BF78" i="12" s="1"/>
  <c r="BJ78" i="12" s="1"/>
  <c r="BN78" i="12" s="1"/>
  <c r="BR78" i="12" s="1"/>
  <c r="BV78" i="12" s="1"/>
  <c r="BZ78" i="12" s="1"/>
  <c r="CD78" i="12" s="1"/>
  <c r="CH78" i="12" s="1"/>
  <c r="CL78" i="12" s="1"/>
  <c r="CP78" i="12" s="1"/>
  <c r="CT78" i="12" s="1"/>
  <c r="CX78" i="12" s="1"/>
  <c r="DB78" i="12" s="1"/>
  <c r="CM75" i="12"/>
  <c r="BG75" i="12"/>
  <c r="P74" i="12"/>
  <c r="BG71" i="12"/>
  <c r="U68" i="12"/>
  <c r="Y68" i="12" s="1"/>
  <c r="AC68" i="12" s="1"/>
  <c r="AG68" i="12" s="1"/>
  <c r="AK68" i="12" s="1"/>
  <c r="AO68" i="12" s="1"/>
  <c r="AS68" i="12" s="1"/>
  <c r="AW68" i="12" s="1"/>
  <c r="BA68" i="12" s="1"/>
  <c r="BE68" i="12" s="1"/>
  <c r="BI68" i="12" s="1"/>
  <c r="BM68" i="12" s="1"/>
  <c r="BQ68" i="12" s="1"/>
  <c r="BU68" i="12" s="1"/>
  <c r="BY68" i="12" s="1"/>
  <c r="CC68" i="12" s="1"/>
  <c r="CG68" i="12" s="1"/>
  <c r="CK68" i="12" s="1"/>
  <c r="CO68" i="12" s="1"/>
  <c r="CS68" i="12" s="1"/>
  <c r="CW68" i="12" s="1"/>
  <c r="DA68" i="12" s="1"/>
  <c r="BW71" i="12"/>
  <c r="V70" i="12"/>
  <c r="R70" i="12"/>
  <c r="P62" i="12"/>
  <c r="T62" i="12" s="1"/>
  <c r="BW51" i="12"/>
  <c r="AM51" i="12"/>
  <c r="DC47" i="12"/>
  <c r="AA47" i="12"/>
  <c r="CY43" i="12"/>
  <c r="CI43" i="12"/>
  <c r="BS43" i="12"/>
  <c r="BC43" i="12"/>
  <c r="Y44" i="12"/>
  <c r="P40" i="12"/>
  <c r="T40" i="12" s="1"/>
  <c r="X40" i="12" s="1"/>
  <c r="AB40" i="12" s="1"/>
  <c r="AF40" i="12" s="1"/>
  <c r="AJ40" i="12" s="1"/>
  <c r="AN40" i="12" s="1"/>
  <c r="AR40" i="12" s="1"/>
  <c r="AV40" i="12" s="1"/>
  <c r="AZ40" i="12" s="1"/>
  <c r="BD40" i="12" s="1"/>
  <c r="BH40" i="12" s="1"/>
  <c r="BL40" i="12" s="1"/>
  <c r="BP40" i="12" s="1"/>
  <c r="BT40" i="12" s="1"/>
  <c r="BX40" i="12" s="1"/>
  <c r="CB40" i="12" s="1"/>
  <c r="CF40" i="12" s="1"/>
  <c r="CJ40" i="12" s="1"/>
  <c r="CN40" i="12" s="1"/>
  <c r="CR40" i="12" s="1"/>
  <c r="CV40" i="12" s="1"/>
  <c r="CZ40" i="12" s="1"/>
  <c r="P36" i="12"/>
  <c r="R32" i="12"/>
  <c r="V32" i="12" s="1"/>
  <c r="Z32" i="12" s="1"/>
  <c r="AD32" i="12" s="1"/>
  <c r="AH32" i="12" s="1"/>
  <c r="AL32" i="12" s="1"/>
  <c r="AP32" i="12" s="1"/>
  <c r="AT32" i="12" s="1"/>
  <c r="AX32" i="12" s="1"/>
  <c r="BB32" i="12" s="1"/>
  <c r="BF32" i="12" s="1"/>
  <c r="BJ32" i="12" s="1"/>
  <c r="BN32" i="12" s="1"/>
  <c r="BR32" i="12" s="1"/>
  <c r="BV32" i="12" s="1"/>
  <c r="BZ32" i="12" s="1"/>
  <c r="CD32" i="12" s="1"/>
  <c r="CH32" i="12" s="1"/>
  <c r="CL32" i="12" s="1"/>
  <c r="CP32" i="12" s="1"/>
  <c r="CT32" i="12" s="1"/>
  <c r="CX32" i="12" s="1"/>
  <c r="DB32" i="12" s="1"/>
  <c r="Q16" i="12"/>
  <c r="U16" i="12" s="1"/>
  <c r="Y16" i="12" s="1"/>
  <c r="AC16" i="12" s="1"/>
  <c r="AG16" i="12" s="1"/>
  <c r="AK16" i="12" s="1"/>
  <c r="AO16" i="12" s="1"/>
  <c r="AS16" i="12" s="1"/>
  <c r="AW16" i="12" s="1"/>
  <c r="BA16" i="12" s="1"/>
  <c r="BE16" i="12" s="1"/>
  <c r="BI16" i="12" s="1"/>
  <c r="BM16" i="12" s="1"/>
  <c r="BQ16" i="12" s="1"/>
  <c r="BU16" i="12" s="1"/>
  <c r="BY16" i="12" s="1"/>
  <c r="CC16" i="12" s="1"/>
  <c r="CG16" i="12" s="1"/>
  <c r="CK16" i="12" s="1"/>
  <c r="CO16" i="12" s="1"/>
  <c r="CS16" i="12" s="1"/>
  <c r="CW16" i="12" s="1"/>
  <c r="DA16" i="12" s="1"/>
  <c r="P16" i="12"/>
  <c r="T16" i="12" s="1"/>
  <c r="X16" i="12" s="1"/>
  <c r="AB16" i="12" s="1"/>
  <c r="AF16" i="12" s="1"/>
  <c r="AJ16" i="12" s="1"/>
  <c r="AN16" i="12" s="1"/>
  <c r="AR16" i="12" s="1"/>
  <c r="AV16" i="12" s="1"/>
  <c r="AZ16" i="12" s="1"/>
  <c r="BD16" i="12" s="1"/>
  <c r="BH16" i="12" s="1"/>
  <c r="BL16" i="12" s="1"/>
  <c r="BP16" i="12" s="1"/>
  <c r="BT16" i="12" s="1"/>
  <c r="BX16" i="12" s="1"/>
  <c r="CB16" i="12" s="1"/>
  <c r="CF16" i="12" s="1"/>
  <c r="CJ16" i="12" s="1"/>
  <c r="CN16" i="12" s="1"/>
  <c r="CR16" i="12" s="1"/>
  <c r="CV16" i="12" s="1"/>
  <c r="CZ16" i="12" s="1"/>
  <c r="V62" i="12"/>
  <c r="V50" i="12"/>
  <c r="P44" i="12"/>
  <c r="T44" i="12" s="1"/>
  <c r="X44" i="12" s="1"/>
  <c r="AB44" i="12" s="1"/>
  <c r="AF44" i="12" s="1"/>
  <c r="AJ44" i="12" s="1"/>
  <c r="AN44" i="12" s="1"/>
  <c r="AR44" i="12" s="1"/>
  <c r="AV44" i="12" s="1"/>
  <c r="AZ44" i="12" s="1"/>
  <c r="BD44" i="12" s="1"/>
  <c r="BH44" i="12" s="1"/>
  <c r="BL44" i="12" s="1"/>
  <c r="BP44" i="12" s="1"/>
  <c r="BT44" i="12" s="1"/>
  <c r="BX44" i="12" s="1"/>
  <c r="CB44" i="12" s="1"/>
  <c r="CF44" i="12" s="1"/>
  <c r="CJ44" i="12" s="1"/>
  <c r="CN44" i="12" s="1"/>
  <c r="CR44" i="12" s="1"/>
  <c r="CV44" i="12" s="1"/>
  <c r="CZ44" i="12" s="1"/>
  <c r="R42" i="12"/>
  <c r="V42" i="12" s="1"/>
  <c r="Z42" i="12" s="1"/>
  <c r="T36" i="12"/>
  <c r="X36" i="12" s="1"/>
  <c r="AB36" i="12" s="1"/>
  <c r="AF36" i="12" s="1"/>
  <c r="T26" i="12"/>
  <c r="W71" i="12"/>
  <c r="O71" i="12"/>
  <c r="O72" i="12" s="1"/>
  <c r="S72" i="12" s="1"/>
  <c r="W72" i="12" s="1"/>
  <c r="AA72" i="12" s="1"/>
  <c r="AE72" i="12" s="1"/>
  <c r="AI72" i="12" s="1"/>
  <c r="AM72" i="12" s="1"/>
  <c r="AQ72" i="12" s="1"/>
  <c r="AU72" i="12" s="1"/>
  <c r="AY72" i="12" s="1"/>
  <c r="BC72" i="12" s="1"/>
  <c r="BG72" i="12" s="1"/>
  <c r="BK72" i="12" s="1"/>
  <c r="BO72" i="12" s="1"/>
  <c r="BS72" i="12" s="1"/>
  <c r="BW72" i="12" s="1"/>
  <c r="CA72" i="12" s="1"/>
  <c r="CE72" i="12" s="1"/>
  <c r="CI72" i="12" s="1"/>
  <c r="CM72" i="12" s="1"/>
  <c r="V66" i="12"/>
  <c r="Z66" i="12" s="1"/>
  <c r="AD66" i="12" s="1"/>
  <c r="AH66" i="12" s="1"/>
  <c r="AL66" i="12" s="1"/>
  <c r="AP66" i="12" s="1"/>
  <c r="AT66" i="12" s="1"/>
  <c r="AX66" i="12" s="1"/>
  <c r="BB66" i="12" s="1"/>
  <c r="BF66" i="12" s="1"/>
  <c r="BJ66" i="12" s="1"/>
  <c r="BN66" i="12" s="1"/>
  <c r="BR66" i="12" s="1"/>
  <c r="BV66" i="12" s="1"/>
  <c r="BZ66" i="12" s="1"/>
  <c r="CD66" i="12" s="1"/>
  <c r="CH66" i="12" s="1"/>
  <c r="CL66" i="12" s="1"/>
  <c r="CP66" i="12" s="1"/>
  <c r="CT66" i="12" s="1"/>
  <c r="CX66" i="12" s="1"/>
  <c r="DB66" i="12" s="1"/>
  <c r="DC63" i="12"/>
  <c r="CM63" i="12"/>
  <c r="BW63" i="12"/>
  <c r="BG63" i="12"/>
  <c r="AQ63" i="12"/>
  <c r="V64" i="12"/>
  <c r="CY59" i="12"/>
  <c r="CQ59" i="12"/>
  <c r="CI59" i="12"/>
  <c r="AY59" i="12"/>
  <c r="AA59" i="12"/>
  <c r="S59" i="12"/>
  <c r="S60" i="12" s="1"/>
  <c r="W60" i="12" s="1"/>
  <c r="AA60" i="12" s="1"/>
  <c r="AE60" i="12" s="1"/>
  <c r="AI60" i="12" s="1"/>
  <c r="AM60" i="12" s="1"/>
  <c r="AQ60" i="12" s="1"/>
  <c r="AU60" i="12" s="1"/>
  <c r="AY60" i="12" s="1"/>
  <c r="BC60" i="12" s="1"/>
  <c r="BG60" i="12" s="1"/>
  <c r="BK60" i="12" s="1"/>
  <c r="BO60" i="12" s="1"/>
  <c r="BS60" i="12" s="1"/>
  <c r="BW60" i="12" s="1"/>
  <c r="CA60" i="12" s="1"/>
  <c r="CE60" i="12" s="1"/>
  <c r="CI60" i="12" s="1"/>
  <c r="CM60" i="12" s="1"/>
  <c r="CQ60" i="12" s="1"/>
  <c r="CU60" i="12" s="1"/>
  <c r="CY60" i="12" s="1"/>
  <c r="DC60" i="12" s="1"/>
  <c r="CY51" i="12"/>
  <c r="AA51" i="12"/>
  <c r="AA52" i="12" s="1"/>
  <c r="AE52" i="12" s="1"/>
  <c r="AI52" i="12" s="1"/>
  <c r="AM52" i="12" s="1"/>
  <c r="AQ52" i="12" s="1"/>
  <c r="AU52" i="12" s="1"/>
  <c r="AY52" i="12" s="1"/>
  <c r="BC52" i="12" s="1"/>
  <c r="BG52" i="12" s="1"/>
  <c r="BK52" i="12" s="1"/>
  <c r="BO52" i="12" s="1"/>
  <c r="BS52" i="12" s="1"/>
  <c r="BW52" i="12" s="1"/>
  <c r="CA52" i="12" s="1"/>
  <c r="CE52" i="12" s="1"/>
  <c r="CI52" i="12" s="1"/>
  <c r="CM52" i="12" s="1"/>
  <c r="CQ52" i="12" s="1"/>
  <c r="CU52" i="12" s="1"/>
  <c r="CY52" i="12" s="1"/>
  <c r="DC52" i="12" s="1"/>
  <c r="AB50" i="12"/>
  <c r="CQ47" i="12"/>
  <c r="AM47" i="12"/>
  <c r="W47" i="12"/>
  <c r="W48" i="12" s="1"/>
  <c r="AA48" i="12" s="1"/>
  <c r="AE48" i="12" s="1"/>
  <c r="AI48" i="12" s="1"/>
  <c r="AM48" i="12" s="1"/>
  <c r="AQ48" i="12" s="1"/>
  <c r="AU48" i="12" s="1"/>
  <c r="AY48" i="12" s="1"/>
  <c r="BC48" i="12" s="1"/>
  <c r="BG48" i="12" s="1"/>
  <c r="BK48" i="12" s="1"/>
  <c r="BO48" i="12" s="1"/>
  <c r="R48" i="12"/>
  <c r="V48" i="12" s="1"/>
  <c r="CU43" i="12"/>
  <c r="CE43" i="12"/>
  <c r="BO43" i="12"/>
  <c r="AY43" i="12"/>
  <c r="AE43" i="12"/>
  <c r="AE44" i="12" s="1"/>
  <c r="AI44" i="12" s="1"/>
  <c r="AM44" i="12" s="1"/>
  <c r="AQ44" i="12" s="1"/>
  <c r="AU44" i="12" s="1"/>
  <c r="AY44" i="12" s="1"/>
  <c r="BC44" i="12" s="1"/>
  <c r="BG44" i="12" s="1"/>
  <c r="BK44" i="12" s="1"/>
  <c r="BO44" i="12" s="1"/>
  <c r="BS44" i="12" s="1"/>
  <c r="BW44" i="12" s="1"/>
  <c r="CA44" i="12" s="1"/>
  <c r="CE44" i="12" s="1"/>
  <c r="CI44" i="12" s="1"/>
  <c r="CM44" i="12" s="1"/>
  <c r="CQ44" i="12" s="1"/>
  <c r="CU44" i="12" s="1"/>
  <c r="CY44" i="12" s="1"/>
  <c r="DC44" i="12" s="1"/>
  <c r="L41" i="12"/>
  <c r="L42" i="12" s="1"/>
  <c r="CI39" i="12"/>
  <c r="S39" i="12"/>
  <c r="S40" i="12" s="1"/>
  <c r="W40" i="12" s="1"/>
  <c r="AA40" i="12" s="1"/>
  <c r="AE40" i="12" s="1"/>
  <c r="AF34" i="12"/>
  <c r="R34" i="12"/>
  <c r="Q32" i="12"/>
  <c r="U32" i="12" s="1"/>
  <c r="Y32" i="12" s="1"/>
  <c r="AC32" i="12" s="1"/>
  <c r="AG32" i="12" s="1"/>
  <c r="AK32" i="12" s="1"/>
  <c r="AO32" i="12" s="1"/>
  <c r="AS32" i="12" s="1"/>
  <c r="AW32" i="12" s="1"/>
  <c r="BA32" i="12" s="1"/>
  <c r="BE32" i="12" s="1"/>
  <c r="BI32" i="12" s="1"/>
  <c r="BM32" i="12" s="1"/>
  <c r="BQ32" i="12" s="1"/>
  <c r="BU32" i="12" s="1"/>
  <c r="BY32" i="12" s="1"/>
  <c r="CC32" i="12" s="1"/>
  <c r="CG32" i="12" s="1"/>
  <c r="CK32" i="12" s="1"/>
  <c r="CO32" i="12" s="1"/>
  <c r="CS32" i="12" s="1"/>
  <c r="CW32" i="12" s="1"/>
  <c r="DA32" i="12" s="1"/>
  <c r="V28" i="12"/>
  <c r="S28" i="12"/>
  <c r="W28" i="12" s="1"/>
  <c r="AA28" i="12" s="1"/>
  <c r="AH26" i="12"/>
  <c r="AL26" i="12" s="1"/>
  <c r="AP26" i="12" s="1"/>
  <c r="AT26" i="12" s="1"/>
  <c r="AX26" i="12" s="1"/>
  <c r="BB26" i="12" s="1"/>
  <c r="BF26" i="12" s="1"/>
  <c r="BJ26" i="12" s="1"/>
  <c r="BN26" i="12" s="1"/>
  <c r="BR26" i="12" s="1"/>
  <c r="BV26" i="12" s="1"/>
  <c r="BZ26" i="12" s="1"/>
  <c r="CD26" i="12" s="1"/>
  <c r="CH26" i="12" s="1"/>
  <c r="CL26" i="12" s="1"/>
  <c r="CP26" i="12" s="1"/>
  <c r="CT26" i="12" s="1"/>
  <c r="CX26" i="12" s="1"/>
  <c r="DB26" i="12" s="1"/>
  <c r="O23" i="12"/>
  <c r="O24" i="12" s="1"/>
  <c r="P18" i="12"/>
  <c r="T18" i="12" s="1"/>
  <c r="X18" i="12" s="1"/>
  <c r="AB18" i="12" s="1"/>
  <c r="AF18" i="12" s="1"/>
  <c r="AJ18" i="12" s="1"/>
  <c r="AN18" i="12" s="1"/>
  <c r="AR18" i="12" s="1"/>
  <c r="AV18" i="12" s="1"/>
  <c r="AZ18" i="12" s="1"/>
  <c r="BD18" i="12" s="1"/>
  <c r="BH18" i="12" s="1"/>
  <c r="BL18" i="12" s="1"/>
  <c r="BP18" i="12" s="1"/>
  <c r="BT18" i="12" s="1"/>
  <c r="BX18" i="12" s="1"/>
  <c r="CB18" i="12" s="1"/>
  <c r="CF18" i="12" s="1"/>
  <c r="CJ18" i="12" s="1"/>
  <c r="CN18" i="12" s="1"/>
  <c r="CR18" i="12" s="1"/>
  <c r="CV18" i="12" s="1"/>
  <c r="CZ18" i="12" s="1"/>
  <c r="CY75" i="12"/>
  <c r="CQ75" i="12"/>
  <c r="CI75" i="12"/>
  <c r="CA75" i="12"/>
  <c r="AI75" i="12"/>
  <c r="W75" i="12"/>
  <c r="W76" i="12" s="1"/>
  <c r="AA76" i="12" s="1"/>
  <c r="AE76" i="12" s="1"/>
  <c r="AI76" i="12" s="1"/>
  <c r="AM76" i="12" s="1"/>
  <c r="AQ76" i="12" s="1"/>
  <c r="AU76" i="12" s="1"/>
  <c r="CA71" i="12"/>
  <c r="BS71" i="12"/>
  <c r="AA71" i="12"/>
  <c r="P70" i="12"/>
  <c r="T70" i="12" s="1"/>
  <c r="X70" i="12" s="1"/>
  <c r="AB70" i="12" s="1"/>
  <c r="AF70" i="12" s="1"/>
  <c r="AJ70" i="12" s="1"/>
  <c r="AN70" i="12" s="1"/>
  <c r="AR70" i="12" s="1"/>
  <c r="AV70" i="12" s="1"/>
  <c r="AZ70" i="12" s="1"/>
  <c r="BD70" i="12" s="1"/>
  <c r="BH70" i="12" s="1"/>
  <c r="BL70" i="12" s="1"/>
  <c r="BP70" i="12" s="1"/>
  <c r="BT70" i="12" s="1"/>
  <c r="BX70" i="12" s="1"/>
  <c r="CB70" i="12" s="1"/>
  <c r="CF70" i="12" s="1"/>
  <c r="CJ70" i="12" s="1"/>
  <c r="CN70" i="12" s="1"/>
  <c r="CR70" i="12" s="1"/>
  <c r="CV70" i="12" s="1"/>
  <c r="CZ70" i="12" s="1"/>
  <c r="CE59" i="12"/>
  <c r="CY55" i="12"/>
  <c r="AM55" i="12"/>
  <c r="DC51" i="12"/>
  <c r="R46" i="12"/>
  <c r="V46" i="12" s="1"/>
  <c r="Z46" i="12" s="1"/>
  <c r="AD46" i="12" s="1"/>
  <c r="AH46" i="12" s="1"/>
  <c r="AL46" i="12" s="1"/>
  <c r="AP46" i="12" s="1"/>
  <c r="AT46" i="12" s="1"/>
  <c r="AX46" i="12" s="1"/>
  <c r="BB46" i="12" s="1"/>
  <c r="BF46" i="12" s="1"/>
  <c r="BJ46" i="12" s="1"/>
  <c r="BN46" i="12" s="1"/>
  <c r="BR46" i="12" s="1"/>
  <c r="BV46" i="12" s="1"/>
  <c r="BZ46" i="12" s="1"/>
  <c r="CD46" i="12" s="1"/>
  <c r="CH46" i="12" s="1"/>
  <c r="CL46" i="12" s="1"/>
  <c r="CP46" i="12" s="1"/>
  <c r="CT46" i="12" s="1"/>
  <c r="CX46" i="12" s="1"/>
  <c r="DB46" i="12" s="1"/>
  <c r="AI43" i="12"/>
  <c r="CE39" i="12"/>
  <c r="AE39" i="12"/>
  <c r="AE74" i="10"/>
  <c r="AI74" i="10" s="1"/>
  <c r="AM74" i="10" s="1"/>
  <c r="AQ74" i="10" s="1"/>
  <c r="AU74" i="10" s="1"/>
  <c r="AY74" i="10" s="1"/>
  <c r="BC74" i="10" s="1"/>
  <c r="BG74" i="10" s="1"/>
  <c r="BK74" i="10" s="1"/>
  <c r="BO74" i="10" s="1"/>
  <c r="BS74" i="10" s="1"/>
  <c r="BW74" i="10" s="1"/>
  <c r="CA74" i="10" s="1"/>
  <c r="CE74" i="10" s="1"/>
  <c r="CI74" i="10" s="1"/>
  <c r="CM74" i="10" s="1"/>
  <c r="CQ74" i="10" s="1"/>
  <c r="CU74" i="10" s="1"/>
  <c r="CY74" i="10" s="1"/>
  <c r="DC74" i="10" s="1"/>
  <c r="DG74" i="10" s="1"/>
  <c r="DK74" i="10" s="1"/>
  <c r="DO74" i="10" s="1"/>
  <c r="DS74" i="10" s="1"/>
  <c r="DW74" i="10" s="1"/>
  <c r="AB77" i="10"/>
  <c r="AM30" i="12"/>
  <c r="AA16" i="11"/>
  <c r="AA30" i="11"/>
  <c r="W118" i="11"/>
  <c r="U52" i="12"/>
  <c r="Y52" i="12" s="1"/>
  <c r="AC52" i="12" s="1"/>
  <c r="AG52" i="12" s="1"/>
  <c r="AK52" i="12" s="1"/>
  <c r="AO52" i="12" s="1"/>
  <c r="AS52" i="12" s="1"/>
  <c r="AW52" i="12" s="1"/>
  <c r="BA52" i="12" s="1"/>
  <c r="BE52" i="12" s="1"/>
  <c r="BI52" i="12" s="1"/>
  <c r="BM52" i="12" s="1"/>
  <c r="BQ52" i="12" s="1"/>
  <c r="BU52" i="12" s="1"/>
  <c r="BY52" i="12" s="1"/>
  <c r="CC52" i="12" s="1"/>
  <c r="CG52" i="12" s="1"/>
  <c r="CK52" i="12" s="1"/>
  <c r="CO52" i="12" s="1"/>
  <c r="CS52" i="12" s="1"/>
  <c r="CW52" i="12" s="1"/>
  <c r="DA52" i="12" s="1"/>
  <c r="P118" i="11"/>
  <c r="S128" i="11" s="1"/>
  <c r="S130" i="11" s="1"/>
  <c r="AK94" i="11"/>
  <c r="BE74" i="11"/>
  <c r="AY125" i="12"/>
  <c r="AI16" i="12"/>
  <c r="O20" i="12"/>
  <c r="W68" i="12"/>
  <c r="AA68" i="12" s="1"/>
  <c r="AE68" i="12" s="1"/>
  <c r="AI68" i="12" s="1"/>
  <c r="AM68" i="12" s="1"/>
  <c r="AG20" i="11"/>
  <c r="BH14" i="10"/>
  <c r="BL14" i="10"/>
  <c r="BP14" i="10" s="1"/>
  <c r="BT14" i="10" s="1"/>
  <c r="BX14" i="10" s="1"/>
  <c r="CB14" i="10" s="1"/>
  <c r="AI32" i="12"/>
  <c r="AM32" i="12" s="1"/>
  <c r="AQ32" i="12" s="1"/>
  <c r="AU32" i="12" s="1"/>
  <c r="AY32" i="12" s="1"/>
  <c r="BC32" i="12" s="1"/>
  <c r="BG32" i="12" s="1"/>
  <c r="BK32" i="12" s="1"/>
  <c r="BO32" i="12" s="1"/>
  <c r="BS32" i="12" s="1"/>
  <c r="BW32" i="12" s="1"/>
  <c r="CA32" i="12" s="1"/>
  <c r="CE32" i="12" s="1"/>
  <c r="CI32" i="12" s="1"/>
  <c r="CM32" i="12" s="1"/>
  <c r="CQ32" i="12" s="1"/>
  <c r="CU32" i="12" s="1"/>
  <c r="CY32" i="12" s="1"/>
  <c r="DC32" i="12" s="1"/>
  <c r="AE42" i="12"/>
  <c r="AY36" i="12"/>
  <c r="BC36" i="12" s="1"/>
  <c r="BG36" i="12" s="1"/>
  <c r="BK36" i="12" s="1"/>
  <c r="AI84" i="12"/>
  <c r="AM84" i="12" s="1"/>
  <c r="AQ84" i="12" s="1"/>
  <c r="AU84" i="12" s="1"/>
  <c r="AY84" i="12" s="1"/>
  <c r="BC84" i="12" s="1"/>
  <c r="BG84" i="12" s="1"/>
  <c r="BK84" i="12" s="1"/>
  <c r="BO84" i="12" s="1"/>
  <c r="BS84" i="12" s="1"/>
  <c r="BW84" i="12" s="1"/>
  <c r="CA84" i="12" s="1"/>
  <c r="CE84" i="12" s="1"/>
  <c r="CI84" i="12" s="1"/>
  <c r="CM84" i="12" s="1"/>
  <c r="CQ84" i="12" s="1"/>
  <c r="CU84" i="12" s="1"/>
  <c r="CY84" i="12" s="1"/>
  <c r="DC84" i="12" s="1"/>
  <c r="L54" i="9"/>
  <c r="BO36" i="12"/>
  <c r="BS36" i="12" s="1"/>
  <c r="BW36" i="12" s="1"/>
  <c r="CA36" i="12" s="1"/>
  <c r="CE36" i="12" s="1"/>
  <c r="CI36" i="12" s="1"/>
  <c r="CM36" i="12" s="1"/>
  <c r="CQ36" i="12" s="1"/>
  <c r="CU36" i="12" s="1"/>
  <c r="CY36" i="12" s="1"/>
  <c r="DC36" i="12" s="1"/>
  <c r="K114" i="5"/>
  <c r="AI125" i="11"/>
  <c r="AE126" i="11"/>
  <c r="W84" i="11"/>
  <c r="AA84" i="11" s="1"/>
  <c r="AE84" i="11" s="1"/>
  <c r="AI84" i="11" s="1"/>
  <c r="AM84" i="11" s="1"/>
  <c r="AQ84" i="11" s="1"/>
  <c r="AU84" i="11" s="1"/>
  <c r="AY84" i="11" s="1"/>
  <c r="BC84" i="11" s="1"/>
  <c r="BG84" i="11" s="1"/>
  <c r="BK84" i="11" s="1"/>
  <c r="BO84" i="11" s="1"/>
  <c r="BS84" i="11" s="1"/>
  <c r="BW84" i="11" s="1"/>
  <c r="CA84" i="11" s="1"/>
  <c r="CE84" i="11" s="1"/>
  <c r="CI84" i="11" s="1"/>
  <c r="CM84" i="11" s="1"/>
  <c r="CQ84" i="11" s="1"/>
  <c r="CU84" i="11" s="1"/>
  <c r="CY84" i="11" s="1"/>
  <c r="DC84" i="11" s="1"/>
  <c r="DG84" i="11" s="1"/>
  <c r="DK84" i="11" s="1"/>
  <c r="DO84" i="11" s="1"/>
  <c r="DS84" i="11" s="1"/>
  <c r="DW84" i="11" s="1"/>
  <c r="EA84" i="11" s="1"/>
  <c r="AF15" i="10"/>
  <c r="AJ15" i="10" s="1"/>
  <c r="AN15" i="10" s="1"/>
  <c r="AR15" i="10" s="1"/>
  <c r="AB15" i="10"/>
  <c r="K109" i="6"/>
  <c r="L78" i="6"/>
  <c r="L82" i="6" s="1"/>
  <c r="L54" i="6"/>
  <c r="K195" i="5"/>
  <c r="L75" i="5"/>
  <c r="K109" i="5" s="1"/>
  <c r="DZ117" i="11"/>
  <c r="DL117" i="11"/>
  <c r="DJ117" i="11"/>
  <c r="CZ117" i="11"/>
  <c r="CV117" i="11"/>
  <c r="CR117" i="11"/>
  <c r="CN117" i="11"/>
  <c r="CJ117" i="11"/>
  <c r="R114" i="11"/>
  <c r="V114" i="11" s="1"/>
  <c r="Z114" i="11" s="1"/>
  <c r="AD114" i="11" s="1"/>
  <c r="AH114" i="11" s="1"/>
  <c r="AL114" i="11" s="1"/>
  <c r="AP114" i="11" s="1"/>
  <c r="AT114" i="11" s="1"/>
  <c r="AX114" i="11" s="1"/>
  <c r="BB114" i="11" s="1"/>
  <c r="BF114" i="11" s="1"/>
  <c r="BJ114" i="11" s="1"/>
  <c r="BN114" i="11" s="1"/>
  <c r="BR114" i="11" s="1"/>
  <c r="BV114" i="11" s="1"/>
  <c r="BZ114" i="11" s="1"/>
  <c r="CD114" i="11" s="1"/>
  <c r="CH114" i="11" s="1"/>
  <c r="CL114" i="11" s="1"/>
  <c r="CP114" i="11" s="1"/>
  <c r="CT114" i="11" s="1"/>
  <c r="CX114" i="11" s="1"/>
  <c r="DB114" i="11" s="1"/>
  <c r="DF114" i="11" s="1"/>
  <c r="DJ114" i="11" s="1"/>
  <c r="DN114" i="11" s="1"/>
  <c r="DR114" i="11" s="1"/>
  <c r="DV114" i="11" s="1"/>
  <c r="DZ114" i="11" s="1"/>
  <c r="AF106" i="11"/>
  <c r="AJ106" i="11" s="1"/>
  <c r="AN106" i="11" s="1"/>
  <c r="AR106" i="11" s="1"/>
  <c r="AV106" i="11" s="1"/>
  <c r="AZ106" i="11" s="1"/>
  <c r="BD106" i="11" s="1"/>
  <c r="BH106" i="11" s="1"/>
  <c r="BL106" i="11" s="1"/>
  <c r="BP106" i="11" s="1"/>
  <c r="BT106" i="11" s="1"/>
  <c r="BX106" i="11" s="1"/>
  <c r="CB106" i="11" s="1"/>
  <c r="CF106" i="11" s="1"/>
  <c r="CJ106" i="11" s="1"/>
  <c r="CN106" i="11" s="1"/>
  <c r="CR106" i="11" s="1"/>
  <c r="CV106" i="11" s="1"/>
  <c r="CZ106" i="11" s="1"/>
  <c r="DD106" i="11" s="1"/>
  <c r="DH106" i="11" s="1"/>
  <c r="DL106" i="11" s="1"/>
  <c r="DP106" i="11" s="1"/>
  <c r="DT106" i="11" s="1"/>
  <c r="DX106" i="11" s="1"/>
  <c r="AL102" i="11"/>
  <c r="AP102" i="11" s="1"/>
  <c r="AT102" i="11" s="1"/>
  <c r="AX102" i="11" s="1"/>
  <c r="BB102" i="11" s="1"/>
  <c r="BF102" i="11" s="1"/>
  <c r="BJ102" i="11" s="1"/>
  <c r="BN102" i="11" s="1"/>
  <c r="BR102" i="11" s="1"/>
  <c r="BV102" i="11" s="1"/>
  <c r="BZ102" i="11" s="1"/>
  <c r="CD102" i="11" s="1"/>
  <c r="CH102" i="11" s="1"/>
  <c r="CL102" i="11" s="1"/>
  <c r="CP102" i="11" s="1"/>
  <c r="CT102" i="11" s="1"/>
  <c r="CX102" i="11" s="1"/>
  <c r="DB102" i="11" s="1"/>
  <c r="DF102" i="11" s="1"/>
  <c r="DJ102" i="11" s="1"/>
  <c r="DN102" i="11" s="1"/>
  <c r="DR102" i="11" s="1"/>
  <c r="DV102" i="11" s="1"/>
  <c r="DZ102" i="11" s="1"/>
  <c r="V102" i="11"/>
  <c r="Z102" i="11" s="1"/>
  <c r="AD102" i="11" s="1"/>
  <c r="AH102" i="11" s="1"/>
  <c r="R100" i="11"/>
  <c r="V100" i="11" s="1"/>
  <c r="Z100" i="11" s="1"/>
  <c r="AD100" i="11" s="1"/>
  <c r="AH100" i="11" s="1"/>
  <c r="AL100" i="11" s="1"/>
  <c r="AP100" i="11" s="1"/>
  <c r="AT100" i="11" s="1"/>
  <c r="AX100" i="11" s="1"/>
  <c r="BB100" i="11" s="1"/>
  <c r="BF100" i="11" s="1"/>
  <c r="BJ100" i="11" s="1"/>
  <c r="BN100" i="11" s="1"/>
  <c r="BR100" i="11" s="1"/>
  <c r="BV100" i="11" s="1"/>
  <c r="BZ100" i="11" s="1"/>
  <c r="CD100" i="11" s="1"/>
  <c r="CH100" i="11" s="1"/>
  <c r="CL100" i="11" s="1"/>
  <c r="CP100" i="11" s="1"/>
  <c r="CT100" i="11" s="1"/>
  <c r="CX100" i="11" s="1"/>
  <c r="DB100" i="11" s="1"/>
  <c r="DF100" i="11" s="1"/>
  <c r="DJ100" i="11" s="1"/>
  <c r="DN100" i="11" s="1"/>
  <c r="DR100" i="11" s="1"/>
  <c r="DV100" i="11" s="1"/>
  <c r="DZ100" i="11" s="1"/>
  <c r="X98" i="11"/>
  <c r="AB98" i="11" s="1"/>
  <c r="AF98" i="11" s="1"/>
  <c r="AJ98" i="11" s="1"/>
  <c r="AN98" i="11" s="1"/>
  <c r="AR98" i="11" s="1"/>
  <c r="AV98" i="11" s="1"/>
  <c r="AZ98" i="11" s="1"/>
  <c r="BD98" i="11" s="1"/>
  <c r="BH98" i="11" s="1"/>
  <c r="BL98" i="11" s="1"/>
  <c r="BP98" i="11" s="1"/>
  <c r="BT98" i="11" s="1"/>
  <c r="BX98" i="11" s="1"/>
  <c r="CB98" i="11" s="1"/>
  <c r="CF98" i="11" s="1"/>
  <c r="CJ98" i="11" s="1"/>
  <c r="CN98" i="11" s="1"/>
  <c r="CR98" i="11" s="1"/>
  <c r="CV98" i="11" s="1"/>
  <c r="CZ98" i="11" s="1"/>
  <c r="DD98" i="11" s="1"/>
  <c r="DH98" i="11" s="1"/>
  <c r="DL98" i="11" s="1"/>
  <c r="DP98" i="11" s="1"/>
  <c r="DT98" i="11" s="1"/>
  <c r="DX98" i="11" s="1"/>
  <c r="V86" i="11"/>
  <c r="Z86" i="11" s="1"/>
  <c r="AD86" i="11" s="1"/>
  <c r="AH86" i="11" s="1"/>
  <c r="AL86" i="11" s="1"/>
  <c r="AP86" i="11" s="1"/>
  <c r="AT86" i="11" s="1"/>
  <c r="AX86" i="11" s="1"/>
  <c r="BB86" i="11" s="1"/>
  <c r="BF86" i="11" s="1"/>
  <c r="BJ86" i="11" s="1"/>
  <c r="BN86" i="11" s="1"/>
  <c r="BR86" i="11" s="1"/>
  <c r="BV86" i="11" s="1"/>
  <c r="BZ86" i="11" s="1"/>
  <c r="CD86" i="11" s="1"/>
  <c r="CH86" i="11" s="1"/>
  <c r="CL86" i="11" s="1"/>
  <c r="CP86" i="11" s="1"/>
  <c r="CT86" i="11" s="1"/>
  <c r="CX86" i="11" s="1"/>
  <c r="DB86" i="11" s="1"/>
  <c r="DF86" i="11" s="1"/>
  <c r="DJ86" i="11" s="1"/>
  <c r="DN86" i="11" s="1"/>
  <c r="DR86" i="11" s="1"/>
  <c r="DV86" i="11" s="1"/>
  <c r="DZ86" i="11" s="1"/>
  <c r="K196" i="6"/>
  <c r="K197" i="5"/>
  <c r="L74" i="5"/>
  <c r="AF108" i="11"/>
  <c r="AJ108" i="11" s="1"/>
  <c r="AN108" i="11" s="1"/>
  <c r="AR108" i="11" s="1"/>
  <c r="AV108" i="11" s="1"/>
  <c r="AZ108" i="11" s="1"/>
  <c r="BD108" i="11" s="1"/>
  <c r="BH108" i="11" s="1"/>
  <c r="BL108" i="11" s="1"/>
  <c r="BP108" i="11" s="1"/>
  <c r="BT108" i="11" s="1"/>
  <c r="BX108" i="11" s="1"/>
  <c r="CB108" i="11" s="1"/>
  <c r="CF108" i="11" s="1"/>
  <c r="CJ108" i="11" s="1"/>
  <c r="CN108" i="11" s="1"/>
  <c r="CR108" i="11" s="1"/>
  <c r="CV108" i="11" s="1"/>
  <c r="CZ108" i="11" s="1"/>
  <c r="DD108" i="11" s="1"/>
  <c r="DH108" i="11" s="1"/>
  <c r="DL108" i="11" s="1"/>
  <c r="DP108" i="11" s="1"/>
  <c r="DT108" i="11" s="1"/>
  <c r="DX108" i="11" s="1"/>
  <c r="W108" i="11"/>
  <c r="AA108" i="11" s="1"/>
  <c r="AE108" i="11" s="1"/>
  <c r="AI108" i="11" s="1"/>
  <c r="AM108" i="11" s="1"/>
  <c r="AQ108" i="11" s="1"/>
  <c r="AU108" i="11" s="1"/>
  <c r="AY108" i="11" s="1"/>
  <c r="BC108" i="11" s="1"/>
  <c r="BG108" i="11" s="1"/>
  <c r="BK108" i="11" s="1"/>
  <c r="BO108" i="11" s="1"/>
  <c r="BS108" i="11" s="1"/>
  <c r="BW108" i="11" s="1"/>
  <c r="CA108" i="11" s="1"/>
  <c r="CE108" i="11" s="1"/>
  <c r="CI108" i="11" s="1"/>
  <c r="CM108" i="11" s="1"/>
  <c r="CQ108" i="11" s="1"/>
  <c r="CU108" i="11" s="1"/>
  <c r="CY108" i="11" s="1"/>
  <c r="DC108" i="11" s="1"/>
  <c r="DG108" i="11" s="1"/>
  <c r="DK108" i="11" s="1"/>
  <c r="DO108" i="11" s="1"/>
  <c r="DS108" i="11" s="1"/>
  <c r="DW108" i="11" s="1"/>
  <c r="EA108" i="11" s="1"/>
  <c r="W92" i="11"/>
  <c r="AA92" i="11" s="1"/>
  <c r="DT117" i="11"/>
  <c r="DR117" i="11"/>
  <c r="DD117" i="11"/>
  <c r="F115" i="11"/>
  <c r="U108" i="11"/>
  <c r="Y108" i="11" s="1"/>
  <c r="AC108" i="11" s="1"/>
  <c r="AG108" i="11" s="1"/>
  <c r="AK108" i="11" s="1"/>
  <c r="AO108" i="11" s="1"/>
  <c r="AS108" i="11" s="1"/>
  <c r="AW108" i="11" s="1"/>
  <c r="BA108" i="11" s="1"/>
  <c r="BE108" i="11" s="1"/>
  <c r="BI108" i="11" s="1"/>
  <c r="BM108" i="11" s="1"/>
  <c r="BQ108" i="11" s="1"/>
  <c r="BU108" i="11" s="1"/>
  <c r="BY108" i="11" s="1"/>
  <c r="CC108" i="11" s="1"/>
  <c r="CG108" i="11" s="1"/>
  <c r="CK108" i="11" s="1"/>
  <c r="CO108" i="11" s="1"/>
  <c r="CS108" i="11" s="1"/>
  <c r="CW108" i="11" s="1"/>
  <c r="DA108" i="11" s="1"/>
  <c r="DE108" i="11" s="1"/>
  <c r="DI108" i="11" s="1"/>
  <c r="DM108" i="11" s="1"/>
  <c r="DQ108" i="11" s="1"/>
  <c r="DU108" i="11" s="1"/>
  <c r="DY108" i="11" s="1"/>
  <c r="N96" i="11"/>
  <c r="R96" i="11" s="1"/>
  <c r="V96" i="11" s="1"/>
  <c r="Z96" i="11" s="1"/>
  <c r="AD96" i="11" s="1"/>
  <c r="AH96" i="11" s="1"/>
  <c r="AL96" i="11" s="1"/>
  <c r="AP96" i="11" s="1"/>
  <c r="AT96" i="11" s="1"/>
  <c r="AX96" i="11" s="1"/>
  <c r="BB96" i="11" s="1"/>
  <c r="BF96" i="11" s="1"/>
  <c r="BJ96" i="11" s="1"/>
  <c r="BN96" i="11" s="1"/>
  <c r="BR96" i="11" s="1"/>
  <c r="BV96" i="11" s="1"/>
  <c r="BZ96" i="11" s="1"/>
  <c r="CD96" i="11" s="1"/>
  <c r="CH96" i="11" s="1"/>
  <c r="CL96" i="11" s="1"/>
  <c r="CP96" i="11" s="1"/>
  <c r="CT96" i="11" s="1"/>
  <c r="CX96" i="11" s="1"/>
  <c r="DB96" i="11" s="1"/>
  <c r="DF96" i="11" s="1"/>
  <c r="DJ96" i="11" s="1"/>
  <c r="DN96" i="11" s="1"/>
  <c r="DR96" i="11" s="1"/>
  <c r="DV96" i="11" s="1"/>
  <c r="DZ96" i="11" s="1"/>
  <c r="DO95" i="11"/>
  <c r="CE95" i="11"/>
  <c r="BC95" i="11"/>
  <c r="S95" i="11"/>
  <c r="S96" i="11" s="1"/>
  <c r="W96" i="11" s="1"/>
  <c r="AA96" i="11" s="1"/>
  <c r="AE96" i="11" s="1"/>
  <c r="Q96" i="11"/>
  <c r="U96" i="11" s="1"/>
  <c r="Y96" i="11" s="1"/>
  <c r="AC96" i="11" s="1"/>
  <c r="AG96" i="11" s="1"/>
  <c r="AK96" i="11" s="1"/>
  <c r="AO96" i="11" s="1"/>
  <c r="AS96" i="11" s="1"/>
  <c r="AW96" i="11" s="1"/>
  <c r="BA96" i="11" s="1"/>
  <c r="BE96" i="11" s="1"/>
  <c r="BI96" i="11" s="1"/>
  <c r="BM96" i="11" s="1"/>
  <c r="BQ96" i="11" s="1"/>
  <c r="BU96" i="11" s="1"/>
  <c r="BY96" i="11" s="1"/>
  <c r="CC96" i="11" s="1"/>
  <c r="CG96" i="11" s="1"/>
  <c r="CK96" i="11" s="1"/>
  <c r="CO96" i="11" s="1"/>
  <c r="CS96" i="11" s="1"/>
  <c r="CW96" i="11" s="1"/>
  <c r="DA96" i="11" s="1"/>
  <c r="DE96" i="11" s="1"/>
  <c r="DI96" i="11" s="1"/>
  <c r="DM96" i="11" s="1"/>
  <c r="DQ96" i="11" s="1"/>
  <c r="DU96" i="11" s="1"/>
  <c r="DY96" i="11" s="1"/>
  <c r="DO91" i="11"/>
  <c r="CY91" i="11"/>
  <c r="CI91" i="11"/>
  <c r="BS91" i="11"/>
  <c r="BC91" i="11"/>
  <c r="AM91" i="11"/>
  <c r="T92" i="11"/>
  <c r="X92" i="11" s="1"/>
  <c r="AB92" i="11" s="1"/>
  <c r="AF92" i="11" s="1"/>
  <c r="AJ92" i="11" s="1"/>
  <c r="AN92" i="11" s="1"/>
  <c r="AR92" i="11" s="1"/>
  <c r="AV92" i="11" s="1"/>
  <c r="AZ92" i="11" s="1"/>
  <c r="BD92" i="11" s="1"/>
  <c r="BH92" i="11" s="1"/>
  <c r="BL92" i="11" s="1"/>
  <c r="BP92" i="11" s="1"/>
  <c r="BT92" i="11" s="1"/>
  <c r="BX92" i="11" s="1"/>
  <c r="CB92" i="11" s="1"/>
  <c r="CF92" i="11" s="1"/>
  <c r="CJ92" i="11" s="1"/>
  <c r="CN92" i="11" s="1"/>
  <c r="CR92" i="11" s="1"/>
  <c r="CV92" i="11" s="1"/>
  <c r="CZ92" i="11" s="1"/>
  <c r="DD92" i="11" s="1"/>
  <c r="DH92" i="11" s="1"/>
  <c r="DL92" i="11" s="1"/>
  <c r="DP92" i="11" s="1"/>
  <c r="DT92" i="11" s="1"/>
  <c r="DX92" i="11" s="1"/>
  <c r="AB88" i="11"/>
  <c r="AF88" i="11" s="1"/>
  <c r="U88" i="11"/>
  <c r="Y88" i="11" s="1"/>
  <c r="AC88" i="11" s="1"/>
  <c r="AG88" i="11" s="1"/>
  <c r="AK88" i="11" s="1"/>
  <c r="AO88" i="11" s="1"/>
  <c r="AS88" i="11" s="1"/>
  <c r="AW88" i="11" s="1"/>
  <c r="BA88" i="11" s="1"/>
  <c r="BE88" i="11" s="1"/>
  <c r="BI88" i="11" s="1"/>
  <c r="BM88" i="11" s="1"/>
  <c r="BQ88" i="11" s="1"/>
  <c r="BU88" i="11" s="1"/>
  <c r="BY88" i="11" s="1"/>
  <c r="CC88" i="11" s="1"/>
  <c r="CG88" i="11" s="1"/>
  <c r="CK88" i="11" s="1"/>
  <c r="CO88" i="11" s="1"/>
  <c r="CS88" i="11" s="1"/>
  <c r="CW88" i="11" s="1"/>
  <c r="DA88" i="11" s="1"/>
  <c r="DE88" i="11" s="1"/>
  <c r="DI88" i="11" s="1"/>
  <c r="DM88" i="11" s="1"/>
  <c r="DQ88" i="11" s="1"/>
  <c r="DU88" i="11" s="1"/>
  <c r="DY88" i="11" s="1"/>
  <c r="T82" i="11"/>
  <c r="X82" i="11" s="1"/>
  <c r="AB82" i="11" s="1"/>
  <c r="AF82" i="11" s="1"/>
  <c r="AJ82" i="11" s="1"/>
  <c r="AN82" i="11" s="1"/>
  <c r="AR82" i="11" s="1"/>
  <c r="AV82" i="11" s="1"/>
  <c r="AZ82" i="11" s="1"/>
  <c r="BD82" i="11" s="1"/>
  <c r="BH82" i="11" s="1"/>
  <c r="BL82" i="11" s="1"/>
  <c r="BP82" i="11" s="1"/>
  <c r="BT82" i="11" s="1"/>
  <c r="BX82" i="11" s="1"/>
  <c r="CB82" i="11" s="1"/>
  <c r="CF82" i="11" s="1"/>
  <c r="CJ82" i="11" s="1"/>
  <c r="CN82" i="11" s="1"/>
  <c r="CR82" i="11" s="1"/>
  <c r="CV82" i="11" s="1"/>
  <c r="CZ82" i="11" s="1"/>
  <c r="DD82" i="11" s="1"/>
  <c r="DH82" i="11" s="1"/>
  <c r="DL82" i="11" s="1"/>
  <c r="DP82" i="11" s="1"/>
  <c r="DT82" i="11" s="1"/>
  <c r="DX82" i="11" s="1"/>
  <c r="AD80" i="11"/>
  <c r="AH80" i="11" s="1"/>
  <c r="AL80" i="11" s="1"/>
  <c r="AL78" i="11"/>
  <c r="AP78" i="11" s="1"/>
  <c r="AT78" i="11" s="1"/>
  <c r="AX78" i="11" s="1"/>
  <c r="BB78" i="11" s="1"/>
  <c r="BF78" i="11" s="1"/>
  <c r="BJ78" i="11" s="1"/>
  <c r="BN78" i="11" s="1"/>
  <c r="BR78" i="11" s="1"/>
  <c r="BV78" i="11" s="1"/>
  <c r="BZ78" i="11" s="1"/>
  <c r="CD78" i="11" s="1"/>
  <c r="CH78" i="11" s="1"/>
  <c r="CL78" i="11" s="1"/>
  <c r="CP78" i="11" s="1"/>
  <c r="CT78" i="11" s="1"/>
  <c r="CX78" i="11" s="1"/>
  <c r="DB78" i="11" s="1"/>
  <c r="DF78" i="11" s="1"/>
  <c r="DJ78" i="11" s="1"/>
  <c r="DN78" i="11" s="1"/>
  <c r="DR78" i="11" s="1"/>
  <c r="DV78" i="11" s="1"/>
  <c r="DZ78" i="11" s="1"/>
  <c r="DP76" i="11"/>
  <c r="DT76" i="11" s="1"/>
  <c r="BK75" i="11"/>
  <c r="AA75" i="11"/>
  <c r="AD74" i="11"/>
  <c r="AH74" i="11" s="1"/>
  <c r="AL74" i="11" s="1"/>
  <c r="AP74" i="11" s="1"/>
  <c r="AT74" i="11" s="1"/>
  <c r="AX74" i="11" s="1"/>
  <c r="BB74" i="11" s="1"/>
  <c r="BF74" i="11" s="1"/>
  <c r="BJ74" i="11" s="1"/>
  <c r="BN74" i="11" s="1"/>
  <c r="BR74" i="11" s="1"/>
  <c r="BV74" i="11" s="1"/>
  <c r="BZ74" i="11" s="1"/>
  <c r="CD74" i="11" s="1"/>
  <c r="CH74" i="11" s="1"/>
  <c r="CL74" i="11" s="1"/>
  <c r="CP74" i="11" s="1"/>
  <c r="CT74" i="11" s="1"/>
  <c r="CX74" i="11" s="1"/>
  <c r="DB74" i="11" s="1"/>
  <c r="DF74" i="11" s="1"/>
  <c r="DJ74" i="11" s="1"/>
  <c r="DN74" i="11" s="1"/>
  <c r="DR74" i="11" s="1"/>
  <c r="DV74" i="11" s="1"/>
  <c r="DZ74" i="11" s="1"/>
  <c r="V74" i="11"/>
  <c r="Z74" i="11" s="1"/>
  <c r="AV64" i="11"/>
  <c r="AZ64" i="11" s="1"/>
  <c r="BD64" i="11" s="1"/>
  <c r="BH64" i="11" s="1"/>
  <c r="BL64" i="11" s="1"/>
  <c r="BP64" i="11" s="1"/>
  <c r="BT64" i="11" s="1"/>
  <c r="BX64" i="11" s="1"/>
  <c r="CB64" i="11" s="1"/>
  <c r="CF64" i="11" s="1"/>
  <c r="CJ64" i="11" s="1"/>
  <c r="CN64" i="11" s="1"/>
  <c r="CR64" i="11" s="1"/>
  <c r="CV64" i="11" s="1"/>
  <c r="CZ64" i="11" s="1"/>
  <c r="DD64" i="11" s="1"/>
  <c r="DH64" i="11" s="1"/>
  <c r="DL64" i="11" s="1"/>
  <c r="DP64" i="11" s="1"/>
  <c r="DT64" i="11" s="1"/>
  <c r="DX64" i="11" s="1"/>
  <c r="CU95" i="11"/>
  <c r="AI95" i="11"/>
  <c r="AH90" i="11"/>
  <c r="AL90" i="11" s="1"/>
  <c r="AP90" i="11" s="1"/>
  <c r="AT90" i="11" s="1"/>
  <c r="AX90" i="11" s="1"/>
  <c r="BB90" i="11" s="1"/>
  <c r="BF90" i="11" s="1"/>
  <c r="BJ90" i="11" s="1"/>
  <c r="BN90" i="11" s="1"/>
  <c r="BR90" i="11" s="1"/>
  <c r="BV90" i="11" s="1"/>
  <c r="BZ90" i="11" s="1"/>
  <c r="CD90" i="11" s="1"/>
  <c r="CH90" i="11" s="1"/>
  <c r="CL90" i="11" s="1"/>
  <c r="CP90" i="11" s="1"/>
  <c r="CT90" i="11" s="1"/>
  <c r="CX90" i="11" s="1"/>
  <c r="DB90" i="11" s="1"/>
  <c r="DF90" i="11" s="1"/>
  <c r="DJ90" i="11" s="1"/>
  <c r="DN90" i="11" s="1"/>
  <c r="DR90" i="11" s="1"/>
  <c r="DV90" i="11" s="1"/>
  <c r="DZ90" i="11" s="1"/>
  <c r="V88" i="11"/>
  <c r="Z88" i="11" s="1"/>
  <c r="AD88" i="11" s="1"/>
  <c r="AH88" i="11" s="1"/>
  <c r="AL88" i="11" s="1"/>
  <c r="AP88" i="11" s="1"/>
  <c r="AT88" i="11" s="1"/>
  <c r="AX88" i="11" s="1"/>
  <c r="BB88" i="11" s="1"/>
  <c r="BF88" i="11" s="1"/>
  <c r="BJ88" i="11" s="1"/>
  <c r="BN88" i="11" s="1"/>
  <c r="BR88" i="11" s="1"/>
  <c r="BV88" i="11" s="1"/>
  <c r="BZ88" i="11" s="1"/>
  <c r="CD88" i="11" s="1"/>
  <c r="CH88" i="11" s="1"/>
  <c r="CL88" i="11" s="1"/>
  <c r="CP88" i="11" s="1"/>
  <c r="CT88" i="11" s="1"/>
  <c r="CX88" i="11" s="1"/>
  <c r="DB88" i="11" s="1"/>
  <c r="DF88" i="11" s="1"/>
  <c r="DJ88" i="11" s="1"/>
  <c r="DN88" i="11" s="1"/>
  <c r="DR88" i="11" s="1"/>
  <c r="DV88" i="11" s="1"/>
  <c r="DZ88" i="11" s="1"/>
  <c r="DC87" i="11"/>
  <c r="BW87" i="11"/>
  <c r="AQ87" i="11"/>
  <c r="Z82" i="11"/>
  <c r="AD82" i="11" s="1"/>
  <c r="AH82" i="11" s="1"/>
  <c r="Z68" i="11"/>
  <c r="AD68" i="11" s="1"/>
  <c r="DK95" i="11"/>
  <c r="AY95" i="11"/>
  <c r="AH94" i="11"/>
  <c r="AL94" i="11" s="1"/>
  <c r="AP94" i="11" s="1"/>
  <c r="AT94" i="11" s="1"/>
  <c r="AX94" i="11" s="1"/>
  <c r="BB94" i="11" s="1"/>
  <c r="BF94" i="11" s="1"/>
  <c r="BJ94" i="11" s="1"/>
  <c r="BN94" i="11" s="1"/>
  <c r="BR94" i="11" s="1"/>
  <c r="BV94" i="11" s="1"/>
  <c r="BZ94" i="11" s="1"/>
  <c r="CD94" i="11" s="1"/>
  <c r="CH94" i="11" s="1"/>
  <c r="CL94" i="11" s="1"/>
  <c r="CP94" i="11" s="1"/>
  <c r="CT94" i="11" s="1"/>
  <c r="CX94" i="11" s="1"/>
  <c r="DB94" i="11" s="1"/>
  <c r="DF94" i="11" s="1"/>
  <c r="DJ94" i="11" s="1"/>
  <c r="DN94" i="11" s="1"/>
  <c r="DR94" i="11" s="1"/>
  <c r="DV94" i="11" s="1"/>
  <c r="DZ94" i="11" s="1"/>
  <c r="R94" i="11"/>
  <c r="V94" i="11" s="1"/>
  <c r="Z94" i="11" s="1"/>
  <c r="AD94" i="11" s="1"/>
  <c r="DG91" i="11"/>
  <c r="CQ91" i="11"/>
  <c r="CA91" i="11"/>
  <c r="BK91" i="11"/>
  <c r="AU91" i="11"/>
  <c r="AE91" i="11"/>
  <c r="AL82" i="11"/>
  <c r="AP82" i="11" s="1"/>
  <c r="AT82" i="11" s="1"/>
  <c r="AX82" i="11" s="1"/>
  <c r="BB82" i="11" s="1"/>
  <c r="BF82" i="11" s="1"/>
  <c r="BJ82" i="11" s="1"/>
  <c r="BN82" i="11" s="1"/>
  <c r="BR82" i="11" s="1"/>
  <c r="BV82" i="11" s="1"/>
  <c r="BZ82" i="11" s="1"/>
  <c r="CD82" i="11" s="1"/>
  <c r="CH82" i="11" s="1"/>
  <c r="CL82" i="11" s="1"/>
  <c r="CP82" i="11" s="1"/>
  <c r="CT82" i="11" s="1"/>
  <c r="CX82" i="11" s="1"/>
  <c r="DB82" i="11" s="1"/>
  <c r="DF82" i="11" s="1"/>
  <c r="DJ82" i="11" s="1"/>
  <c r="DN82" i="11" s="1"/>
  <c r="DR82" i="11" s="1"/>
  <c r="DV82" i="11" s="1"/>
  <c r="DZ82" i="11" s="1"/>
  <c r="T78" i="11"/>
  <c r="X78" i="11" s="1"/>
  <c r="AB78" i="11" s="1"/>
  <c r="AF78" i="11" s="1"/>
  <c r="AJ78" i="11" s="1"/>
  <c r="AN78" i="11" s="1"/>
  <c r="AR78" i="11" s="1"/>
  <c r="AV78" i="11" s="1"/>
  <c r="AZ78" i="11" s="1"/>
  <c r="BD78" i="11" s="1"/>
  <c r="BH78" i="11" s="1"/>
  <c r="BL78" i="11" s="1"/>
  <c r="BP78" i="11" s="1"/>
  <c r="BT78" i="11" s="1"/>
  <c r="BX78" i="11" s="1"/>
  <c r="CB78" i="11" s="1"/>
  <c r="CF78" i="11" s="1"/>
  <c r="CJ78" i="11" s="1"/>
  <c r="CN78" i="11" s="1"/>
  <c r="CR78" i="11" s="1"/>
  <c r="CV78" i="11" s="1"/>
  <c r="CZ78" i="11" s="1"/>
  <c r="DD78" i="11" s="1"/>
  <c r="DH78" i="11" s="1"/>
  <c r="DL78" i="11" s="1"/>
  <c r="DP78" i="11" s="1"/>
  <c r="DT78" i="11" s="1"/>
  <c r="DX78" i="11" s="1"/>
  <c r="DX76" i="11"/>
  <c r="W75" i="11"/>
  <c r="W56" i="11"/>
  <c r="AA56" i="11" s="1"/>
  <c r="AE56" i="11" s="1"/>
  <c r="AI56" i="11" s="1"/>
  <c r="AM56" i="11" s="1"/>
  <c r="AQ56" i="11" s="1"/>
  <c r="AU56" i="11" s="1"/>
  <c r="AY56" i="11" s="1"/>
  <c r="BC56" i="11" s="1"/>
  <c r="BG56" i="11" s="1"/>
  <c r="V98" i="11"/>
  <c r="Z98" i="11" s="1"/>
  <c r="AD98" i="11" s="1"/>
  <c r="AH98" i="11" s="1"/>
  <c r="AL98" i="11" s="1"/>
  <c r="AP98" i="11" s="1"/>
  <c r="AT98" i="11" s="1"/>
  <c r="AX98" i="11" s="1"/>
  <c r="BB98" i="11" s="1"/>
  <c r="BF98" i="11" s="1"/>
  <c r="BJ98" i="11" s="1"/>
  <c r="BN98" i="11" s="1"/>
  <c r="BR98" i="11" s="1"/>
  <c r="BV98" i="11" s="1"/>
  <c r="BZ98" i="11" s="1"/>
  <c r="CD98" i="11" s="1"/>
  <c r="CH98" i="11" s="1"/>
  <c r="CL98" i="11" s="1"/>
  <c r="CP98" i="11" s="1"/>
  <c r="CT98" i="11" s="1"/>
  <c r="CX98" i="11" s="1"/>
  <c r="DB98" i="11" s="1"/>
  <c r="DF98" i="11" s="1"/>
  <c r="DJ98" i="11" s="1"/>
  <c r="DN98" i="11" s="1"/>
  <c r="DR98" i="11" s="1"/>
  <c r="DV98" i="11" s="1"/>
  <c r="DZ98" i="11" s="1"/>
  <c r="EA95" i="11"/>
  <c r="BO95" i="11"/>
  <c r="DS87" i="11"/>
  <c r="CM87" i="11"/>
  <c r="BG87" i="11"/>
  <c r="AJ88" i="11"/>
  <c r="AN88" i="11" s="1"/>
  <c r="AR88" i="11" s="1"/>
  <c r="AV88" i="11" s="1"/>
  <c r="AZ88" i="11" s="1"/>
  <c r="BD88" i="11" s="1"/>
  <c r="BH88" i="11" s="1"/>
  <c r="BL88" i="11" s="1"/>
  <c r="BP88" i="11" s="1"/>
  <c r="BT88" i="11" s="1"/>
  <c r="BX88" i="11" s="1"/>
  <c r="CB88" i="11" s="1"/>
  <c r="CF88" i="11" s="1"/>
  <c r="CJ88" i="11" s="1"/>
  <c r="CN88" i="11" s="1"/>
  <c r="CR88" i="11" s="1"/>
  <c r="CV88" i="11" s="1"/>
  <c r="CZ88" i="11" s="1"/>
  <c r="DD88" i="11" s="1"/>
  <c r="DH88" i="11" s="1"/>
  <c r="DL88" i="11" s="1"/>
  <c r="DP88" i="11" s="1"/>
  <c r="DT88" i="11" s="1"/>
  <c r="DX88" i="11" s="1"/>
  <c r="AA87" i="11"/>
  <c r="AP80" i="11"/>
  <c r="AT80" i="11" s="1"/>
  <c r="AX80" i="11" s="1"/>
  <c r="BB80" i="11" s="1"/>
  <c r="BF80" i="11" s="1"/>
  <c r="BJ80" i="11" s="1"/>
  <c r="BN80" i="11" s="1"/>
  <c r="BR80" i="11" s="1"/>
  <c r="BV80" i="11" s="1"/>
  <c r="BZ80" i="11" s="1"/>
  <c r="CD80" i="11" s="1"/>
  <c r="CH80" i="11" s="1"/>
  <c r="CL80" i="11" s="1"/>
  <c r="CP80" i="11" s="1"/>
  <c r="CT80" i="11" s="1"/>
  <c r="CX80" i="11" s="1"/>
  <c r="DB80" i="11" s="1"/>
  <c r="DF80" i="11" s="1"/>
  <c r="DJ80" i="11" s="1"/>
  <c r="DN80" i="11" s="1"/>
  <c r="DR80" i="11" s="1"/>
  <c r="DV80" i="11" s="1"/>
  <c r="DZ80" i="11" s="1"/>
  <c r="P80" i="11"/>
  <c r="T80" i="11" s="1"/>
  <c r="X80" i="11" s="1"/>
  <c r="AB80" i="11" s="1"/>
  <c r="AF80" i="11" s="1"/>
  <c r="AJ80" i="11" s="1"/>
  <c r="AN80" i="11" s="1"/>
  <c r="AR80" i="11" s="1"/>
  <c r="AV80" i="11" s="1"/>
  <c r="AZ80" i="11" s="1"/>
  <c r="BD80" i="11" s="1"/>
  <c r="BH80" i="11" s="1"/>
  <c r="BL80" i="11" s="1"/>
  <c r="BP80" i="11" s="1"/>
  <c r="BT80" i="11" s="1"/>
  <c r="BX80" i="11" s="1"/>
  <c r="CB80" i="11" s="1"/>
  <c r="CF80" i="11" s="1"/>
  <c r="CJ80" i="11" s="1"/>
  <c r="CN80" i="11" s="1"/>
  <c r="CR80" i="11" s="1"/>
  <c r="CV80" i="11" s="1"/>
  <c r="CZ80" i="11" s="1"/>
  <c r="DD80" i="11" s="1"/>
  <c r="DH80" i="11" s="1"/>
  <c r="DL80" i="11" s="1"/>
  <c r="DP80" i="11" s="1"/>
  <c r="DT80" i="11" s="1"/>
  <c r="DX80" i="11" s="1"/>
  <c r="G115" i="11"/>
  <c r="M76" i="11"/>
  <c r="O75" i="11"/>
  <c r="O76" i="11" s="1"/>
  <c r="AH68" i="11"/>
  <c r="AL68" i="11" s="1"/>
  <c r="AP68" i="11" s="1"/>
  <c r="AT68" i="11" s="1"/>
  <c r="AX68" i="11" s="1"/>
  <c r="BB68" i="11" s="1"/>
  <c r="BF68" i="11" s="1"/>
  <c r="BJ68" i="11" s="1"/>
  <c r="BN68" i="11" s="1"/>
  <c r="BR68" i="11" s="1"/>
  <c r="BV68" i="11" s="1"/>
  <c r="BZ68" i="11" s="1"/>
  <c r="CD68" i="11" s="1"/>
  <c r="CH68" i="11" s="1"/>
  <c r="CL68" i="11" s="1"/>
  <c r="CP68" i="11" s="1"/>
  <c r="CT68" i="11" s="1"/>
  <c r="CX68" i="11" s="1"/>
  <c r="DB68" i="11" s="1"/>
  <c r="DF68" i="11" s="1"/>
  <c r="DJ68" i="11" s="1"/>
  <c r="DN68" i="11" s="1"/>
  <c r="DR68" i="11" s="1"/>
  <c r="DV68" i="11" s="1"/>
  <c r="DZ68" i="11" s="1"/>
  <c r="F118" i="11"/>
  <c r="R76" i="11"/>
  <c r="V76" i="11" s="1"/>
  <c r="Z76" i="11" s="1"/>
  <c r="AD76" i="11" s="1"/>
  <c r="AH76" i="11" s="1"/>
  <c r="AL76" i="11" s="1"/>
  <c r="AP76" i="11" s="1"/>
  <c r="AT76" i="11" s="1"/>
  <c r="AX76" i="11" s="1"/>
  <c r="BB76" i="11" s="1"/>
  <c r="BF76" i="11" s="1"/>
  <c r="BJ76" i="11" s="1"/>
  <c r="BN76" i="11" s="1"/>
  <c r="BR76" i="11" s="1"/>
  <c r="BV76" i="11" s="1"/>
  <c r="BZ76" i="11" s="1"/>
  <c r="CD76" i="11" s="1"/>
  <c r="CH76" i="11" s="1"/>
  <c r="CL76" i="11" s="1"/>
  <c r="CP76" i="11" s="1"/>
  <c r="CT76" i="11" s="1"/>
  <c r="CX76" i="11" s="1"/>
  <c r="DB76" i="11" s="1"/>
  <c r="DF76" i="11" s="1"/>
  <c r="DJ76" i="11" s="1"/>
  <c r="DN76" i="11" s="1"/>
  <c r="DR76" i="11" s="1"/>
  <c r="DV76" i="11" s="1"/>
  <c r="DZ76" i="11" s="1"/>
  <c r="U68" i="11"/>
  <c r="Y68" i="11" s="1"/>
  <c r="AC68" i="11" s="1"/>
  <c r="AG68" i="11" s="1"/>
  <c r="AK68" i="11" s="1"/>
  <c r="AO68" i="11" s="1"/>
  <c r="AS68" i="11" s="1"/>
  <c r="AW68" i="11" s="1"/>
  <c r="BA68" i="11" s="1"/>
  <c r="BE68" i="11" s="1"/>
  <c r="BI68" i="11" s="1"/>
  <c r="BM68" i="11" s="1"/>
  <c r="BQ68" i="11" s="1"/>
  <c r="BU68" i="11" s="1"/>
  <c r="BY68" i="11" s="1"/>
  <c r="CC68" i="11" s="1"/>
  <c r="CG68" i="11" s="1"/>
  <c r="CK68" i="11" s="1"/>
  <c r="CO68" i="11" s="1"/>
  <c r="CS68" i="11" s="1"/>
  <c r="CW68" i="11" s="1"/>
  <c r="DA68" i="11" s="1"/>
  <c r="DE68" i="11" s="1"/>
  <c r="DI68" i="11" s="1"/>
  <c r="DM68" i="11" s="1"/>
  <c r="DQ68" i="11" s="1"/>
  <c r="DU68" i="11" s="1"/>
  <c r="DY68" i="11" s="1"/>
  <c r="AH62" i="11"/>
  <c r="AL62" i="11" s="1"/>
  <c r="AP62" i="11" s="1"/>
  <c r="AT62" i="11" s="1"/>
  <c r="AX62" i="11" s="1"/>
  <c r="BB62" i="11" s="1"/>
  <c r="BF62" i="11" s="1"/>
  <c r="BJ62" i="11" s="1"/>
  <c r="BN62" i="11" s="1"/>
  <c r="BR62" i="11" s="1"/>
  <c r="BV62" i="11" s="1"/>
  <c r="BZ62" i="11" s="1"/>
  <c r="CD62" i="11" s="1"/>
  <c r="CH62" i="11" s="1"/>
  <c r="CL62" i="11" s="1"/>
  <c r="CP62" i="11" s="1"/>
  <c r="CT62" i="11" s="1"/>
  <c r="CX62" i="11" s="1"/>
  <c r="DB62" i="11" s="1"/>
  <c r="DF62" i="11" s="1"/>
  <c r="DJ62" i="11" s="1"/>
  <c r="DN62" i="11" s="1"/>
  <c r="DR62" i="11" s="1"/>
  <c r="DV62" i="11" s="1"/>
  <c r="DZ62" i="11" s="1"/>
  <c r="BO59" i="11"/>
  <c r="AI59" i="11"/>
  <c r="S59" i="11"/>
  <c r="S60" i="11" s="1"/>
  <c r="V56" i="11"/>
  <c r="Z56" i="11" s="1"/>
  <c r="AD56" i="11" s="1"/>
  <c r="AH56" i="11" s="1"/>
  <c r="AL56" i="11" s="1"/>
  <c r="AP56" i="11" s="1"/>
  <c r="AT56" i="11" s="1"/>
  <c r="AX56" i="11" s="1"/>
  <c r="BB56" i="11" s="1"/>
  <c r="BF56" i="11" s="1"/>
  <c r="BJ56" i="11" s="1"/>
  <c r="BN56" i="11" s="1"/>
  <c r="BR56" i="11" s="1"/>
  <c r="BV56" i="11" s="1"/>
  <c r="BZ56" i="11" s="1"/>
  <c r="CD56" i="11" s="1"/>
  <c r="CH56" i="11" s="1"/>
  <c r="CL56" i="11" s="1"/>
  <c r="CP56" i="11" s="1"/>
  <c r="CT56" i="11" s="1"/>
  <c r="CX56" i="11" s="1"/>
  <c r="DB56" i="11" s="1"/>
  <c r="DF56" i="11" s="1"/>
  <c r="DJ56" i="11" s="1"/>
  <c r="DN56" i="11" s="1"/>
  <c r="DR56" i="11" s="1"/>
  <c r="DV56" i="11" s="1"/>
  <c r="DZ56" i="11" s="1"/>
  <c r="CI51" i="11"/>
  <c r="BG51" i="11"/>
  <c r="Q52" i="11"/>
  <c r="U52" i="11" s="1"/>
  <c r="Y52" i="11" s="1"/>
  <c r="AC52" i="11" s="1"/>
  <c r="AG52" i="11" s="1"/>
  <c r="AK52" i="11" s="1"/>
  <c r="AO52" i="11" s="1"/>
  <c r="AS52" i="11" s="1"/>
  <c r="AW52" i="11" s="1"/>
  <c r="BA52" i="11" s="1"/>
  <c r="BE52" i="11" s="1"/>
  <c r="BI52" i="11" s="1"/>
  <c r="BM52" i="11" s="1"/>
  <c r="BQ52" i="11" s="1"/>
  <c r="BU52" i="11" s="1"/>
  <c r="BY52" i="11" s="1"/>
  <c r="CC52" i="11" s="1"/>
  <c r="CG52" i="11" s="1"/>
  <c r="CK52" i="11" s="1"/>
  <c r="CO52" i="11" s="1"/>
  <c r="CS52" i="11" s="1"/>
  <c r="CW52" i="11" s="1"/>
  <c r="DA52" i="11" s="1"/>
  <c r="DE52" i="11" s="1"/>
  <c r="DI52" i="11" s="1"/>
  <c r="DM52" i="11" s="1"/>
  <c r="DQ52" i="11" s="1"/>
  <c r="DU52" i="11" s="1"/>
  <c r="DY52" i="11" s="1"/>
  <c r="DD48" i="11"/>
  <c r="DH48" i="11" s="1"/>
  <c r="DL48" i="11" s="1"/>
  <c r="DP48" i="11" s="1"/>
  <c r="DT48" i="11" s="1"/>
  <c r="DX48" i="11" s="1"/>
  <c r="R48" i="11"/>
  <c r="V48" i="11" s="1"/>
  <c r="Z48" i="11" s="1"/>
  <c r="AD48" i="11" s="1"/>
  <c r="AH48" i="11" s="1"/>
  <c r="AL48" i="11" s="1"/>
  <c r="AP48" i="11" s="1"/>
  <c r="AT48" i="11" s="1"/>
  <c r="AX48" i="11" s="1"/>
  <c r="BB48" i="11" s="1"/>
  <c r="BF48" i="11" s="1"/>
  <c r="BJ48" i="11" s="1"/>
  <c r="BN48" i="11" s="1"/>
  <c r="BR48" i="11" s="1"/>
  <c r="BV48" i="11" s="1"/>
  <c r="BZ48" i="11" s="1"/>
  <c r="CD48" i="11" s="1"/>
  <c r="CH48" i="11" s="1"/>
  <c r="CL48" i="11" s="1"/>
  <c r="CP48" i="11" s="1"/>
  <c r="CT48" i="11" s="1"/>
  <c r="CX48" i="11" s="1"/>
  <c r="DB48" i="11" s="1"/>
  <c r="DF48" i="11" s="1"/>
  <c r="DJ48" i="11" s="1"/>
  <c r="DN48" i="11" s="1"/>
  <c r="DR48" i="11" s="1"/>
  <c r="DV48" i="11" s="1"/>
  <c r="DZ48" i="11" s="1"/>
  <c r="O47" i="11"/>
  <c r="O115" i="11" s="1"/>
  <c r="BO43" i="11"/>
  <c r="P42" i="11"/>
  <c r="T42" i="11" s="1"/>
  <c r="X42" i="11" s="1"/>
  <c r="AB42" i="11" s="1"/>
  <c r="AF42" i="11" s="1"/>
  <c r="AJ42" i="11" s="1"/>
  <c r="AN42" i="11" s="1"/>
  <c r="AR42" i="11" s="1"/>
  <c r="AV42" i="11" s="1"/>
  <c r="AZ42" i="11" s="1"/>
  <c r="BD42" i="11" s="1"/>
  <c r="BH42" i="11" s="1"/>
  <c r="BL42" i="11" s="1"/>
  <c r="BP42" i="11" s="1"/>
  <c r="BT42" i="11" s="1"/>
  <c r="BX42" i="11" s="1"/>
  <c r="CB42" i="11" s="1"/>
  <c r="CF42" i="11" s="1"/>
  <c r="CJ42" i="11" s="1"/>
  <c r="CN42" i="11" s="1"/>
  <c r="CR42" i="11" s="1"/>
  <c r="CV42" i="11" s="1"/>
  <c r="CZ42" i="11" s="1"/>
  <c r="DD42" i="11" s="1"/>
  <c r="DH42" i="11" s="1"/>
  <c r="DL42" i="11" s="1"/>
  <c r="DP42" i="11" s="1"/>
  <c r="DT42" i="11" s="1"/>
  <c r="DX42" i="11" s="1"/>
  <c r="DL40" i="11"/>
  <c r="DP40" i="11" s="1"/>
  <c r="DT40" i="11" s="1"/>
  <c r="DX40" i="11" s="1"/>
  <c r="W40" i="11"/>
  <c r="AA40" i="11" s="1"/>
  <c r="AE40" i="11" s="1"/>
  <c r="AI40" i="11" s="1"/>
  <c r="T38" i="11"/>
  <c r="X36" i="11"/>
  <c r="AB36" i="11" s="1"/>
  <c r="AF36" i="11" s="1"/>
  <c r="AJ36" i="11" s="1"/>
  <c r="AN36" i="11" s="1"/>
  <c r="AR36" i="11" s="1"/>
  <c r="AV36" i="11" s="1"/>
  <c r="AZ36" i="11" s="1"/>
  <c r="BD36" i="11" s="1"/>
  <c r="BH36" i="11" s="1"/>
  <c r="BL36" i="11" s="1"/>
  <c r="BP36" i="11" s="1"/>
  <c r="BT36" i="11" s="1"/>
  <c r="BX36" i="11" s="1"/>
  <c r="CB36" i="11" s="1"/>
  <c r="CF36" i="11" s="1"/>
  <c r="CJ36" i="11" s="1"/>
  <c r="CN36" i="11" s="1"/>
  <c r="CR36" i="11" s="1"/>
  <c r="CV36" i="11" s="1"/>
  <c r="CZ36" i="11" s="1"/>
  <c r="DD36" i="11" s="1"/>
  <c r="DH36" i="11" s="1"/>
  <c r="DL36" i="11" s="1"/>
  <c r="DP36" i="11" s="1"/>
  <c r="DT36" i="11" s="1"/>
  <c r="DX36" i="11" s="1"/>
  <c r="R36" i="11"/>
  <c r="V36" i="11" s="1"/>
  <c r="AD18" i="11"/>
  <c r="AH18" i="11" s="1"/>
  <c r="AL18" i="11" s="1"/>
  <c r="DL56" i="11"/>
  <c r="DP56" i="11" s="1"/>
  <c r="DT56" i="11" s="1"/>
  <c r="DX56" i="11" s="1"/>
  <c r="BS51" i="11"/>
  <c r="AC48" i="11"/>
  <c r="AG48" i="11" s="1"/>
  <c r="AK48" i="11" s="1"/>
  <c r="AO48" i="11" s="1"/>
  <c r="AS48" i="11" s="1"/>
  <c r="AW48" i="11" s="1"/>
  <c r="BA48" i="11" s="1"/>
  <c r="BE48" i="11" s="1"/>
  <c r="BI48" i="11" s="1"/>
  <c r="BM48" i="11" s="1"/>
  <c r="BQ48" i="11" s="1"/>
  <c r="BU48" i="11" s="1"/>
  <c r="BY48" i="11" s="1"/>
  <c r="CC48" i="11" s="1"/>
  <c r="CG48" i="11" s="1"/>
  <c r="CK48" i="11" s="1"/>
  <c r="CO48" i="11" s="1"/>
  <c r="CS48" i="11" s="1"/>
  <c r="CW48" i="11" s="1"/>
  <c r="DA48" i="11" s="1"/>
  <c r="DE48" i="11" s="1"/>
  <c r="DI48" i="11" s="1"/>
  <c r="DM48" i="11" s="1"/>
  <c r="DQ48" i="11" s="1"/>
  <c r="DU48" i="11" s="1"/>
  <c r="DY48" i="11" s="1"/>
  <c r="N72" i="11"/>
  <c r="R72" i="11" s="1"/>
  <c r="V72" i="11" s="1"/>
  <c r="Z72" i="11" s="1"/>
  <c r="AD72" i="11" s="1"/>
  <c r="AH72" i="11" s="1"/>
  <c r="AL72" i="11" s="1"/>
  <c r="AP72" i="11" s="1"/>
  <c r="AT72" i="11" s="1"/>
  <c r="AX72" i="11" s="1"/>
  <c r="BB72" i="11" s="1"/>
  <c r="BF72" i="11" s="1"/>
  <c r="BJ72" i="11" s="1"/>
  <c r="BN72" i="11" s="1"/>
  <c r="BR72" i="11" s="1"/>
  <c r="BV72" i="11" s="1"/>
  <c r="BZ72" i="11" s="1"/>
  <c r="CD72" i="11" s="1"/>
  <c r="CH72" i="11" s="1"/>
  <c r="CL72" i="11" s="1"/>
  <c r="CP72" i="11" s="1"/>
  <c r="CT72" i="11" s="1"/>
  <c r="CX72" i="11" s="1"/>
  <c r="DB72" i="11" s="1"/>
  <c r="DF72" i="11" s="1"/>
  <c r="DJ72" i="11" s="1"/>
  <c r="DN72" i="11" s="1"/>
  <c r="DR72" i="11" s="1"/>
  <c r="DV72" i="11" s="1"/>
  <c r="DZ72" i="11" s="1"/>
  <c r="CQ59" i="11"/>
  <c r="V60" i="11"/>
  <c r="Z60" i="11" s="1"/>
  <c r="AD60" i="11" s="1"/>
  <c r="AH60" i="11" s="1"/>
  <c r="AL60" i="11" s="1"/>
  <c r="AP60" i="11" s="1"/>
  <c r="AT60" i="11" s="1"/>
  <c r="AX60" i="11" s="1"/>
  <c r="BB60" i="11" s="1"/>
  <c r="BF60" i="11" s="1"/>
  <c r="BJ60" i="11" s="1"/>
  <c r="BN60" i="11" s="1"/>
  <c r="BR60" i="11" s="1"/>
  <c r="BV60" i="11" s="1"/>
  <c r="BZ60" i="11" s="1"/>
  <c r="CD60" i="11" s="1"/>
  <c r="CH60" i="11" s="1"/>
  <c r="CL60" i="11" s="1"/>
  <c r="CP60" i="11" s="1"/>
  <c r="CT60" i="11" s="1"/>
  <c r="CX60" i="11" s="1"/>
  <c r="DB60" i="11" s="1"/>
  <c r="DF60" i="11" s="1"/>
  <c r="DJ60" i="11" s="1"/>
  <c r="DN60" i="11" s="1"/>
  <c r="DR60" i="11" s="1"/>
  <c r="DV60" i="11" s="1"/>
  <c r="DZ60" i="11" s="1"/>
  <c r="CI55" i="11"/>
  <c r="BK55" i="11"/>
  <c r="EA51" i="11"/>
  <c r="DK51" i="11"/>
  <c r="CM51" i="11"/>
  <c r="BC51" i="11"/>
  <c r="AA51" i="11"/>
  <c r="AI47" i="11"/>
  <c r="W48" i="11"/>
  <c r="AA48" i="11" s="1"/>
  <c r="AE48" i="11" s="1"/>
  <c r="AH46" i="11"/>
  <c r="AL46" i="11" s="1"/>
  <c r="AP46" i="11" s="1"/>
  <c r="AT46" i="11" s="1"/>
  <c r="AX46" i="11" s="1"/>
  <c r="BB46" i="11" s="1"/>
  <c r="BF46" i="11" s="1"/>
  <c r="BJ46" i="11" s="1"/>
  <c r="BN46" i="11" s="1"/>
  <c r="BR46" i="11" s="1"/>
  <c r="BV46" i="11" s="1"/>
  <c r="BZ46" i="11" s="1"/>
  <c r="CD46" i="11" s="1"/>
  <c r="CH46" i="11" s="1"/>
  <c r="CL46" i="11" s="1"/>
  <c r="CP46" i="11" s="1"/>
  <c r="CT46" i="11" s="1"/>
  <c r="CX46" i="11" s="1"/>
  <c r="DB46" i="11" s="1"/>
  <c r="DF46" i="11" s="1"/>
  <c r="DJ46" i="11" s="1"/>
  <c r="DN46" i="11" s="1"/>
  <c r="DR46" i="11" s="1"/>
  <c r="DV46" i="11" s="1"/>
  <c r="DZ46" i="11" s="1"/>
  <c r="S43" i="11"/>
  <c r="S44" i="11" s="1"/>
  <c r="W44" i="11" s="1"/>
  <c r="AA44" i="11" s="1"/>
  <c r="AE44" i="11" s="1"/>
  <c r="AI44" i="11" s="1"/>
  <c r="AM44" i="11" s="1"/>
  <c r="AQ44" i="11" s="1"/>
  <c r="AU44" i="11" s="1"/>
  <c r="AY44" i="11" s="1"/>
  <c r="BC44" i="11" s="1"/>
  <c r="BG44" i="11" s="1"/>
  <c r="BK44" i="11" s="1"/>
  <c r="X38" i="11"/>
  <c r="AB38" i="11" s="1"/>
  <c r="AF38" i="11" s="1"/>
  <c r="AJ38" i="11" s="1"/>
  <c r="AN38" i="11" s="1"/>
  <c r="AR38" i="11" s="1"/>
  <c r="AV38" i="11" s="1"/>
  <c r="AZ38" i="11" s="1"/>
  <c r="BD38" i="11" s="1"/>
  <c r="BH38" i="11" s="1"/>
  <c r="BL38" i="11" s="1"/>
  <c r="BP38" i="11" s="1"/>
  <c r="BT38" i="11" s="1"/>
  <c r="BX38" i="11" s="1"/>
  <c r="CB38" i="11" s="1"/>
  <c r="CF38" i="11" s="1"/>
  <c r="CJ38" i="11" s="1"/>
  <c r="CN38" i="11" s="1"/>
  <c r="CR38" i="11" s="1"/>
  <c r="CV38" i="11" s="1"/>
  <c r="CZ38" i="11" s="1"/>
  <c r="DD38" i="11" s="1"/>
  <c r="DH38" i="11" s="1"/>
  <c r="DL38" i="11" s="1"/>
  <c r="DP38" i="11" s="1"/>
  <c r="DT38" i="11" s="1"/>
  <c r="DX38" i="11" s="1"/>
  <c r="W36" i="11"/>
  <c r="AA36" i="11" s="1"/>
  <c r="AE36" i="11" s="1"/>
  <c r="AI36" i="11" s="1"/>
  <c r="AM36" i="11" s="1"/>
  <c r="AQ36" i="11" s="1"/>
  <c r="AU36" i="11" s="1"/>
  <c r="AY36" i="11" s="1"/>
  <c r="BC36" i="11" s="1"/>
  <c r="BG36" i="11" s="1"/>
  <c r="BK36" i="11" s="1"/>
  <c r="BO36" i="11" s="1"/>
  <c r="BS36" i="11" s="1"/>
  <c r="BW36" i="11" s="1"/>
  <c r="CA36" i="11" s="1"/>
  <c r="CE36" i="11" s="1"/>
  <c r="CI36" i="11" s="1"/>
  <c r="CM36" i="11" s="1"/>
  <c r="CQ36" i="11" s="1"/>
  <c r="CU36" i="11" s="1"/>
  <c r="CY36" i="11" s="1"/>
  <c r="DC36" i="11" s="1"/>
  <c r="DG36" i="11" s="1"/>
  <c r="DK36" i="11" s="1"/>
  <c r="DO36" i="11" s="1"/>
  <c r="DS36" i="11" s="1"/>
  <c r="DW36" i="11" s="1"/>
  <c r="EA36" i="11" s="1"/>
  <c r="AP18" i="11"/>
  <c r="AT18" i="11" s="1"/>
  <c r="AX18" i="11" s="1"/>
  <c r="BB18" i="11" s="1"/>
  <c r="BF18" i="11" s="1"/>
  <c r="BJ18" i="11" s="1"/>
  <c r="BN18" i="11" s="1"/>
  <c r="BR18" i="11" s="1"/>
  <c r="BV18" i="11" s="1"/>
  <c r="BZ18" i="11" s="1"/>
  <c r="CD18" i="11" s="1"/>
  <c r="CH18" i="11" s="1"/>
  <c r="CL18" i="11" s="1"/>
  <c r="CP18" i="11" s="1"/>
  <c r="CT18" i="11" s="1"/>
  <c r="CX18" i="11" s="1"/>
  <c r="DB18" i="11" s="1"/>
  <c r="DF18" i="11" s="1"/>
  <c r="DJ18" i="11" s="1"/>
  <c r="DN18" i="11" s="1"/>
  <c r="DR18" i="11" s="1"/>
  <c r="DV18" i="11" s="1"/>
  <c r="DZ18" i="11" s="1"/>
  <c r="BC59" i="11"/>
  <c r="AU59" i="11"/>
  <c r="AE59" i="11"/>
  <c r="AC60" i="11"/>
  <c r="AG60" i="11" s="1"/>
  <c r="AK60" i="11" s="1"/>
  <c r="AO60" i="11" s="1"/>
  <c r="AS60" i="11" s="1"/>
  <c r="AW60" i="11" s="1"/>
  <c r="BA60" i="11" s="1"/>
  <c r="BE60" i="11" s="1"/>
  <c r="BI60" i="11" s="1"/>
  <c r="BM60" i="11" s="1"/>
  <c r="BQ60" i="11" s="1"/>
  <c r="BU60" i="11" s="1"/>
  <c r="BY60" i="11" s="1"/>
  <c r="CC60" i="11" s="1"/>
  <c r="CG60" i="11" s="1"/>
  <c r="CK60" i="11" s="1"/>
  <c r="CO60" i="11" s="1"/>
  <c r="CS60" i="11" s="1"/>
  <c r="CW60" i="11" s="1"/>
  <c r="DA60" i="11" s="1"/>
  <c r="DE60" i="11" s="1"/>
  <c r="DI60" i="11" s="1"/>
  <c r="DM60" i="11" s="1"/>
  <c r="DQ60" i="11" s="1"/>
  <c r="DU60" i="11" s="1"/>
  <c r="DY60" i="11" s="1"/>
  <c r="W59" i="11"/>
  <c r="V54" i="11"/>
  <c r="Z54" i="11" s="1"/>
  <c r="AD54" i="11" s="1"/>
  <c r="AH54" i="11" s="1"/>
  <c r="AL54" i="11" s="1"/>
  <c r="AP54" i="11" s="1"/>
  <c r="AT54" i="11" s="1"/>
  <c r="AX54" i="11" s="1"/>
  <c r="BB54" i="11" s="1"/>
  <c r="BF54" i="11" s="1"/>
  <c r="BJ54" i="11" s="1"/>
  <c r="BN54" i="11" s="1"/>
  <c r="BR54" i="11" s="1"/>
  <c r="BV54" i="11" s="1"/>
  <c r="BZ54" i="11" s="1"/>
  <c r="CD54" i="11" s="1"/>
  <c r="CH54" i="11" s="1"/>
  <c r="CL54" i="11" s="1"/>
  <c r="CP54" i="11" s="1"/>
  <c r="CT54" i="11" s="1"/>
  <c r="CX54" i="11" s="1"/>
  <c r="DB54" i="11" s="1"/>
  <c r="DF54" i="11" s="1"/>
  <c r="DJ54" i="11" s="1"/>
  <c r="DN54" i="11" s="1"/>
  <c r="DR54" i="11" s="1"/>
  <c r="DV54" i="11" s="1"/>
  <c r="DZ54" i="11" s="1"/>
  <c r="DO51" i="11"/>
  <c r="CY51" i="11"/>
  <c r="BW51" i="11"/>
  <c r="AM51" i="11"/>
  <c r="DD44" i="11"/>
  <c r="DH44" i="11" s="1"/>
  <c r="DL44" i="11" s="1"/>
  <c r="DP44" i="11" s="1"/>
  <c r="DT44" i="11" s="1"/>
  <c r="DX44" i="11" s="1"/>
  <c r="CE43" i="11"/>
  <c r="V40" i="11"/>
  <c r="Z40" i="11" s="1"/>
  <c r="AD40" i="11" s="1"/>
  <c r="AH40" i="11" s="1"/>
  <c r="AL40" i="11" s="1"/>
  <c r="AP40" i="11" s="1"/>
  <c r="AT40" i="11" s="1"/>
  <c r="AX40" i="11" s="1"/>
  <c r="BB40" i="11" s="1"/>
  <c r="BF40" i="11" s="1"/>
  <c r="BJ40" i="11" s="1"/>
  <c r="BN40" i="11" s="1"/>
  <c r="BR40" i="11" s="1"/>
  <c r="BV40" i="11" s="1"/>
  <c r="BZ40" i="11" s="1"/>
  <c r="CD40" i="11" s="1"/>
  <c r="CH40" i="11" s="1"/>
  <c r="CL40" i="11" s="1"/>
  <c r="CP40" i="11" s="1"/>
  <c r="CT40" i="11" s="1"/>
  <c r="CX40" i="11" s="1"/>
  <c r="DB40" i="11" s="1"/>
  <c r="DF40" i="11" s="1"/>
  <c r="DJ40" i="11" s="1"/>
  <c r="DN40" i="11" s="1"/>
  <c r="DR40" i="11" s="1"/>
  <c r="DV40" i="11" s="1"/>
  <c r="DZ40" i="11" s="1"/>
  <c r="BK47" i="11"/>
  <c r="AY47" i="11"/>
  <c r="Q40" i="11"/>
  <c r="U40" i="11" s="1"/>
  <c r="Y40" i="11" s="1"/>
  <c r="AC40" i="11" s="1"/>
  <c r="AG40" i="11" s="1"/>
  <c r="AK40" i="11" s="1"/>
  <c r="AO40" i="11" s="1"/>
  <c r="AS40" i="11" s="1"/>
  <c r="AW40" i="11" s="1"/>
  <c r="BA40" i="11" s="1"/>
  <c r="BE40" i="11" s="1"/>
  <c r="BI40" i="11" s="1"/>
  <c r="BM40" i="11" s="1"/>
  <c r="BQ40" i="11" s="1"/>
  <c r="BU40" i="11" s="1"/>
  <c r="BY40" i="11" s="1"/>
  <c r="CC40" i="11" s="1"/>
  <c r="CG40" i="11" s="1"/>
  <c r="CK40" i="11" s="1"/>
  <c r="CO40" i="11" s="1"/>
  <c r="CS40" i="11" s="1"/>
  <c r="CW40" i="11" s="1"/>
  <c r="DA40" i="11" s="1"/>
  <c r="DE40" i="11" s="1"/>
  <c r="DI40" i="11" s="1"/>
  <c r="DM40" i="11" s="1"/>
  <c r="DQ40" i="11" s="1"/>
  <c r="DU40" i="11" s="1"/>
  <c r="DY40" i="11" s="1"/>
  <c r="BO39" i="11"/>
  <c r="AM39" i="11"/>
  <c r="Z36" i="11"/>
  <c r="AD36" i="11" s="1"/>
  <c r="AH36" i="11" s="1"/>
  <c r="AL36" i="11" s="1"/>
  <c r="AP36" i="11" s="1"/>
  <c r="AT36" i="11" s="1"/>
  <c r="AX36" i="11" s="1"/>
  <c r="BB36" i="11" s="1"/>
  <c r="BF36" i="11" s="1"/>
  <c r="BJ36" i="11" s="1"/>
  <c r="BN36" i="11" s="1"/>
  <c r="BR36" i="11" s="1"/>
  <c r="BV36" i="11" s="1"/>
  <c r="BZ36" i="11" s="1"/>
  <c r="CD36" i="11" s="1"/>
  <c r="CH36" i="11" s="1"/>
  <c r="CL36" i="11" s="1"/>
  <c r="CP36" i="11" s="1"/>
  <c r="CT36" i="11" s="1"/>
  <c r="CX36" i="11" s="1"/>
  <c r="DB36" i="11" s="1"/>
  <c r="DF36" i="11" s="1"/>
  <c r="DJ36" i="11" s="1"/>
  <c r="DN36" i="11" s="1"/>
  <c r="DR36" i="11" s="1"/>
  <c r="DV36" i="11" s="1"/>
  <c r="DZ36" i="11" s="1"/>
  <c r="U36" i="11"/>
  <c r="Y36" i="11" s="1"/>
  <c r="AC36" i="11" s="1"/>
  <c r="AG36" i="11" s="1"/>
  <c r="AK36" i="11" s="1"/>
  <c r="AO36" i="11" s="1"/>
  <c r="AS36" i="11" s="1"/>
  <c r="AW36" i="11" s="1"/>
  <c r="BA36" i="11" s="1"/>
  <c r="BE36" i="11" s="1"/>
  <c r="BI36" i="11" s="1"/>
  <c r="BM36" i="11" s="1"/>
  <c r="BQ36" i="11" s="1"/>
  <c r="BU36" i="11" s="1"/>
  <c r="BY36" i="11" s="1"/>
  <c r="CC36" i="11" s="1"/>
  <c r="CG36" i="11" s="1"/>
  <c r="CK36" i="11" s="1"/>
  <c r="CO36" i="11" s="1"/>
  <c r="CS36" i="11" s="1"/>
  <c r="CW36" i="11" s="1"/>
  <c r="DA36" i="11" s="1"/>
  <c r="DE36" i="11" s="1"/>
  <c r="DI36" i="11" s="1"/>
  <c r="DM36" i="11" s="1"/>
  <c r="DQ36" i="11" s="1"/>
  <c r="DU36" i="11" s="1"/>
  <c r="DY36" i="11" s="1"/>
  <c r="DK31" i="11"/>
  <c r="S32" i="11"/>
  <c r="W32" i="11" s="1"/>
  <c r="AA32" i="11" s="1"/>
  <c r="AE32" i="11" s="1"/>
  <c r="AI32" i="11" s="1"/>
  <c r="AM32" i="11" s="1"/>
  <c r="AQ32" i="11" s="1"/>
  <c r="AU32" i="11" s="1"/>
  <c r="AY32" i="11" s="1"/>
  <c r="BC32" i="11" s="1"/>
  <c r="BG32" i="11" s="1"/>
  <c r="BK32" i="11" s="1"/>
  <c r="BO32" i="11" s="1"/>
  <c r="BS32" i="11" s="1"/>
  <c r="BW32" i="11" s="1"/>
  <c r="CA32" i="11" s="1"/>
  <c r="CE32" i="11" s="1"/>
  <c r="CI32" i="11" s="1"/>
  <c r="CM32" i="11" s="1"/>
  <c r="CQ32" i="11" s="1"/>
  <c r="CU32" i="11" s="1"/>
  <c r="CY32" i="11" s="1"/>
  <c r="DC32" i="11" s="1"/>
  <c r="DG32" i="11" s="1"/>
  <c r="V28" i="11"/>
  <c r="Z28" i="11" s="1"/>
  <c r="AD28" i="11" s="1"/>
  <c r="AH28" i="11" s="1"/>
  <c r="AL28" i="11" s="1"/>
  <c r="AP28" i="11" s="1"/>
  <c r="AT28" i="11" s="1"/>
  <c r="AX28" i="11" s="1"/>
  <c r="BB28" i="11" s="1"/>
  <c r="BF28" i="11" s="1"/>
  <c r="BJ28" i="11" s="1"/>
  <c r="BN28" i="11" s="1"/>
  <c r="BR28" i="11" s="1"/>
  <c r="BV28" i="11" s="1"/>
  <c r="BZ28" i="11" s="1"/>
  <c r="CD28" i="11" s="1"/>
  <c r="CH28" i="11" s="1"/>
  <c r="CL28" i="11" s="1"/>
  <c r="CP28" i="11" s="1"/>
  <c r="CT28" i="11" s="1"/>
  <c r="CX28" i="11" s="1"/>
  <c r="DB28" i="11" s="1"/>
  <c r="DF28" i="11" s="1"/>
  <c r="DJ28" i="11" s="1"/>
  <c r="DN28" i="11" s="1"/>
  <c r="DR28" i="11" s="1"/>
  <c r="DV28" i="11" s="1"/>
  <c r="DZ28" i="11" s="1"/>
  <c r="AF18" i="11"/>
  <c r="AJ18" i="11" s="1"/>
  <c r="DP16" i="11"/>
  <c r="DT16" i="11" s="1"/>
  <c r="DX16" i="11" s="1"/>
  <c r="U118" i="12"/>
  <c r="DH32" i="11"/>
  <c r="DL32" i="11" s="1"/>
  <c r="DP32" i="11" s="1"/>
  <c r="DT32" i="11" s="1"/>
  <c r="DX32" i="11" s="1"/>
  <c r="S23" i="11"/>
  <c r="Q24" i="11"/>
  <c r="DD20" i="11"/>
  <c r="DH20" i="11" s="1"/>
  <c r="CQ19" i="11"/>
  <c r="CA19" i="11"/>
  <c r="BK19" i="11"/>
  <c r="AU19" i="11"/>
  <c r="AE19" i="11"/>
  <c r="AD20" i="11"/>
  <c r="AH20" i="11" s="1"/>
  <c r="AL20" i="11" s="1"/>
  <c r="AP20" i="11" s="1"/>
  <c r="AT20" i="11" s="1"/>
  <c r="AX20" i="11" s="1"/>
  <c r="BB20" i="11" s="1"/>
  <c r="BF20" i="11" s="1"/>
  <c r="BJ20" i="11" s="1"/>
  <c r="BN20" i="11" s="1"/>
  <c r="BR20" i="11" s="1"/>
  <c r="BV20" i="11" s="1"/>
  <c r="BZ20" i="11" s="1"/>
  <c r="CD20" i="11" s="1"/>
  <c r="CH20" i="11" s="1"/>
  <c r="CL20" i="11" s="1"/>
  <c r="CP20" i="11" s="1"/>
  <c r="CT20" i="11" s="1"/>
  <c r="CX20" i="11" s="1"/>
  <c r="DB20" i="11" s="1"/>
  <c r="DF20" i="11" s="1"/>
  <c r="DJ20" i="11" s="1"/>
  <c r="DN20" i="11" s="1"/>
  <c r="DR20" i="11" s="1"/>
  <c r="DV20" i="11" s="1"/>
  <c r="DZ20" i="11" s="1"/>
  <c r="DK15" i="11"/>
  <c r="DI16" i="11"/>
  <c r="DM16" i="11" s="1"/>
  <c r="CX117" i="12"/>
  <c r="CV117" i="12"/>
  <c r="CP117" i="12"/>
  <c r="CN117" i="12"/>
  <c r="CH117" i="12"/>
  <c r="CF117" i="12"/>
  <c r="R34" i="11"/>
  <c r="V34" i="11" s="1"/>
  <c r="Z34" i="11" s="1"/>
  <c r="AD34" i="11" s="1"/>
  <c r="AH34" i="11" s="1"/>
  <c r="AL34" i="11" s="1"/>
  <c r="AP34" i="11" s="1"/>
  <c r="AT34" i="11" s="1"/>
  <c r="AX34" i="11" s="1"/>
  <c r="BB34" i="11" s="1"/>
  <c r="BF34" i="11" s="1"/>
  <c r="BJ34" i="11" s="1"/>
  <c r="BN34" i="11" s="1"/>
  <c r="BR34" i="11" s="1"/>
  <c r="BV34" i="11" s="1"/>
  <c r="BZ34" i="11" s="1"/>
  <c r="CD34" i="11" s="1"/>
  <c r="CH34" i="11" s="1"/>
  <c r="CL34" i="11" s="1"/>
  <c r="CP34" i="11" s="1"/>
  <c r="CT34" i="11" s="1"/>
  <c r="CX34" i="11" s="1"/>
  <c r="DB34" i="11" s="1"/>
  <c r="DF34" i="11" s="1"/>
  <c r="DJ34" i="11" s="1"/>
  <c r="DN34" i="11" s="1"/>
  <c r="DR34" i="11" s="1"/>
  <c r="DV34" i="11" s="1"/>
  <c r="DZ34" i="11" s="1"/>
  <c r="AE126" i="12"/>
  <c r="AI126" i="12" s="1"/>
  <c r="AM126" i="12" s="1"/>
  <c r="AQ126" i="12" s="1"/>
  <c r="AU126" i="12" s="1"/>
  <c r="AY39" i="11"/>
  <c r="P34" i="11"/>
  <c r="T34" i="11" s="1"/>
  <c r="X34" i="11" s="1"/>
  <c r="AB34" i="11" s="1"/>
  <c r="AF34" i="11" s="1"/>
  <c r="AJ34" i="11" s="1"/>
  <c r="AN34" i="11" s="1"/>
  <c r="AR34" i="11" s="1"/>
  <c r="AV34" i="11" s="1"/>
  <c r="AZ34" i="11" s="1"/>
  <c r="BD34" i="11" s="1"/>
  <c r="BH34" i="11" s="1"/>
  <c r="BL34" i="11" s="1"/>
  <c r="BP34" i="11" s="1"/>
  <c r="BT34" i="11" s="1"/>
  <c r="BX34" i="11" s="1"/>
  <c r="CB34" i="11" s="1"/>
  <c r="CF34" i="11" s="1"/>
  <c r="CJ34" i="11" s="1"/>
  <c r="CN34" i="11" s="1"/>
  <c r="CR34" i="11" s="1"/>
  <c r="CV34" i="11" s="1"/>
  <c r="CZ34" i="11" s="1"/>
  <c r="DD34" i="11" s="1"/>
  <c r="DH34" i="11" s="1"/>
  <c r="DL34" i="11" s="1"/>
  <c r="DP34" i="11" s="1"/>
  <c r="DT34" i="11" s="1"/>
  <c r="DX34" i="11" s="1"/>
  <c r="DL20" i="11"/>
  <c r="DP20" i="11" s="1"/>
  <c r="DT20" i="11" s="1"/>
  <c r="DX20" i="11" s="1"/>
  <c r="CY19" i="11"/>
  <c r="CI19" i="11"/>
  <c r="BS19" i="11"/>
  <c r="BC19" i="11"/>
  <c r="AM19" i="11"/>
  <c r="V20" i="11"/>
  <c r="Z20" i="11" s="1"/>
  <c r="W19" i="11"/>
  <c r="AN18" i="11"/>
  <c r="AR18" i="11" s="1"/>
  <c r="AV18" i="11" s="1"/>
  <c r="AZ18" i="11" s="1"/>
  <c r="BD18" i="11" s="1"/>
  <c r="BH18" i="11" s="1"/>
  <c r="BL18" i="11" s="1"/>
  <c r="BP18" i="11" s="1"/>
  <c r="BT18" i="11" s="1"/>
  <c r="BX18" i="11" s="1"/>
  <c r="CB18" i="11" s="1"/>
  <c r="CF18" i="11" s="1"/>
  <c r="CJ18" i="11" s="1"/>
  <c r="CN18" i="11" s="1"/>
  <c r="CR18" i="11" s="1"/>
  <c r="CV18" i="11" s="1"/>
  <c r="CZ18" i="11" s="1"/>
  <c r="DD18" i="11" s="1"/>
  <c r="DH18" i="11" s="1"/>
  <c r="DL18" i="11" s="1"/>
  <c r="DP18" i="11" s="1"/>
  <c r="DT18" i="11" s="1"/>
  <c r="DX18" i="11" s="1"/>
  <c r="DB117" i="12"/>
  <c r="CZ117" i="12"/>
  <c r="CT117" i="12"/>
  <c r="CR117" i="12"/>
  <c r="CL117" i="12"/>
  <c r="CJ117" i="12"/>
  <c r="CD117" i="12"/>
  <c r="CB117" i="12"/>
  <c r="AC118" i="12"/>
  <c r="AG114" i="12"/>
  <c r="AK114" i="12" s="1"/>
  <c r="AW106" i="12"/>
  <c r="BA106" i="12" s="1"/>
  <c r="CR119" i="12"/>
  <c r="BX119" i="12"/>
  <c r="BD119" i="12"/>
  <c r="AF119" i="12"/>
  <c r="L119" i="12"/>
  <c r="Y118" i="12"/>
  <c r="BX117" i="12"/>
  <c r="BT117" i="12"/>
  <c r="BP117" i="12"/>
  <c r="BL117" i="12"/>
  <c r="BH117" i="12"/>
  <c r="BD117" i="12"/>
  <c r="AZ117" i="12"/>
  <c r="AV117" i="12"/>
  <c r="AR117" i="12"/>
  <c r="AN117" i="12"/>
  <c r="AJ117" i="12"/>
  <c r="AF117" i="12"/>
  <c r="AB117" i="12"/>
  <c r="X117" i="12"/>
  <c r="T117" i="12"/>
  <c r="P117" i="12"/>
  <c r="L117" i="12"/>
  <c r="BE115" i="12"/>
  <c r="BC111" i="12"/>
  <c r="AE111" i="12"/>
  <c r="CY107" i="12"/>
  <c r="CM107" i="12"/>
  <c r="AM107" i="12"/>
  <c r="AA107" i="12"/>
  <c r="AA115" i="12" s="1"/>
  <c r="Y115" i="12"/>
  <c r="AT106" i="12"/>
  <c r="AX106" i="12" s="1"/>
  <c r="BB106" i="12" s="1"/>
  <c r="BF106" i="12" s="1"/>
  <c r="X106" i="12"/>
  <c r="R104" i="12"/>
  <c r="V104" i="12" s="1"/>
  <c r="AF100" i="12"/>
  <c r="AJ100" i="12" s="1"/>
  <c r="AN100" i="12" s="1"/>
  <c r="AR100" i="12" s="1"/>
  <c r="AV100" i="12" s="1"/>
  <c r="AZ100" i="12" s="1"/>
  <c r="BD100" i="12" s="1"/>
  <c r="BH100" i="12" s="1"/>
  <c r="BL100" i="12" s="1"/>
  <c r="BP100" i="12" s="1"/>
  <c r="BT100" i="12" s="1"/>
  <c r="BX100" i="12" s="1"/>
  <c r="CB100" i="12" s="1"/>
  <c r="CF100" i="12" s="1"/>
  <c r="CJ100" i="12" s="1"/>
  <c r="CN100" i="12" s="1"/>
  <c r="CR100" i="12" s="1"/>
  <c r="CV100" i="12" s="1"/>
  <c r="CZ100" i="12" s="1"/>
  <c r="CI111" i="12"/>
  <c r="DC107" i="12"/>
  <c r="AQ107" i="12"/>
  <c r="AR106" i="12"/>
  <c r="AV106" i="12" s="1"/>
  <c r="AZ106" i="12" s="1"/>
  <c r="F121" i="12"/>
  <c r="G121" i="12" s="1"/>
  <c r="CJ119" i="12"/>
  <c r="BL119" i="12"/>
  <c r="AR119" i="12"/>
  <c r="AG118" i="12"/>
  <c r="Q118" i="12"/>
  <c r="AG115" i="12"/>
  <c r="AB112" i="12"/>
  <c r="AF112" i="12" s="1"/>
  <c r="AJ112" i="12" s="1"/>
  <c r="AN112" i="12" s="1"/>
  <c r="AR112" i="12" s="1"/>
  <c r="AV112" i="12" s="1"/>
  <c r="AZ112" i="12" s="1"/>
  <c r="BD112" i="12" s="1"/>
  <c r="BH112" i="12" s="1"/>
  <c r="BL112" i="12" s="1"/>
  <c r="BP112" i="12" s="1"/>
  <c r="BT112" i="12" s="1"/>
  <c r="BX112" i="12" s="1"/>
  <c r="CB112" i="12" s="1"/>
  <c r="CF112" i="12" s="1"/>
  <c r="CJ112" i="12" s="1"/>
  <c r="CN112" i="12" s="1"/>
  <c r="CR112" i="12" s="1"/>
  <c r="CV112" i="12" s="1"/>
  <c r="CZ112" i="12" s="1"/>
  <c r="BS107" i="12"/>
  <c r="BG107" i="12"/>
  <c r="V108" i="12"/>
  <c r="Z108" i="12" s="1"/>
  <c r="AD108" i="12" s="1"/>
  <c r="AH108" i="12" s="1"/>
  <c r="AL108" i="12" s="1"/>
  <c r="AP108" i="12" s="1"/>
  <c r="AT108" i="12" s="1"/>
  <c r="AX108" i="12" s="1"/>
  <c r="BB108" i="12" s="1"/>
  <c r="BF108" i="12" s="1"/>
  <c r="BJ108" i="12" s="1"/>
  <c r="BN108" i="12" s="1"/>
  <c r="BR108" i="12" s="1"/>
  <c r="BV108" i="12" s="1"/>
  <c r="BZ108" i="12" s="1"/>
  <c r="CD108" i="12" s="1"/>
  <c r="CH108" i="12" s="1"/>
  <c r="CL108" i="12" s="1"/>
  <c r="CP108" i="12" s="1"/>
  <c r="CT108" i="12" s="1"/>
  <c r="CX108" i="12" s="1"/>
  <c r="DB108" i="12" s="1"/>
  <c r="BD106" i="12"/>
  <c r="BH106" i="12" s="1"/>
  <c r="BL106" i="12" s="1"/>
  <c r="BP106" i="12" s="1"/>
  <c r="BT106" i="12" s="1"/>
  <c r="BX106" i="12" s="1"/>
  <c r="CB106" i="12" s="1"/>
  <c r="CF106" i="12" s="1"/>
  <c r="CJ106" i="12" s="1"/>
  <c r="CN106" i="12" s="1"/>
  <c r="CR106" i="12" s="1"/>
  <c r="CV106" i="12" s="1"/>
  <c r="CZ106" i="12" s="1"/>
  <c r="AB106" i="12"/>
  <c r="AF106" i="12" s="1"/>
  <c r="AJ106" i="12" s="1"/>
  <c r="Z104" i="12"/>
  <c r="AD104" i="12" s="1"/>
  <c r="AH104" i="12" s="1"/>
  <c r="AL104" i="12" s="1"/>
  <c r="AP104" i="12" s="1"/>
  <c r="AT104" i="12" s="1"/>
  <c r="AX104" i="12" s="1"/>
  <c r="BB104" i="12" s="1"/>
  <c r="BF104" i="12" s="1"/>
  <c r="BJ104" i="12" s="1"/>
  <c r="BN104" i="12" s="1"/>
  <c r="BR104" i="12" s="1"/>
  <c r="BV104" i="12" s="1"/>
  <c r="BZ104" i="12" s="1"/>
  <c r="CD104" i="12" s="1"/>
  <c r="CH104" i="12" s="1"/>
  <c r="CL104" i="12" s="1"/>
  <c r="CP104" i="12" s="1"/>
  <c r="CT104" i="12" s="1"/>
  <c r="CX104" i="12" s="1"/>
  <c r="DB104" i="12" s="1"/>
  <c r="P104" i="12"/>
  <c r="T104" i="12" s="1"/>
  <c r="X104" i="12" s="1"/>
  <c r="AB104" i="12" s="1"/>
  <c r="AF104" i="12" s="1"/>
  <c r="AJ104" i="12" s="1"/>
  <c r="AN104" i="12" s="1"/>
  <c r="AR104" i="12" s="1"/>
  <c r="AV104" i="12" s="1"/>
  <c r="AZ104" i="12" s="1"/>
  <c r="BD104" i="12" s="1"/>
  <c r="BH104" i="12" s="1"/>
  <c r="BL104" i="12" s="1"/>
  <c r="BP104" i="12" s="1"/>
  <c r="BT104" i="12" s="1"/>
  <c r="BX104" i="12" s="1"/>
  <c r="CB104" i="12" s="1"/>
  <c r="CF104" i="12" s="1"/>
  <c r="CJ104" i="12" s="1"/>
  <c r="CN104" i="12" s="1"/>
  <c r="CR104" i="12" s="1"/>
  <c r="CV104" i="12" s="1"/>
  <c r="CZ104" i="12" s="1"/>
  <c r="Z102" i="12"/>
  <c r="AD102" i="12" s="1"/>
  <c r="AH102" i="12" s="1"/>
  <c r="AL102" i="12" s="1"/>
  <c r="AP102" i="12" s="1"/>
  <c r="AT102" i="12" s="1"/>
  <c r="AX102" i="12" s="1"/>
  <c r="BB102" i="12" s="1"/>
  <c r="BF102" i="12" s="1"/>
  <c r="BJ102" i="12" s="1"/>
  <c r="BN102" i="12" s="1"/>
  <c r="BR102" i="12" s="1"/>
  <c r="BV102" i="12" s="1"/>
  <c r="BZ102" i="12" s="1"/>
  <c r="CD102" i="12" s="1"/>
  <c r="CH102" i="12" s="1"/>
  <c r="CL102" i="12" s="1"/>
  <c r="CP102" i="12" s="1"/>
  <c r="CT102" i="12" s="1"/>
  <c r="CX102" i="12" s="1"/>
  <c r="DB102" i="12" s="1"/>
  <c r="W111" i="12"/>
  <c r="W112" i="12" s="1"/>
  <c r="AA112" i="12" s="1"/>
  <c r="U112" i="12"/>
  <c r="Y112" i="12" s="1"/>
  <c r="AC112" i="12" s="1"/>
  <c r="AG112" i="12" s="1"/>
  <c r="AK112" i="12" s="1"/>
  <c r="AO112" i="12" s="1"/>
  <c r="AS112" i="12" s="1"/>
  <c r="AW112" i="12" s="1"/>
  <c r="BA112" i="12" s="1"/>
  <c r="BE112" i="12" s="1"/>
  <c r="BI112" i="12" s="1"/>
  <c r="BM112" i="12" s="1"/>
  <c r="BQ112" i="12" s="1"/>
  <c r="BU112" i="12" s="1"/>
  <c r="BY112" i="12" s="1"/>
  <c r="CC112" i="12" s="1"/>
  <c r="CG112" i="12" s="1"/>
  <c r="CK112" i="12" s="1"/>
  <c r="CO112" i="12" s="1"/>
  <c r="CS112" i="12" s="1"/>
  <c r="CW112" i="12" s="1"/>
  <c r="DA112" i="12" s="1"/>
  <c r="AF110" i="12"/>
  <c r="AJ110" i="12" s="1"/>
  <c r="AN110" i="12" s="1"/>
  <c r="AR110" i="12" s="1"/>
  <c r="AV110" i="12" s="1"/>
  <c r="AZ110" i="12" s="1"/>
  <c r="BD110" i="12" s="1"/>
  <c r="BH110" i="12" s="1"/>
  <c r="BL110" i="12" s="1"/>
  <c r="BP110" i="12" s="1"/>
  <c r="BT110" i="12" s="1"/>
  <c r="BX110" i="12" s="1"/>
  <c r="CB110" i="12" s="1"/>
  <c r="CF110" i="12" s="1"/>
  <c r="CJ110" i="12" s="1"/>
  <c r="CN110" i="12" s="1"/>
  <c r="CR110" i="12" s="1"/>
  <c r="CV110" i="12" s="1"/>
  <c r="CZ110" i="12" s="1"/>
  <c r="BW107" i="12"/>
  <c r="BJ106" i="12"/>
  <c r="BN106" i="12" s="1"/>
  <c r="BR106" i="12" s="1"/>
  <c r="BV106" i="12" s="1"/>
  <c r="BZ106" i="12" s="1"/>
  <c r="CD106" i="12" s="1"/>
  <c r="CH106" i="12" s="1"/>
  <c r="CL106" i="12" s="1"/>
  <c r="CP106" i="12" s="1"/>
  <c r="CT106" i="12" s="1"/>
  <c r="CX106" i="12" s="1"/>
  <c r="DB106" i="12" s="1"/>
  <c r="AN106" i="12"/>
  <c r="V98" i="12"/>
  <c r="Z98" i="12" s="1"/>
  <c r="AD98" i="12" s="1"/>
  <c r="AH98" i="12" s="1"/>
  <c r="AL98" i="12" s="1"/>
  <c r="AP98" i="12" s="1"/>
  <c r="AT98" i="12" s="1"/>
  <c r="AX98" i="12" s="1"/>
  <c r="BB98" i="12" s="1"/>
  <c r="BF98" i="12" s="1"/>
  <c r="BJ98" i="12" s="1"/>
  <c r="BN98" i="12" s="1"/>
  <c r="BR98" i="12" s="1"/>
  <c r="BV98" i="12" s="1"/>
  <c r="BZ98" i="12" s="1"/>
  <c r="CD98" i="12" s="1"/>
  <c r="CH98" i="12" s="1"/>
  <c r="CL98" i="12" s="1"/>
  <c r="CP98" i="12" s="1"/>
  <c r="CT98" i="12" s="1"/>
  <c r="CX98" i="12" s="1"/>
  <c r="DB98" i="12" s="1"/>
  <c r="U108" i="12"/>
  <c r="Y108" i="12" s="1"/>
  <c r="AC108" i="12" s="1"/>
  <c r="AG108" i="12" s="1"/>
  <c r="AK108" i="12" s="1"/>
  <c r="AO108" i="12" s="1"/>
  <c r="AS108" i="12" s="1"/>
  <c r="AW108" i="12" s="1"/>
  <c r="BA108" i="12" s="1"/>
  <c r="BE108" i="12" s="1"/>
  <c r="BI108" i="12" s="1"/>
  <c r="BM108" i="12" s="1"/>
  <c r="BQ108" i="12" s="1"/>
  <c r="BU108" i="12" s="1"/>
  <c r="BY108" i="12" s="1"/>
  <c r="CC108" i="12" s="1"/>
  <c r="CG108" i="12" s="1"/>
  <c r="CK108" i="12" s="1"/>
  <c r="CO108" i="12" s="1"/>
  <c r="CS108" i="12" s="1"/>
  <c r="CW108" i="12" s="1"/>
  <c r="DA108" i="12" s="1"/>
  <c r="CU99" i="12"/>
  <c r="CE99" i="12"/>
  <c r="BO99" i="12"/>
  <c r="AY99" i="12"/>
  <c r="AI99" i="12"/>
  <c r="S99" i="12"/>
  <c r="S100" i="12" s="1"/>
  <c r="W100" i="12" s="1"/>
  <c r="AA100" i="12" s="1"/>
  <c r="AE100" i="12" s="1"/>
  <c r="S92" i="12"/>
  <c r="W92" i="12" s="1"/>
  <c r="AA92" i="12" s="1"/>
  <c r="AL86" i="12"/>
  <c r="AO84" i="12"/>
  <c r="AS84" i="12" s="1"/>
  <c r="AW84" i="12" s="1"/>
  <c r="BA84" i="12" s="1"/>
  <c r="BE84" i="12" s="1"/>
  <c r="BI84" i="12" s="1"/>
  <c r="BM84" i="12" s="1"/>
  <c r="BQ84" i="12" s="1"/>
  <c r="BU84" i="12" s="1"/>
  <c r="BY84" i="12" s="1"/>
  <c r="CC84" i="12" s="1"/>
  <c r="CG84" i="12" s="1"/>
  <c r="CK84" i="12" s="1"/>
  <c r="CO84" i="12" s="1"/>
  <c r="CS84" i="12" s="1"/>
  <c r="CW84" i="12" s="1"/>
  <c r="DA84" i="12" s="1"/>
  <c r="Y84" i="12"/>
  <c r="AC84" i="12" s="1"/>
  <c r="AG84" i="12" s="1"/>
  <c r="AK84" i="12" s="1"/>
  <c r="T74" i="12"/>
  <c r="X98" i="12"/>
  <c r="AL94" i="12"/>
  <c r="Z94" i="12"/>
  <c r="AD94" i="12" s="1"/>
  <c r="AH94" i="12" s="1"/>
  <c r="AX96" i="12"/>
  <c r="BB96" i="12" s="1"/>
  <c r="BF96" i="12" s="1"/>
  <c r="BJ96" i="12" s="1"/>
  <c r="BN96" i="12" s="1"/>
  <c r="BR96" i="12" s="1"/>
  <c r="BV96" i="12" s="1"/>
  <c r="BZ96" i="12" s="1"/>
  <c r="CD96" i="12" s="1"/>
  <c r="CH96" i="12" s="1"/>
  <c r="CL96" i="12" s="1"/>
  <c r="CP96" i="12" s="1"/>
  <c r="CT96" i="12" s="1"/>
  <c r="CX96" i="12" s="1"/>
  <c r="DB96" i="12" s="1"/>
  <c r="AH96" i="12"/>
  <c r="AL96" i="12" s="1"/>
  <c r="AP96" i="12" s="1"/>
  <c r="AT96" i="12" s="1"/>
  <c r="X96" i="12"/>
  <c r="AB96" i="12" s="1"/>
  <c r="AF96" i="12" s="1"/>
  <c r="AJ96" i="12" s="1"/>
  <c r="AN96" i="12" s="1"/>
  <c r="AR96" i="12" s="1"/>
  <c r="AV96" i="12" s="1"/>
  <c r="AZ96" i="12" s="1"/>
  <c r="BD96" i="12" s="1"/>
  <c r="BH96" i="12" s="1"/>
  <c r="BL96" i="12" s="1"/>
  <c r="BP96" i="12" s="1"/>
  <c r="BT96" i="12" s="1"/>
  <c r="BX96" i="12" s="1"/>
  <c r="CB96" i="12" s="1"/>
  <c r="CF96" i="12" s="1"/>
  <c r="CJ96" i="12" s="1"/>
  <c r="CN96" i="12" s="1"/>
  <c r="CR96" i="12" s="1"/>
  <c r="CV96" i="12" s="1"/>
  <c r="CZ96" i="12" s="1"/>
  <c r="AP86" i="12"/>
  <c r="AT86" i="12" s="1"/>
  <c r="AX86" i="12" s="1"/>
  <c r="BB86" i="12" s="1"/>
  <c r="BF86" i="12" s="1"/>
  <c r="BJ86" i="12" s="1"/>
  <c r="BN86" i="12" s="1"/>
  <c r="BR86" i="12" s="1"/>
  <c r="BV86" i="12" s="1"/>
  <c r="BZ86" i="12" s="1"/>
  <c r="CD86" i="12" s="1"/>
  <c r="CH86" i="12" s="1"/>
  <c r="CL86" i="12" s="1"/>
  <c r="CP86" i="12" s="1"/>
  <c r="CT86" i="12" s="1"/>
  <c r="CX86" i="12" s="1"/>
  <c r="DB86" i="12" s="1"/>
  <c r="AN98" i="12"/>
  <c r="AR98" i="12" s="1"/>
  <c r="AV98" i="12" s="1"/>
  <c r="AZ98" i="12" s="1"/>
  <c r="BD98" i="12" s="1"/>
  <c r="BH98" i="12" s="1"/>
  <c r="BL98" i="12" s="1"/>
  <c r="BP98" i="12" s="1"/>
  <c r="BT98" i="12" s="1"/>
  <c r="BX98" i="12" s="1"/>
  <c r="CB98" i="12" s="1"/>
  <c r="CF98" i="12" s="1"/>
  <c r="CJ98" i="12" s="1"/>
  <c r="CN98" i="12" s="1"/>
  <c r="CR98" i="12" s="1"/>
  <c r="CV98" i="12" s="1"/>
  <c r="CZ98" i="12" s="1"/>
  <c r="AB98" i="12"/>
  <c r="AF98" i="12" s="1"/>
  <c r="AJ98" i="12" s="1"/>
  <c r="AP94" i="12"/>
  <c r="AT94" i="12" s="1"/>
  <c r="AX94" i="12" s="1"/>
  <c r="BB94" i="12" s="1"/>
  <c r="BF94" i="12" s="1"/>
  <c r="BJ94" i="12" s="1"/>
  <c r="BN94" i="12" s="1"/>
  <c r="BR94" i="12" s="1"/>
  <c r="BV94" i="12" s="1"/>
  <c r="BZ94" i="12" s="1"/>
  <c r="CD94" i="12" s="1"/>
  <c r="CH94" i="12" s="1"/>
  <c r="CL94" i="12" s="1"/>
  <c r="CP94" i="12" s="1"/>
  <c r="CT94" i="12" s="1"/>
  <c r="CX94" i="12" s="1"/>
  <c r="DB94" i="12" s="1"/>
  <c r="X86" i="12"/>
  <c r="AB86" i="12" s="1"/>
  <c r="AF86" i="12" s="1"/>
  <c r="AJ86" i="12" s="1"/>
  <c r="AN86" i="12" s="1"/>
  <c r="AR86" i="12" s="1"/>
  <c r="AV86" i="12" s="1"/>
  <c r="AZ86" i="12" s="1"/>
  <c r="BD86" i="12" s="1"/>
  <c r="BH86" i="12" s="1"/>
  <c r="BL86" i="12" s="1"/>
  <c r="BP86" i="12" s="1"/>
  <c r="BT86" i="12" s="1"/>
  <c r="BX86" i="12" s="1"/>
  <c r="CB86" i="12" s="1"/>
  <c r="CF86" i="12" s="1"/>
  <c r="CJ86" i="12" s="1"/>
  <c r="CN86" i="12" s="1"/>
  <c r="CR86" i="12" s="1"/>
  <c r="CV86" i="12" s="1"/>
  <c r="CZ86" i="12" s="1"/>
  <c r="Y92" i="12"/>
  <c r="AC92" i="12" s="1"/>
  <c r="AG92" i="12" s="1"/>
  <c r="AK92" i="12" s="1"/>
  <c r="AO92" i="12" s="1"/>
  <c r="AS92" i="12" s="1"/>
  <c r="AW92" i="12" s="1"/>
  <c r="BA92" i="12" s="1"/>
  <c r="BE92" i="12" s="1"/>
  <c r="BI92" i="12" s="1"/>
  <c r="BM92" i="12" s="1"/>
  <c r="BQ92" i="12" s="1"/>
  <c r="BU92" i="12" s="1"/>
  <c r="BY92" i="12" s="1"/>
  <c r="CC92" i="12" s="1"/>
  <c r="CG92" i="12" s="1"/>
  <c r="CK92" i="12" s="1"/>
  <c r="CO92" i="12" s="1"/>
  <c r="CS92" i="12" s="1"/>
  <c r="CW92" i="12" s="1"/>
  <c r="DA92" i="12" s="1"/>
  <c r="CQ91" i="12"/>
  <c r="CA91" i="12"/>
  <c r="BK91" i="12"/>
  <c r="AU91" i="12"/>
  <c r="AE91" i="12"/>
  <c r="O91" i="12"/>
  <c r="O92" i="12" s="1"/>
  <c r="Y80" i="12"/>
  <c r="AC80" i="12" s="1"/>
  <c r="AG80" i="12" s="1"/>
  <c r="AK80" i="12" s="1"/>
  <c r="AO80" i="12" s="1"/>
  <c r="AS80" i="12" s="1"/>
  <c r="AW80" i="12" s="1"/>
  <c r="BA80" i="12" s="1"/>
  <c r="BE80" i="12" s="1"/>
  <c r="BI80" i="12" s="1"/>
  <c r="BM80" i="12" s="1"/>
  <c r="BQ80" i="12" s="1"/>
  <c r="BU80" i="12" s="1"/>
  <c r="BY80" i="12" s="1"/>
  <c r="CC80" i="12" s="1"/>
  <c r="CG80" i="12" s="1"/>
  <c r="CK80" i="12" s="1"/>
  <c r="CO80" i="12" s="1"/>
  <c r="CS80" i="12" s="1"/>
  <c r="CW80" i="12" s="1"/>
  <c r="DA80" i="12" s="1"/>
  <c r="BS79" i="12"/>
  <c r="BC79" i="12"/>
  <c r="AM79" i="12"/>
  <c r="W79" i="12"/>
  <c r="W80" i="12" s="1"/>
  <c r="AA80" i="12" s="1"/>
  <c r="AE80" i="12" s="1"/>
  <c r="AI80" i="12" s="1"/>
  <c r="CY71" i="12"/>
  <c r="CQ71" i="12"/>
  <c r="DC67" i="12"/>
  <c r="CM67" i="12"/>
  <c r="BW67" i="12"/>
  <c r="BG67" i="12"/>
  <c r="AQ67" i="12"/>
  <c r="CQ63" i="12"/>
  <c r="CA63" i="12"/>
  <c r="BK63" i="12"/>
  <c r="AU63" i="12"/>
  <c r="W63" i="12"/>
  <c r="W64" i="12" s="1"/>
  <c r="AA64" i="12" s="1"/>
  <c r="AE64" i="12" s="1"/>
  <c r="AI64" i="12" s="1"/>
  <c r="AM64" i="12" s="1"/>
  <c r="AQ64" i="12" s="1"/>
  <c r="Z62" i="12"/>
  <c r="AD62" i="12" s="1"/>
  <c r="AH62" i="12" s="1"/>
  <c r="AL62" i="12" s="1"/>
  <c r="AP62" i="12" s="1"/>
  <c r="AT62" i="12" s="1"/>
  <c r="AX62" i="12" s="1"/>
  <c r="BB62" i="12" s="1"/>
  <c r="BF62" i="12" s="1"/>
  <c r="BJ62" i="12" s="1"/>
  <c r="BN62" i="12" s="1"/>
  <c r="BR62" i="12" s="1"/>
  <c r="BV62" i="12" s="1"/>
  <c r="BZ62" i="12" s="1"/>
  <c r="CD62" i="12" s="1"/>
  <c r="CH62" i="12" s="1"/>
  <c r="CL62" i="12" s="1"/>
  <c r="CP62" i="12" s="1"/>
  <c r="CT62" i="12" s="1"/>
  <c r="CX62" i="12" s="1"/>
  <c r="DB62" i="12" s="1"/>
  <c r="AD60" i="12"/>
  <c r="AH60" i="12" s="1"/>
  <c r="AL60" i="12" s="1"/>
  <c r="AP60" i="12" s="1"/>
  <c r="AT60" i="12" s="1"/>
  <c r="AX60" i="12" s="1"/>
  <c r="BB60" i="12" s="1"/>
  <c r="BF60" i="12" s="1"/>
  <c r="BJ60" i="12" s="1"/>
  <c r="BN60" i="12" s="1"/>
  <c r="BR60" i="12" s="1"/>
  <c r="BV60" i="12" s="1"/>
  <c r="BZ60" i="12" s="1"/>
  <c r="CD60" i="12" s="1"/>
  <c r="CH60" i="12" s="1"/>
  <c r="CL60" i="12" s="1"/>
  <c r="CP60" i="12" s="1"/>
  <c r="CT60" i="12" s="1"/>
  <c r="CX60" i="12" s="1"/>
  <c r="DB60" i="12" s="1"/>
  <c r="AK76" i="12"/>
  <c r="AO76" i="12" s="1"/>
  <c r="AS76" i="12" s="1"/>
  <c r="AW76" i="12" s="1"/>
  <c r="BA76" i="12" s="1"/>
  <c r="BE76" i="12" s="1"/>
  <c r="BI76" i="12" s="1"/>
  <c r="BM76" i="12" s="1"/>
  <c r="BQ76" i="12" s="1"/>
  <c r="BU76" i="12" s="1"/>
  <c r="BY76" i="12" s="1"/>
  <c r="CC76" i="12" s="1"/>
  <c r="CG76" i="12" s="1"/>
  <c r="CK76" i="12" s="1"/>
  <c r="CO76" i="12" s="1"/>
  <c r="CS76" i="12" s="1"/>
  <c r="CW76" i="12" s="1"/>
  <c r="DA76" i="12" s="1"/>
  <c r="U76" i="12"/>
  <c r="Y76" i="12" s="1"/>
  <c r="AC76" i="12" s="1"/>
  <c r="AG76" i="12" s="1"/>
  <c r="BO75" i="12"/>
  <c r="BO76" i="12" s="1"/>
  <c r="BS76" i="12" s="1"/>
  <c r="BW76" i="12" s="1"/>
  <c r="CA76" i="12" s="1"/>
  <c r="CE76" i="12" s="1"/>
  <c r="CI76" i="12" s="1"/>
  <c r="CM76" i="12" s="1"/>
  <c r="CQ76" i="12" s="1"/>
  <c r="CU76" i="12" s="1"/>
  <c r="CY76" i="12" s="1"/>
  <c r="DC76" i="12" s="1"/>
  <c r="AY75" i="12"/>
  <c r="AY76" i="12" s="1"/>
  <c r="BC76" i="12" s="1"/>
  <c r="BG76" i="12" s="1"/>
  <c r="BK76" i="12" s="1"/>
  <c r="X74" i="12"/>
  <c r="AB74" i="12" s="1"/>
  <c r="AF74" i="12" s="1"/>
  <c r="AJ74" i="12" s="1"/>
  <c r="AN74" i="12" s="1"/>
  <c r="AR74" i="12" s="1"/>
  <c r="AV74" i="12" s="1"/>
  <c r="AZ74" i="12" s="1"/>
  <c r="BD74" i="12" s="1"/>
  <c r="BH74" i="12" s="1"/>
  <c r="BL74" i="12" s="1"/>
  <c r="BP74" i="12" s="1"/>
  <c r="BT74" i="12" s="1"/>
  <c r="BX74" i="12" s="1"/>
  <c r="CB74" i="12" s="1"/>
  <c r="CF74" i="12" s="1"/>
  <c r="CJ74" i="12" s="1"/>
  <c r="CN74" i="12" s="1"/>
  <c r="CR74" i="12" s="1"/>
  <c r="CV74" i="12" s="1"/>
  <c r="CZ74" i="12" s="1"/>
  <c r="Z70" i="12"/>
  <c r="AD70" i="12" s="1"/>
  <c r="AH70" i="12" s="1"/>
  <c r="AL70" i="12" s="1"/>
  <c r="AP70" i="12" s="1"/>
  <c r="AT70" i="12" s="1"/>
  <c r="AX70" i="12" s="1"/>
  <c r="BB70" i="12" s="1"/>
  <c r="BF70" i="12" s="1"/>
  <c r="BJ70" i="12" s="1"/>
  <c r="BN70" i="12" s="1"/>
  <c r="BR70" i="12" s="1"/>
  <c r="BV70" i="12" s="1"/>
  <c r="BZ70" i="12" s="1"/>
  <c r="CD70" i="12" s="1"/>
  <c r="CH70" i="12" s="1"/>
  <c r="CL70" i="12" s="1"/>
  <c r="CP70" i="12" s="1"/>
  <c r="CT70" i="12" s="1"/>
  <c r="CX70" i="12" s="1"/>
  <c r="DB70" i="12" s="1"/>
  <c r="CQ67" i="12"/>
  <c r="CA67" i="12"/>
  <c r="BK67" i="12"/>
  <c r="AU67" i="12"/>
  <c r="AR66" i="12"/>
  <c r="AV66" i="12" s="1"/>
  <c r="AZ66" i="12" s="1"/>
  <c r="BD66" i="12" s="1"/>
  <c r="BH66" i="12" s="1"/>
  <c r="BL66" i="12" s="1"/>
  <c r="BP66" i="12" s="1"/>
  <c r="BT66" i="12" s="1"/>
  <c r="BX66" i="12" s="1"/>
  <c r="CB66" i="12" s="1"/>
  <c r="CF66" i="12" s="1"/>
  <c r="CJ66" i="12" s="1"/>
  <c r="CN66" i="12" s="1"/>
  <c r="CR66" i="12" s="1"/>
  <c r="CV66" i="12" s="1"/>
  <c r="CZ66" i="12" s="1"/>
  <c r="Z64" i="12"/>
  <c r="AD64" i="12" s="1"/>
  <c r="AH64" i="12" s="1"/>
  <c r="AL64" i="12" s="1"/>
  <c r="AP64" i="12" s="1"/>
  <c r="AT64" i="12" s="1"/>
  <c r="AX64" i="12" s="1"/>
  <c r="BB64" i="12" s="1"/>
  <c r="BF64" i="12" s="1"/>
  <c r="BJ64" i="12" s="1"/>
  <c r="BN64" i="12" s="1"/>
  <c r="BR64" i="12" s="1"/>
  <c r="BV64" i="12" s="1"/>
  <c r="BZ64" i="12" s="1"/>
  <c r="CD64" i="12" s="1"/>
  <c r="CH64" i="12" s="1"/>
  <c r="CL64" i="12" s="1"/>
  <c r="CP64" i="12" s="1"/>
  <c r="CT64" i="12" s="1"/>
  <c r="CX64" i="12" s="1"/>
  <c r="DB64" i="12" s="1"/>
  <c r="P64" i="12"/>
  <c r="T64" i="12" s="1"/>
  <c r="X64" i="12" s="1"/>
  <c r="AB64" i="12" s="1"/>
  <c r="AF64" i="12" s="1"/>
  <c r="AJ64" i="12" s="1"/>
  <c r="AN64" i="12" s="1"/>
  <c r="AR64" i="12" s="1"/>
  <c r="AV64" i="12" s="1"/>
  <c r="AZ64" i="12" s="1"/>
  <c r="BD64" i="12" s="1"/>
  <c r="BH64" i="12" s="1"/>
  <c r="BL64" i="12" s="1"/>
  <c r="BP64" i="12" s="1"/>
  <c r="BT64" i="12" s="1"/>
  <c r="BX64" i="12" s="1"/>
  <c r="CB64" i="12" s="1"/>
  <c r="CF64" i="12" s="1"/>
  <c r="CJ64" i="12" s="1"/>
  <c r="CN64" i="12" s="1"/>
  <c r="CR64" i="12" s="1"/>
  <c r="CV64" i="12" s="1"/>
  <c r="CZ64" i="12" s="1"/>
  <c r="X62" i="12"/>
  <c r="AB62" i="12" s="1"/>
  <c r="AF62" i="12" s="1"/>
  <c r="AJ62" i="12" s="1"/>
  <c r="AN62" i="12" s="1"/>
  <c r="AR62" i="12" s="1"/>
  <c r="AV62" i="12" s="1"/>
  <c r="AZ62" i="12" s="1"/>
  <c r="BD62" i="12" s="1"/>
  <c r="BH62" i="12" s="1"/>
  <c r="BL62" i="12" s="1"/>
  <c r="BP62" i="12" s="1"/>
  <c r="BT62" i="12" s="1"/>
  <c r="BX62" i="12" s="1"/>
  <c r="CB62" i="12" s="1"/>
  <c r="CF62" i="12" s="1"/>
  <c r="CJ62" i="12" s="1"/>
  <c r="CN62" i="12" s="1"/>
  <c r="CR62" i="12" s="1"/>
  <c r="CV62" i="12" s="1"/>
  <c r="CZ62" i="12" s="1"/>
  <c r="Q72" i="12"/>
  <c r="U72" i="12" s="1"/>
  <c r="Y72" i="12" s="1"/>
  <c r="AC72" i="12" s="1"/>
  <c r="AG72" i="12" s="1"/>
  <c r="AK72" i="12" s="1"/>
  <c r="AO72" i="12" s="1"/>
  <c r="AS72" i="12" s="1"/>
  <c r="AW72" i="12" s="1"/>
  <c r="BA72" i="12" s="1"/>
  <c r="BE72" i="12" s="1"/>
  <c r="BI72" i="12" s="1"/>
  <c r="BM72" i="12" s="1"/>
  <c r="BQ72" i="12" s="1"/>
  <c r="BU72" i="12" s="1"/>
  <c r="BY72" i="12" s="1"/>
  <c r="CC72" i="12" s="1"/>
  <c r="CG72" i="12" s="1"/>
  <c r="CK72" i="12" s="1"/>
  <c r="CO72" i="12" s="1"/>
  <c r="CS72" i="12" s="1"/>
  <c r="CW72" i="12" s="1"/>
  <c r="DA72" i="12" s="1"/>
  <c r="CU67" i="12"/>
  <c r="CE67" i="12"/>
  <c r="BO67" i="12"/>
  <c r="AY67" i="12"/>
  <c r="AB66" i="12"/>
  <c r="AF66" i="12" s="1"/>
  <c r="AJ66" i="12" s="1"/>
  <c r="AN66" i="12" s="1"/>
  <c r="Z72" i="12"/>
  <c r="AD72" i="12" s="1"/>
  <c r="AH72" i="12" s="1"/>
  <c r="AL72" i="12" s="1"/>
  <c r="AP72" i="12" s="1"/>
  <c r="AT72" i="12" s="1"/>
  <c r="AX72" i="12" s="1"/>
  <c r="BB72" i="12" s="1"/>
  <c r="BF72" i="12" s="1"/>
  <c r="BJ72" i="12" s="1"/>
  <c r="BN72" i="12" s="1"/>
  <c r="BR72" i="12" s="1"/>
  <c r="BV72" i="12" s="1"/>
  <c r="BZ72" i="12" s="1"/>
  <c r="CD72" i="12" s="1"/>
  <c r="CH72" i="12" s="1"/>
  <c r="CL72" i="12" s="1"/>
  <c r="CP72" i="12" s="1"/>
  <c r="CT72" i="12" s="1"/>
  <c r="CX72" i="12" s="1"/>
  <c r="DB72" i="12" s="1"/>
  <c r="Z68" i="12"/>
  <c r="AD68" i="12" s="1"/>
  <c r="AH68" i="12" s="1"/>
  <c r="AL68" i="12" s="1"/>
  <c r="AP68" i="12" s="1"/>
  <c r="AT68" i="12" s="1"/>
  <c r="AX68" i="12" s="1"/>
  <c r="BB68" i="12" s="1"/>
  <c r="BF68" i="12" s="1"/>
  <c r="BJ68" i="12" s="1"/>
  <c r="BN68" i="12" s="1"/>
  <c r="BR68" i="12" s="1"/>
  <c r="BV68" i="12" s="1"/>
  <c r="BZ68" i="12" s="1"/>
  <c r="CD68" i="12" s="1"/>
  <c r="CH68" i="12" s="1"/>
  <c r="CL68" i="12" s="1"/>
  <c r="CP68" i="12" s="1"/>
  <c r="CT68" i="12" s="1"/>
  <c r="CX68" i="12" s="1"/>
  <c r="DB68" i="12" s="1"/>
  <c r="U64" i="12"/>
  <c r="Y64" i="12" s="1"/>
  <c r="AC64" i="12" s="1"/>
  <c r="AG64" i="12" s="1"/>
  <c r="AK64" i="12" s="1"/>
  <c r="AO64" i="12" s="1"/>
  <c r="AS64" i="12" s="1"/>
  <c r="AW64" i="12" s="1"/>
  <c r="BA64" i="12" s="1"/>
  <c r="BE64" i="12" s="1"/>
  <c r="BI64" i="12" s="1"/>
  <c r="BM64" i="12" s="1"/>
  <c r="BQ64" i="12" s="1"/>
  <c r="BU64" i="12" s="1"/>
  <c r="BY64" i="12" s="1"/>
  <c r="CC64" i="12" s="1"/>
  <c r="CG64" i="12" s="1"/>
  <c r="CK64" i="12" s="1"/>
  <c r="CO64" i="12" s="1"/>
  <c r="CS64" i="12" s="1"/>
  <c r="CW64" i="12" s="1"/>
  <c r="DA64" i="12" s="1"/>
  <c r="BK55" i="12"/>
  <c r="Z50" i="12"/>
  <c r="AD50" i="12" s="1"/>
  <c r="AH50" i="12" s="1"/>
  <c r="AL50" i="12" s="1"/>
  <c r="AP50" i="12" s="1"/>
  <c r="AT50" i="12" s="1"/>
  <c r="AX50" i="12" s="1"/>
  <c r="BB50" i="12" s="1"/>
  <c r="BF50" i="12" s="1"/>
  <c r="BJ50" i="12" s="1"/>
  <c r="BN50" i="12" s="1"/>
  <c r="BR50" i="12" s="1"/>
  <c r="BV50" i="12" s="1"/>
  <c r="BZ50" i="12" s="1"/>
  <c r="CD50" i="12" s="1"/>
  <c r="CH50" i="12" s="1"/>
  <c r="CL50" i="12" s="1"/>
  <c r="CP50" i="12" s="1"/>
  <c r="CT50" i="12" s="1"/>
  <c r="CX50" i="12" s="1"/>
  <c r="DB50" i="12" s="1"/>
  <c r="Z48" i="12"/>
  <c r="AD48" i="12" s="1"/>
  <c r="AH48" i="12" s="1"/>
  <c r="AL48" i="12" s="1"/>
  <c r="AP48" i="12" s="1"/>
  <c r="AT48" i="12" s="1"/>
  <c r="AX48" i="12" s="1"/>
  <c r="BB48" i="12" s="1"/>
  <c r="BF48" i="12" s="1"/>
  <c r="BJ48" i="12" s="1"/>
  <c r="BN48" i="12" s="1"/>
  <c r="BR48" i="12" s="1"/>
  <c r="BV48" i="12" s="1"/>
  <c r="BZ48" i="12" s="1"/>
  <c r="CD48" i="12" s="1"/>
  <c r="CH48" i="12" s="1"/>
  <c r="CL48" i="12" s="1"/>
  <c r="CP48" i="12" s="1"/>
  <c r="CT48" i="12" s="1"/>
  <c r="CX48" i="12" s="1"/>
  <c r="DB48" i="12" s="1"/>
  <c r="T58" i="12"/>
  <c r="X58" i="12" s="1"/>
  <c r="AB58" i="12" s="1"/>
  <c r="AF58" i="12" s="1"/>
  <c r="AJ58" i="12" s="1"/>
  <c r="AN58" i="12" s="1"/>
  <c r="AR58" i="12" s="1"/>
  <c r="AV58" i="12" s="1"/>
  <c r="AZ58" i="12" s="1"/>
  <c r="BD58" i="12" s="1"/>
  <c r="BH58" i="12" s="1"/>
  <c r="BL58" i="12" s="1"/>
  <c r="BP58" i="12" s="1"/>
  <c r="BT58" i="12" s="1"/>
  <c r="BX58" i="12" s="1"/>
  <c r="CB58" i="12" s="1"/>
  <c r="CF58" i="12" s="1"/>
  <c r="CJ58" i="12" s="1"/>
  <c r="CN58" i="12" s="1"/>
  <c r="CR58" i="12" s="1"/>
  <c r="CV58" i="12" s="1"/>
  <c r="CZ58" i="12" s="1"/>
  <c r="BO55" i="12"/>
  <c r="L53" i="12"/>
  <c r="L54" i="12" s="1"/>
  <c r="P54" i="12" s="1"/>
  <c r="T54" i="12" s="1"/>
  <c r="X54" i="12" s="1"/>
  <c r="AB54" i="12" s="1"/>
  <c r="AF54" i="12" s="1"/>
  <c r="AJ54" i="12" s="1"/>
  <c r="AN54" i="12" s="1"/>
  <c r="AR54" i="12" s="1"/>
  <c r="AV54" i="12" s="1"/>
  <c r="AZ54" i="12" s="1"/>
  <c r="BD54" i="12" s="1"/>
  <c r="BH54" i="12" s="1"/>
  <c r="BL54" i="12" s="1"/>
  <c r="BP54" i="12" s="1"/>
  <c r="BT54" i="12" s="1"/>
  <c r="BX54" i="12" s="1"/>
  <c r="CB54" i="12" s="1"/>
  <c r="CF54" i="12" s="1"/>
  <c r="CJ54" i="12" s="1"/>
  <c r="CN54" i="12" s="1"/>
  <c r="CR54" i="12" s="1"/>
  <c r="CV54" i="12" s="1"/>
  <c r="CZ54" i="12" s="1"/>
  <c r="O54" i="12"/>
  <c r="AD52" i="12"/>
  <c r="AH52" i="12" s="1"/>
  <c r="AL52" i="12" s="1"/>
  <c r="AP52" i="12" s="1"/>
  <c r="AT52" i="12" s="1"/>
  <c r="AX52" i="12" s="1"/>
  <c r="BB52" i="12" s="1"/>
  <c r="BF52" i="12" s="1"/>
  <c r="BJ52" i="12" s="1"/>
  <c r="BN52" i="12" s="1"/>
  <c r="BR52" i="12" s="1"/>
  <c r="BV52" i="12" s="1"/>
  <c r="BZ52" i="12" s="1"/>
  <c r="CD52" i="12" s="1"/>
  <c r="CH52" i="12" s="1"/>
  <c r="CL52" i="12" s="1"/>
  <c r="CP52" i="12" s="1"/>
  <c r="CT52" i="12" s="1"/>
  <c r="CX52" i="12" s="1"/>
  <c r="DB52" i="12" s="1"/>
  <c r="AF50" i="12"/>
  <c r="AJ50" i="12" s="1"/>
  <c r="AN50" i="12" s="1"/>
  <c r="AR50" i="12" s="1"/>
  <c r="AV50" i="12" s="1"/>
  <c r="AZ50" i="12" s="1"/>
  <c r="BD50" i="12" s="1"/>
  <c r="BH50" i="12" s="1"/>
  <c r="BL50" i="12" s="1"/>
  <c r="BP50" i="12" s="1"/>
  <c r="BT50" i="12" s="1"/>
  <c r="BX50" i="12" s="1"/>
  <c r="CB50" i="12" s="1"/>
  <c r="CF50" i="12" s="1"/>
  <c r="CJ50" i="12" s="1"/>
  <c r="CN50" i="12" s="1"/>
  <c r="CR50" i="12" s="1"/>
  <c r="CV50" i="12" s="1"/>
  <c r="CZ50" i="12" s="1"/>
  <c r="T42" i="12"/>
  <c r="X42" i="12" s="1"/>
  <c r="AB42" i="12" s="1"/>
  <c r="R58" i="12"/>
  <c r="V58" i="12" s="1"/>
  <c r="Z58" i="12" s="1"/>
  <c r="AD58" i="12" s="1"/>
  <c r="AH58" i="12" s="1"/>
  <c r="AL58" i="12" s="1"/>
  <c r="AP58" i="12" s="1"/>
  <c r="AT58" i="12" s="1"/>
  <c r="AX58" i="12" s="1"/>
  <c r="BB58" i="12" s="1"/>
  <c r="BF58" i="12" s="1"/>
  <c r="BJ58" i="12" s="1"/>
  <c r="BN58" i="12" s="1"/>
  <c r="BR58" i="12" s="1"/>
  <c r="BV58" i="12" s="1"/>
  <c r="BZ58" i="12" s="1"/>
  <c r="CD58" i="12" s="1"/>
  <c r="CH58" i="12" s="1"/>
  <c r="CL58" i="12" s="1"/>
  <c r="CP58" i="12" s="1"/>
  <c r="CT58" i="12" s="1"/>
  <c r="CX58" i="12" s="1"/>
  <c r="DB58" i="12" s="1"/>
  <c r="AE55" i="12"/>
  <c r="AC56" i="12"/>
  <c r="AG56" i="12" s="1"/>
  <c r="AK56" i="12" s="1"/>
  <c r="AO56" i="12" s="1"/>
  <c r="AS56" i="12" s="1"/>
  <c r="AW56" i="12" s="1"/>
  <c r="BA56" i="12" s="1"/>
  <c r="BE56" i="12" s="1"/>
  <c r="BI56" i="12" s="1"/>
  <c r="BM56" i="12" s="1"/>
  <c r="BQ56" i="12" s="1"/>
  <c r="BU56" i="12" s="1"/>
  <c r="BY56" i="12" s="1"/>
  <c r="CC56" i="12" s="1"/>
  <c r="CG56" i="12" s="1"/>
  <c r="CK56" i="12" s="1"/>
  <c r="CO56" i="12" s="1"/>
  <c r="CS56" i="12" s="1"/>
  <c r="CW56" i="12" s="1"/>
  <c r="DA56" i="12" s="1"/>
  <c r="V56" i="12"/>
  <c r="Z56" i="12" s="1"/>
  <c r="AD56" i="12" s="1"/>
  <c r="AH56" i="12" s="1"/>
  <c r="AL56" i="12" s="1"/>
  <c r="AP56" i="12" s="1"/>
  <c r="AT56" i="12" s="1"/>
  <c r="AX56" i="12" s="1"/>
  <c r="BB56" i="12" s="1"/>
  <c r="BF56" i="12" s="1"/>
  <c r="BJ56" i="12" s="1"/>
  <c r="BN56" i="12" s="1"/>
  <c r="BR56" i="12" s="1"/>
  <c r="BV56" i="12" s="1"/>
  <c r="BZ56" i="12" s="1"/>
  <c r="CD56" i="12" s="1"/>
  <c r="CH56" i="12" s="1"/>
  <c r="CL56" i="12" s="1"/>
  <c r="CP56" i="12" s="1"/>
  <c r="CT56" i="12" s="1"/>
  <c r="CX56" i="12" s="1"/>
  <c r="DB56" i="12" s="1"/>
  <c r="O55" i="12"/>
  <c r="O56" i="12" s="1"/>
  <c r="S56" i="12" s="1"/>
  <c r="N56" i="12"/>
  <c r="R56" i="12" s="1"/>
  <c r="AU55" i="12"/>
  <c r="W55" i="12"/>
  <c r="P52" i="12"/>
  <c r="T52" i="12" s="1"/>
  <c r="X52" i="12" s="1"/>
  <c r="AB52" i="12" s="1"/>
  <c r="AF52" i="12" s="1"/>
  <c r="AJ52" i="12" s="1"/>
  <c r="AN52" i="12" s="1"/>
  <c r="AR52" i="12" s="1"/>
  <c r="AV52" i="12" s="1"/>
  <c r="AZ52" i="12" s="1"/>
  <c r="BD52" i="12" s="1"/>
  <c r="BH52" i="12" s="1"/>
  <c r="BL52" i="12" s="1"/>
  <c r="BP52" i="12" s="1"/>
  <c r="BT52" i="12" s="1"/>
  <c r="BX52" i="12" s="1"/>
  <c r="CB52" i="12" s="1"/>
  <c r="CF52" i="12" s="1"/>
  <c r="CJ52" i="12" s="1"/>
  <c r="CN52" i="12" s="1"/>
  <c r="CR52" i="12" s="1"/>
  <c r="CV52" i="12" s="1"/>
  <c r="CZ52" i="12" s="1"/>
  <c r="BS47" i="12"/>
  <c r="AI39" i="12"/>
  <c r="R40" i="12"/>
  <c r="V40" i="12" s="1"/>
  <c r="Z40" i="12" s="1"/>
  <c r="AD40" i="12" s="1"/>
  <c r="AH40" i="12" s="1"/>
  <c r="AL40" i="12" s="1"/>
  <c r="AP40" i="12" s="1"/>
  <c r="AT40" i="12" s="1"/>
  <c r="AX40" i="12" s="1"/>
  <c r="BB40" i="12" s="1"/>
  <c r="BF40" i="12" s="1"/>
  <c r="BJ40" i="12" s="1"/>
  <c r="BN40" i="12" s="1"/>
  <c r="BR40" i="12" s="1"/>
  <c r="BV40" i="12" s="1"/>
  <c r="BZ40" i="12" s="1"/>
  <c r="CD40" i="12" s="1"/>
  <c r="CH40" i="12" s="1"/>
  <c r="CL40" i="12" s="1"/>
  <c r="CP40" i="12" s="1"/>
  <c r="CT40" i="12" s="1"/>
  <c r="CX40" i="12" s="1"/>
  <c r="DB40" i="12" s="1"/>
  <c r="AC44" i="12"/>
  <c r="AG44" i="12" s="1"/>
  <c r="AK44" i="12" s="1"/>
  <c r="AO44" i="12" s="1"/>
  <c r="AS44" i="12" s="1"/>
  <c r="AW44" i="12" s="1"/>
  <c r="BA44" i="12" s="1"/>
  <c r="BE44" i="12" s="1"/>
  <c r="BI44" i="12" s="1"/>
  <c r="BM44" i="12" s="1"/>
  <c r="BQ44" i="12" s="1"/>
  <c r="BU44" i="12" s="1"/>
  <c r="BY44" i="12" s="1"/>
  <c r="CC44" i="12" s="1"/>
  <c r="CG44" i="12" s="1"/>
  <c r="CK44" i="12" s="1"/>
  <c r="CO44" i="12" s="1"/>
  <c r="CS44" i="12" s="1"/>
  <c r="CW44" i="12" s="1"/>
  <c r="DA44" i="12" s="1"/>
  <c r="P42" i="12"/>
  <c r="U40" i="12"/>
  <c r="Y40" i="12" s="1"/>
  <c r="AC40" i="12" s="1"/>
  <c r="AG40" i="12" s="1"/>
  <c r="AK40" i="12" s="1"/>
  <c r="AO40" i="12" s="1"/>
  <c r="AS40" i="12" s="1"/>
  <c r="AW40" i="12" s="1"/>
  <c r="BA40" i="12" s="1"/>
  <c r="BE40" i="12" s="1"/>
  <c r="BI40" i="12" s="1"/>
  <c r="BM40" i="12" s="1"/>
  <c r="BQ40" i="12" s="1"/>
  <c r="BU40" i="12" s="1"/>
  <c r="BY40" i="12" s="1"/>
  <c r="CC40" i="12" s="1"/>
  <c r="CG40" i="12" s="1"/>
  <c r="CK40" i="12" s="1"/>
  <c r="CO40" i="12" s="1"/>
  <c r="CS40" i="12" s="1"/>
  <c r="CW40" i="12" s="1"/>
  <c r="DA40" i="12" s="1"/>
  <c r="N37" i="12"/>
  <c r="N38" i="12" s="1"/>
  <c r="R38" i="12" s="1"/>
  <c r="V38" i="12" s="1"/>
  <c r="Z38" i="12" s="1"/>
  <c r="AD38" i="12" s="1"/>
  <c r="AH38" i="12" s="1"/>
  <c r="AL38" i="12" s="1"/>
  <c r="AP38" i="12" s="1"/>
  <c r="AT38" i="12" s="1"/>
  <c r="AX38" i="12" s="1"/>
  <c r="BB38" i="12" s="1"/>
  <c r="BF38" i="12" s="1"/>
  <c r="BJ38" i="12" s="1"/>
  <c r="BN38" i="12" s="1"/>
  <c r="BR38" i="12" s="1"/>
  <c r="BV38" i="12" s="1"/>
  <c r="BZ38" i="12" s="1"/>
  <c r="CD38" i="12" s="1"/>
  <c r="CH38" i="12" s="1"/>
  <c r="CL38" i="12" s="1"/>
  <c r="CP38" i="12" s="1"/>
  <c r="CT38" i="12" s="1"/>
  <c r="CX38" i="12" s="1"/>
  <c r="DB38" i="12" s="1"/>
  <c r="AF42" i="12"/>
  <c r="AJ42" i="12" s="1"/>
  <c r="AN42" i="12" s="1"/>
  <c r="AR42" i="12" s="1"/>
  <c r="AV42" i="12" s="1"/>
  <c r="AZ42" i="12" s="1"/>
  <c r="BD42" i="12" s="1"/>
  <c r="BH42" i="12" s="1"/>
  <c r="BL42" i="12" s="1"/>
  <c r="BP42" i="12" s="1"/>
  <c r="BT42" i="12" s="1"/>
  <c r="BX42" i="12" s="1"/>
  <c r="CB42" i="12" s="1"/>
  <c r="CF42" i="12" s="1"/>
  <c r="CJ42" i="12" s="1"/>
  <c r="CN42" i="12" s="1"/>
  <c r="CR42" i="12" s="1"/>
  <c r="CV42" i="12" s="1"/>
  <c r="CZ42" i="12" s="1"/>
  <c r="AD42" i="12"/>
  <c r="AH42" i="12" s="1"/>
  <c r="AL42" i="12" s="1"/>
  <c r="AP42" i="12" s="1"/>
  <c r="AT42" i="12" s="1"/>
  <c r="AX42" i="12" s="1"/>
  <c r="BB42" i="12" s="1"/>
  <c r="BF42" i="12" s="1"/>
  <c r="BJ42" i="12" s="1"/>
  <c r="BN42" i="12" s="1"/>
  <c r="BR42" i="12" s="1"/>
  <c r="BV42" i="12" s="1"/>
  <c r="BZ42" i="12" s="1"/>
  <c r="CD42" i="12" s="1"/>
  <c r="CH42" i="12" s="1"/>
  <c r="CL42" i="12" s="1"/>
  <c r="CP42" i="12" s="1"/>
  <c r="CT42" i="12" s="1"/>
  <c r="CX42" i="12" s="1"/>
  <c r="DB42" i="12" s="1"/>
  <c r="AB38" i="12"/>
  <c r="AF38" i="12" s="1"/>
  <c r="AJ38" i="12" s="1"/>
  <c r="AN38" i="12" s="1"/>
  <c r="AR38" i="12" s="1"/>
  <c r="AV38" i="12" s="1"/>
  <c r="AZ38" i="12" s="1"/>
  <c r="BD38" i="12" s="1"/>
  <c r="BH38" i="12" s="1"/>
  <c r="BL38" i="12" s="1"/>
  <c r="BP38" i="12" s="1"/>
  <c r="BT38" i="12" s="1"/>
  <c r="BX38" i="12" s="1"/>
  <c r="CB38" i="12" s="1"/>
  <c r="CF38" i="12" s="1"/>
  <c r="CJ38" i="12" s="1"/>
  <c r="CN38" i="12" s="1"/>
  <c r="CR38" i="12" s="1"/>
  <c r="CV38" i="12" s="1"/>
  <c r="CZ38" i="12" s="1"/>
  <c r="AJ36" i="12"/>
  <c r="AN36" i="12" s="1"/>
  <c r="AR36" i="12" s="1"/>
  <c r="AV36" i="12" s="1"/>
  <c r="AZ36" i="12" s="1"/>
  <c r="BD36" i="12" s="1"/>
  <c r="BH36" i="12" s="1"/>
  <c r="BL36" i="12" s="1"/>
  <c r="BP36" i="12" s="1"/>
  <c r="BT36" i="12" s="1"/>
  <c r="BX36" i="12" s="1"/>
  <c r="CB36" i="12" s="1"/>
  <c r="CF36" i="12" s="1"/>
  <c r="CJ36" i="12" s="1"/>
  <c r="CN36" i="12" s="1"/>
  <c r="CR36" i="12" s="1"/>
  <c r="CV36" i="12" s="1"/>
  <c r="CZ36" i="12" s="1"/>
  <c r="CA27" i="12"/>
  <c r="AU27" i="12"/>
  <c r="Z28" i="12"/>
  <c r="AD28" i="12" s="1"/>
  <c r="AH28" i="12" s="1"/>
  <c r="AL28" i="12" s="1"/>
  <c r="AP28" i="12" s="1"/>
  <c r="AT28" i="12" s="1"/>
  <c r="AX28" i="12" s="1"/>
  <c r="BB28" i="12" s="1"/>
  <c r="BF28" i="12" s="1"/>
  <c r="BJ28" i="12" s="1"/>
  <c r="BN28" i="12" s="1"/>
  <c r="BR28" i="12" s="1"/>
  <c r="BV28" i="12" s="1"/>
  <c r="BZ28" i="12" s="1"/>
  <c r="CD28" i="12" s="1"/>
  <c r="CH28" i="12" s="1"/>
  <c r="CL28" i="12" s="1"/>
  <c r="CP28" i="12" s="1"/>
  <c r="CT28" i="12" s="1"/>
  <c r="CX28" i="12" s="1"/>
  <c r="DB28" i="12" s="1"/>
  <c r="U36" i="12"/>
  <c r="Y36" i="12" s="1"/>
  <c r="AJ34" i="12"/>
  <c r="AN34" i="12" s="1"/>
  <c r="AR34" i="12" s="1"/>
  <c r="AV34" i="12" s="1"/>
  <c r="AZ34" i="12" s="1"/>
  <c r="BD34" i="12" s="1"/>
  <c r="BH34" i="12" s="1"/>
  <c r="BL34" i="12" s="1"/>
  <c r="BP34" i="12" s="1"/>
  <c r="BT34" i="12" s="1"/>
  <c r="BX34" i="12" s="1"/>
  <c r="CB34" i="12" s="1"/>
  <c r="CF34" i="12" s="1"/>
  <c r="CJ34" i="12" s="1"/>
  <c r="CN34" i="12" s="1"/>
  <c r="CR34" i="12" s="1"/>
  <c r="CV34" i="12" s="1"/>
  <c r="CZ34" i="12" s="1"/>
  <c r="AE27" i="12"/>
  <c r="V34" i="12"/>
  <c r="Z34" i="12" s="1"/>
  <c r="AD34" i="12" s="1"/>
  <c r="AH34" i="12" s="1"/>
  <c r="AL34" i="12" s="1"/>
  <c r="AP34" i="12" s="1"/>
  <c r="AT34" i="12" s="1"/>
  <c r="AX34" i="12" s="1"/>
  <c r="BB34" i="12" s="1"/>
  <c r="BF34" i="12" s="1"/>
  <c r="BJ34" i="12" s="1"/>
  <c r="BN34" i="12" s="1"/>
  <c r="BR34" i="12" s="1"/>
  <c r="BV34" i="12" s="1"/>
  <c r="BZ34" i="12" s="1"/>
  <c r="CD34" i="12" s="1"/>
  <c r="CH34" i="12" s="1"/>
  <c r="CL34" i="12" s="1"/>
  <c r="CP34" i="12" s="1"/>
  <c r="CT34" i="12" s="1"/>
  <c r="CX34" i="12" s="1"/>
  <c r="DB34" i="12" s="1"/>
  <c r="P32" i="12"/>
  <c r="T32" i="12" s="1"/>
  <c r="X32" i="12" s="1"/>
  <c r="AB32" i="12" s="1"/>
  <c r="AF32" i="12" s="1"/>
  <c r="AJ32" i="12" s="1"/>
  <c r="AN32" i="12" s="1"/>
  <c r="AR32" i="12" s="1"/>
  <c r="AV32" i="12" s="1"/>
  <c r="AZ32" i="12" s="1"/>
  <c r="BD32" i="12" s="1"/>
  <c r="BH32" i="12" s="1"/>
  <c r="BL32" i="12" s="1"/>
  <c r="BP32" i="12" s="1"/>
  <c r="BT32" i="12" s="1"/>
  <c r="BX32" i="12" s="1"/>
  <c r="CB32" i="12" s="1"/>
  <c r="CF32" i="12" s="1"/>
  <c r="CJ32" i="12" s="1"/>
  <c r="CN32" i="12" s="1"/>
  <c r="CR32" i="12" s="1"/>
  <c r="CV32" i="12" s="1"/>
  <c r="CZ32" i="12" s="1"/>
  <c r="CI27" i="12"/>
  <c r="BC27" i="12"/>
  <c r="X26" i="12"/>
  <c r="AB26" i="12" s="1"/>
  <c r="AF26" i="12" s="1"/>
  <c r="AJ26" i="12" s="1"/>
  <c r="AN26" i="12" s="1"/>
  <c r="AR26" i="12" s="1"/>
  <c r="AV26" i="12" s="1"/>
  <c r="AZ26" i="12" s="1"/>
  <c r="BD26" i="12" s="1"/>
  <c r="BH26" i="12" s="1"/>
  <c r="BL26" i="12" s="1"/>
  <c r="BP26" i="12" s="1"/>
  <c r="BT26" i="12" s="1"/>
  <c r="BX26" i="12" s="1"/>
  <c r="CB26" i="12" s="1"/>
  <c r="CF26" i="12" s="1"/>
  <c r="CJ26" i="12" s="1"/>
  <c r="CN26" i="12" s="1"/>
  <c r="CR26" i="12" s="1"/>
  <c r="CV26" i="12" s="1"/>
  <c r="CZ26" i="12" s="1"/>
  <c r="CY27" i="12"/>
  <c r="BS27" i="12"/>
  <c r="AM27" i="12"/>
  <c r="S23" i="12"/>
  <c r="P22" i="12"/>
  <c r="T22" i="12" s="1"/>
  <c r="X22" i="12" s="1"/>
  <c r="AB22" i="12" s="1"/>
  <c r="AF22" i="12" s="1"/>
  <c r="AJ22" i="12" s="1"/>
  <c r="AN22" i="12" s="1"/>
  <c r="AR22" i="12" s="1"/>
  <c r="AV22" i="12" s="1"/>
  <c r="AZ22" i="12" s="1"/>
  <c r="BD22" i="12" s="1"/>
  <c r="BH22" i="12" s="1"/>
  <c r="BL22" i="12" s="1"/>
  <c r="BP22" i="12" s="1"/>
  <c r="BT22" i="12" s="1"/>
  <c r="BX22" i="12" s="1"/>
  <c r="CB22" i="12" s="1"/>
  <c r="CF22" i="12" s="1"/>
  <c r="CJ22" i="12" s="1"/>
  <c r="CN22" i="12" s="1"/>
  <c r="CR22" i="12" s="1"/>
  <c r="CV22" i="12" s="1"/>
  <c r="CZ22" i="12" s="1"/>
  <c r="G52" i="9"/>
  <c r="AI40" i="12" l="1"/>
  <c r="AM40" i="12" s="1"/>
  <c r="AQ40" i="12" s="1"/>
  <c r="AU40" i="12" s="1"/>
  <c r="AY40" i="12" s="1"/>
  <c r="BC40" i="12" s="1"/>
  <c r="BG40" i="12" s="1"/>
  <c r="BK40" i="12" s="1"/>
  <c r="BO40" i="12" s="1"/>
  <c r="BS40" i="12" s="1"/>
  <c r="BW40" i="12" s="1"/>
  <c r="CA40" i="12" s="1"/>
  <c r="CE40" i="12" s="1"/>
  <c r="CI40" i="12" s="1"/>
  <c r="CM40" i="12" s="1"/>
  <c r="CQ40" i="12" s="1"/>
  <c r="CU40" i="12" s="1"/>
  <c r="CY40" i="12" s="1"/>
  <c r="DC40" i="12" s="1"/>
  <c r="DT115" i="11"/>
  <c r="DV115" i="11"/>
  <c r="AM72" i="11"/>
  <c r="AQ72" i="11" s="1"/>
  <c r="AU72" i="11" s="1"/>
  <c r="AY72" i="11" s="1"/>
  <c r="BC72" i="11" s="1"/>
  <c r="BG72" i="11" s="1"/>
  <c r="BK72" i="11" s="1"/>
  <c r="BO72" i="11" s="1"/>
  <c r="BS72" i="11" s="1"/>
  <c r="BW72" i="11" s="1"/>
  <c r="CA72" i="11" s="1"/>
  <c r="CE72" i="11" s="1"/>
  <c r="CI72" i="11" s="1"/>
  <c r="CM72" i="11" s="1"/>
  <c r="CQ72" i="11" s="1"/>
  <c r="CU72" i="11" s="1"/>
  <c r="CY72" i="11" s="1"/>
  <c r="DC72" i="11" s="1"/>
  <c r="DG72" i="11" s="1"/>
  <c r="DK72" i="11" s="1"/>
  <c r="DO72" i="11" s="1"/>
  <c r="DS72" i="11" s="1"/>
  <c r="DW72" i="11" s="1"/>
  <c r="EA72" i="11" s="1"/>
  <c r="AE112" i="12"/>
  <c r="AI112" i="12" s="1"/>
  <c r="AM112" i="12" s="1"/>
  <c r="AQ112" i="12" s="1"/>
  <c r="AU112" i="12" s="1"/>
  <c r="AY112" i="12" s="1"/>
  <c r="AA88" i="11"/>
  <c r="AE88" i="11" s="1"/>
  <c r="AI88" i="11" s="1"/>
  <c r="AM88" i="11" s="1"/>
  <c r="Q54" i="11"/>
  <c r="M118" i="11"/>
  <c r="N118" i="11" s="1"/>
  <c r="K112" i="6"/>
  <c r="W60" i="11"/>
  <c r="AA60" i="11" s="1"/>
  <c r="AU100" i="11"/>
  <c r="AY100" i="11" s="1"/>
  <c r="BC100" i="11" s="1"/>
  <c r="BG100" i="11" s="1"/>
  <c r="BK100" i="11" s="1"/>
  <c r="BO100" i="11" s="1"/>
  <c r="BS100" i="11" s="1"/>
  <c r="BW100" i="11" s="1"/>
  <c r="CA100" i="11" s="1"/>
  <c r="CE100" i="11" s="1"/>
  <c r="CI100" i="11" s="1"/>
  <c r="CM100" i="11" s="1"/>
  <c r="CQ100" i="11" s="1"/>
  <c r="CU100" i="11" s="1"/>
  <c r="CY100" i="11" s="1"/>
  <c r="DC100" i="11" s="1"/>
  <c r="DG100" i="11" s="1"/>
  <c r="DK100" i="11" s="1"/>
  <c r="DO100" i="11" s="1"/>
  <c r="DS100" i="11" s="1"/>
  <c r="DW100" i="11" s="1"/>
  <c r="EA100" i="11" s="1"/>
  <c r="AA108" i="12"/>
  <c r="AE108" i="12" s="1"/>
  <c r="AI108" i="12" s="1"/>
  <c r="M116" i="12"/>
  <c r="AC36" i="12"/>
  <c r="Y116" i="12"/>
  <c r="DQ16" i="11"/>
  <c r="K117" i="6"/>
  <c r="BO115" i="12"/>
  <c r="AI126" i="11"/>
  <c r="AM125" i="11"/>
  <c r="CQ115" i="12"/>
  <c r="X115" i="12"/>
  <c r="Z115" i="12"/>
  <c r="AI42" i="12"/>
  <c r="BK115" i="12"/>
  <c r="S20" i="12"/>
  <c r="O116" i="12"/>
  <c r="AA118" i="11"/>
  <c r="AE30" i="11"/>
  <c r="AQ30" i="12"/>
  <c r="BS48" i="12"/>
  <c r="BW48" i="12" s="1"/>
  <c r="CA48" i="12" s="1"/>
  <c r="CE48" i="12" s="1"/>
  <c r="CI48" i="12" s="1"/>
  <c r="CM48" i="12" s="1"/>
  <c r="CQ48" i="12" s="1"/>
  <c r="CU48" i="12" s="1"/>
  <c r="CY48" i="12" s="1"/>
  <c r="DC48" i="12" s="1"/>
  <c r="W56" i="12"/>
  <c r="AA56" i="12" s="1"/>
  <c r="AE56" i="12" s="1"/>
  <c r="AI56" i="12" s="1"/>
  <c r="AM56" i="12" s="1"/>
  <c r="AQ56" i="12" s="1"/>
  <c r="AU56" i="12" s="1"/>
  <c r="AY56" i="12" s="1"/>
  <c r="BC56" i="12" s="1"/>
  <c r="BG56" i="12" s="1"/>
  <c r="BK56" i="12" s="1"/>
  <c r="BO56" i="12" s="1"/>
  <c r="BS56" i="12" s="1"/>
  <c r="BW56" i="12" s="1"/>
  <c r="CA56" i="12" s="1"/>
  <c r="CE56" i="12" s="1"/>
  <c r="CI56" i="12" s="1"/>
  <c r="CM56" i="12" s="1"/>
  <c r="CQ56" i="12" s="1"/>
  <c r="CU56" i="12" s="1"/>
  <c r="CY56" i="12" s="1"/>
  <c r="DC56" i="12" s="1"/>
  <c r="W115" i="12"/>
  <c r="CU115" i="12"/>
  <c r="AU64" i="12"/>
  <c r="AY64" i="12" s="1"/>
  <c r="BC64" i="12" s="1"/>
  <c r="BG64" i="12" s="1"/>
  <c r="BC112" i="12"/>
  <c r="BG112" i="12" s="1"/>
  <c r="BK112" i="12" s="1"/>
  <c r="BO112" i="12" s="1"/>
  <c r="BS112" i="12" s="1"/>
  <c r="BW112" i="12" s="1"/>
  <c r="CA112" i="12" s="1"/>
  <c r="CE112" i="12" s="1"/>
  <c r="W115" i="11"/>
  <c r="W20" i="11"/>
  <c r="BC115" i="11"/>
  <c r="CI115" i="11"/>
  <c r="AE115" i="11"/>
  <c r="BK115" i="11"/>
  <c r="CQ115" i="11"/>
  <c r="U24" i="11"/>
  <c r="AE60" i="11"/>
  <c r="CM115" i="11"/>
  <c r="EA115" i="11"/>
  <c r="BO44" i="11"/>
  <c r="BS44" i="11" s="1"/>
  <c r="BW44" i="11" s="1"/>
  <c r="CA44" i="11" s="1"/>
  <c r="AE92" i="11"/>
  <c r="AI92" i="11" s="1"/>
  <c r="AM92" i="11" s="1"/>
  <c r="AQ92" i="11" s="1"/>
  <c r="AU92" i="11" s="1"/>
  <c r="AY92" i="11" s="1"/>
  <c r="BC92" i="11" s="1"/>
  <c r="BG92" i="11" s="1"/>
  <c r="BK92" i="11" s="1"/>
  <c r="BO92" i="11" s="1"/>
  <c r="BS92" i="11" s="1"/>
  <c r="BW92" i="11" s="1"/>
  <c r="CA92" i="11" s="1"/>
  <c r="CE92" i="11" s="1"/>
  <c r="CI92" i="11" s="1"/>
  <c r="CM92" i="11" s="1"/>
  <c r="CQ92" i="11" s="1"/>
  <c r="CU92" i="11" s="1"/>
  <c r="CY92" i="11" s="1"/>
  <c r="DC92" i="11" s="1"/>
  <c r="DG92" i="11" s="1"/>
  <c r="DK92" i="11" s="1"/>
  <c r="DO92" i="11" s="1"/>
  <c r="DS92" i="11" s="1"/>
  <c r="DW92" i="11" s="1"/>
  <c r="EA92" i="11" s="1"/>
  <c r="AI96" i="11"/>
  <c r="AM96" i="11" s="1"/>
  <c r="AQ96" i="11" s="1"/>
  <c r="AU96" i="11" s="1"/>
  <c r="AY96" i="11" s="1"/>
  <c r="BC96" i="11" s="1"/>
  <c r="BG96" i="11" s="1"/>
  <c r="BK96" i="11" s="1"/>
  <c r="BO96" i="11" s="1"/>
  <c r="BS96" i="11" s="1"/>
  <c r="BW96" i="11" s="1"/>
  <c r="CA96" i="11" s="1"/>
  <c r="CE96" i="11" s="1"/>
  <c r="CI96" i="11" s="1"/>
  <c r="CM96" i="11" s="1"/>
  <c r="CQ96" i="11" s="1"/>
  <c r="CU96" i="11" s="1"/>
  <c r="CY96" i="11" s="1"/>
  <c r="DC96" i="11" s="1"/>
  <c r="DG96" i="11" s="1"/>
  <c r="DK96" i="11" s="1"/>
  <c r="DO96" i="11" s="1"/>
  <c r="DS96" i="11" s="1"/>
  <c r="DW96" i="11" s="1"/>
  <c r="EA96" i="11" s="1"/>
  <c r="AJ119" i="11"/>
  <c r="CV119" i="11"/>
  <c r="X119" i="11"/>
  <c r="CJ119" i="11"/>
  <c r="AB119" i="11"/>
  <c r="CN119" i="11"/>
  <c r="DH119" i="11"/>
  <c r="BL119" i="11"/>
  <c r="AZ119" i="11"/>
  <c r="DL119" i="11"/>
  <c r="AN119" i="11"/>
  <c r="CZ119" i="11"/>
  <c r="AR119" i="11"/>
  <c r="DD119" i="11"/>
  <c r="P119" i="11"/>
  <c r="CR119" i="11"/>
  <c r="BP119" i="11"/>
  <c r="F121" i="11"/>
  <c r="G121" i="11" s="1"/>
  <c r="BD119" i="11"/>
  <c r="DP119" i="11"/>
  <c r="BH119" i="11"/>
  <c r="DT119" i="11"/>
  <c r="AF119" i="11"/>
  <c r="DX119" i="11"/>
  <c r="T119" i="11"/>
  <c r="L119" i="11"/>
  <c r="CF119" i="11"/>
  <c r="BX119" i="11"/>
  <c r="CB119" i="11"/>
  <c r="BT119" i="11"/>
  <c r="AV119" i="11"/>
  <c r="L82" i="5"/>
  <c r="K108" i="5"/>
  <c r="K120" i="5" s="1"/>
  <c r="K108" i="6"/>
  <c r="L66" i="6"/>
  <c r="G136" i="6" s="1"/>
  <c r="K113" i="6"/>
  <c r="AI115" i="12"/>
  <c r="AK20" i="11"/>
  <c r="AY126" i="12"/>
  <c r="BC125" i="12"/>
  <c r="AO94" i="11"/>
  <c r="Q116" i="12"/>
  <c r="AE16" i="11"/>
  <c r="AE115" i="12"/>
  <c r="AE28" i="12"/>
  <c r="AI28" i="12" s="1"/>
  <c r="AI100" i="12"/>
  <c r="AM100" i="12" s="1"/>
  <c r="AQ100" i="12" s="1"/>
  <c r="AU100" i="12" s="1"/>
  <c r="AY100" i="12" s="1"/>
  <c r="BC100" i="12" s="1"/>
  <c r="BG100" i="12" s="1"/>
  <c r="BK100" i="12" s="1"/>
  <c r="BO100" i="12" s="1"/>
  <c r="BS100" i="12" s="1"/>
  <c r="BW100" i="12" s="1"/>
  <c r="CA100" i="12" s="1"/>
  <c r="CE100" i="12" s="1"/>
  <c r="CI100" i="12" s="1"/>
  <c r="CM100" i="12" s="1"/>
  <c r="CQ100" i="12" s="1"/>
  <c r="CU100" i="12" s="1"/>
  <c r="CY100" i="12" s="1"/>
  <c r="DC100" i="12" s="1"/>
  <c r="AM108" i="12"/>
  <c r="AQ108" i="12" s="1"/>
  <c r="AU108" i="12" s="1"/>
  <c r="AY108" i="12" s="1"/>
  <c r="BC108" i="12" s="1"/>
  <c r="BG108" i="12" s="1"/>
  <c r="BK108" i="12" s="1"/>
  <c r="BO108" i="12" s="1"/>
  <c r="BS108" i="12" s="1"/>
  <c r="BW108" i="12" s="1"/>
  <c r="CA108" i="12" s="1"/>
  <c r="CE108" i="12" s="1"/>
  <c r="CI108" i="12" s="1"/>
  <c r="CM108" i="12" s="1"/>
  <c r="CQ108" i="12" s="1"/>
  <c r="CU108" i="12" s="1"/>
  <c r="CY108" i="12" s="1"/>
  <c r="DC108" i="12" s="1"/>
  <c r="DK32" i="11"/>
  <c r="DO32" i="11" s="1"/>
  <c r="DS32" i="11" s="1"/>
  <c r="DW32" i="11" s="1"/>
  <c r="EA32" i="11" s="1"/>
  <c r="BO115" i="11"/>
  <c r="CY115" i="12"/>
  <c r="S54" i="12"/>
  <c r="O118" i="12"/>
  <c r="BK64" i="12"/>
  <c r="BO64" i="12" s="1"/>
  <c r="BS64" i="12" s="1"/>
  <c r="BW64" i="12" s="1"/>
  <c r="CA64" i="12" s="1"/>
  <c r="CE64" i="12" s="1"/>
  <c r="CI64" i="12" s="1"/>
  <c r="CM64" i="12" s="1"/>
  <c r="CQ64" i="12" s="1"/>
  <c r="CU64" i="12" s="1"/>
  <c r="CY64" i="12" s="1"/>
  <c r="DC64" i="12" s="1"/>
  <c r="AQ68" i="12"/>
  <c r="AU68" i="12" s="1"/>
  <c r="AY68" i="12" s="1"/>
  <c r="BC68" i="12" s="1"/>
  <c r="BG68" i="12" s="1"/>
  <c r="BK68" i="12" s="1"/>
  <c r="BO68" i="12" s="1"/>
  <c r="BS68" i="12" s="1"/>
  <c r="BW68" i="12" s="1"/>
  <c r="CA68" i="12" s="1"/>
  <c r="CE68" i="12" s="1"/>
  <c r="CI68" i="12" s="1"/>
  <c r="CM68" i="12" s="1"/>
  <c r="CQ68" i="12" s="1"/>
  <c r="CU68" i="12" s="1"/>
  <c r="CY68" i="12" s="1"/>
  <c r="DC68" i="12" s="1"/>
  <c r="AQ115" i="12"/>
  <c r="BW115" i="12"/>
  <c r="DC115" i="12"/>
  <c r="AE92" i="12"/>
  <c r="AI92" i="12" s="1"/>
  <c r="AM92" i="12" s="1"/>
  <c r="AQ92" i="12" s="1"/>
  <c r="BE106" i="12"/>
  <c r="AO114" i="12"/>
  <c r="AK118" i="12"/>
  <c r="S24" i="11"/>
  <c r="S115" i="11"/>
  <c r="CE115" i="11"/>
  <c r="CE44" i="11"/>
  <c r="CI44" i="11" s="1"/>
  <c r="CM44" i="11" s="1"/>
  <c r="CQ44" i="11" s="1"/>
  <c r="CU44" i="11" s="1"/>
  <c r="CY44" i="11" s="1"/>
  <c r="DC44" i="11" s="1"/>
  <c r="DG44" i="11" s="1"/>
  <c r="DK44" i="11" s="1"/>
  <c r="DO44" i="11" s="1"/>
  <c r="DS44" i="11" s="1"/>
  <c r="DW44" i="11" s="1"/>
  <c r="EA44" i="11" s="1"/>
  <c r="BW115" i="11"/>
  <c r="DO115" i="11"/>
  <c r="AI48" i="11"/>
  <c r="AM48" i="11" s="1"/>
  <c r="AQ48" i="11" s="1"/>
  <c r="AU48" i="11" s="1"/>
  <c r="AY48" i="11" s="1"/>
  <c r="BC48" i="11" s="1"/>
  <c r="BG48" i="11" s="1"/>
  <c r="BK48" i="11" s="1"/>
  <c r="BO48" i="11" s="1"/>
  <c r="BS48" i="11" s="1"/>
  <c r="BW48" i="11" s="1"/>
  <c r="CA48" i="11" s="1"/>
  <c r="CE48" i="11" s="1"/>
  <c r="CI48" i="11" s="1"/>
  <c r="CM48" i="11" s="1"/>
  <c r="CQ48" i="11" s="1"/>
  <c r="CU48" i="11" s="1"/>
  <c r="CY48" i="11" s="1"/>
  <c r="DC48" i="11" s="1"/>
  <c r="DG48" i="11" s="1"/>
  <c r="DK48" i="11" s="1"/>
  <c r="DO48" i="11" s="1"/>
  <c r="DS48" i="11" s="1"/>
  <c r="DW48" i="11" s="1"/>
  <c r="EA48" i="11" s="1"/>
  <c r="AI115" i="11"/>
  <c r="AA52" i="11"/>
  <c r="AE52" i="11" s="1"/>
  <c r="AI52" i="11" s="1"/>
  <c r="AM52" i="11" s="1"/>
  <c r="AQ52" i="11" s="1"/>
  <c r="AU52" i="11" s="1"/>
  <c r="AY52" i="11" s="1"/>
  <c r="BC52" i="11" s="1"/>
  <c r="BG52" i="11" s="1"/>
  <c r="BK52" i="11" s="1"/>
  <c r="BO52" i="11" s="1"/>
  <c r="BS52" i="11" s="1"/>
  <c r="BW52" i="11" s="1"/>
  <c r="CA52" i="11" s="1"/>
  <c r="CE52" i="11" s="1"/>
  <c r="CI52" i="11" s="1"/>
  <c r="CM52" i="11" s="1"/>
  <c r="CQ52" i="11" s="1"/>
  <c r="CU52" i="11" s="1"/>
  <c r="CY52" i="11" s="1"/>
  <c r="DC52" i="11" s="1"/>
  <c r="DG52" i="11" s="1"/>
  <c r="DK52" i="11" s="1"/>
  <c r="DO52" i="11" s="1"/>
  <c r="DS52" i="11" s="1"/>
  <c r="DW52" i="11" s="1"/>
  <c r="EA52" i="11" s="1"/>
  <c r="AA115" i="11"/>
  <c r="BK56" i="11"/>
  <c r="BO56" i="11" s="1"/>
  <c r="BS56" i="11" s="1"/>
  <c r="BW56" i="11" s="1"/>
  <c r="CA56" i="11" s="1"/>
  <c r="CE56" i="11" s="1"/>
  <c r="N115" i="11"/>
  <c r="L115" i="11"/>
  <c r="AI60" i="11"/>
  <c r="AM60" i="11" s="1"/>
  <c r="AQ60" i="11" s="1"/>
  <c r="AU60" i="11" s="1"/>
  <c r="AY60" i="11" s="1"/>
  <c r="BC60" i="11" s="1"/>
  <c r="BG60" i="11" s="1"/>
  <c r="BK60" i="11" s="1"/>
  <c r="BO60" i="11" s="1"/>
  <c r="BS60" i="11" s="1"/>
  <c r="BW60" i="11" s="1"/>
  <c r="CA60" i="11" s="1"/>
  <c r="CE60" i="11" s="1"/>
  <c r="CI60" i="11" s="1"/>
  <c r="CM60" i="11" s="1"/>
  <c r="CQ60" i="11" s="1"/>
  <c r="CU60" i="11" s="1"/>
  <c r="CY60" i="11" s="1"/>
  <c r="DC60" i="11" s="1"/>
  <c r="DG60" i="11" s="1"/>
  <c r="DK60" i="11" s="1"/>
  <c r="DO60" i="11" s="1"/>
  <c r="DS60" i="11" s="1"/>
  <c r="DW60" i="11" s="1"/>
  <c r="EA60" i="11" s="1"/>
  <c r="DG115" i="11"/>
  <c r="CU115" i="11"/>
  <c r="CJ14" i="10"/>
  <c r="CN14" i="10" s="1"/>
  <c r="CR14" i="10" s="1"/>
  <c r="CF14" i="10"/>
  <c r="AM16" i="12"/>
  <c r="BS115" i="12"/>
  <c r="BC115" i="12"/>
  <c r="Q76" i="11"/>
  <c r="U76" i="11" s="1"/>
  <c r="Y76" i="11" s="1"/>
  <c r="AC76" i="11" s="1"/>
  <c r="AG76" i="11" s="1"/>
  <c r="AK76" i="11" s="1"/>
  <c r="AO76" i="11" s="1"/>
  <c r="AS76" i="11" s="1"/>
  <c r="AW76" i="11" s="1"/>
  <c r="BA76" i="11" s="1"/>
  <c r="BE76" i="11" s="1"/>
  <c r="BI76" i="11" s="1"/>
  <c r="BM76" i="11" s="1"/>
  <c r="BQ76" i="11" s="1"/>
  <c r="BU76" i="11" s="1"/>
  <c r="BY76" i="11" s="1"/>
  <c r="CC76" i="11" s="1"/>
  <c r="CG76" i="11" s="1"/>
  <c r="CK76" i="11" s="1"/>
  <c r="CO76" i="11" s="1"/>
  <c r="CS76" i="11" s="1"/>
  <c r="CW76" i="11" s="1"/>
  <c r="DA76" i="11" s="1"/>
  <c r="DE76" i="11" s="1"/>
  <c r="DI76" i="11" s="1"/>
  <c r="DM76" i="11" s="1"/>
  <c r="DQ76" i="11" s="1"/>
  <c r="DU76" i="11" s="1"/>
  <c r="DY76" i="11" s="1"/>
  <c r="M116" i="11"/>
  <c r="AM115" i="12"/>
  <c r="AM28" i="12"/>
  <c r="AQ28" i="12" s="1"/>
  <c r="AU28" i="12" s="1"/>
  <c r="AY28" i="12" s="1"/>
  <c r="BC28" i="12" s="1"/>
  <c r="BG28" i="12" s="1"/>
  <c r="BK28" i="12" s="1"/>
  <c r="BO28" i="12" s="1"/>
  <c r="BS28" i="12" s="1"/>
  <c r="BW28" i="12" s="1"/>
  <c r="CA28" i="12" s="1"/>
  <c r="CE28" i="12" s="1"/>
  <c r="CI28" i="12" s="1"/>
  <c r="CM28" i="12" s="1"/>
  <c r="CQ28" i="12" s="1"/>
  <c r="CU28" i="12" s="1"/>
  <c r="CY28" i="12" s="1"/>
  <c r="DC28" i="12" s="1"/>
  <c r="CI115" i="12"/>
  <c r="U116" i="12"/>
  <c r="S24" i="12"/>
  <c r="W24" i="12" s="1"/>
  <c r="AA24" i="12" s="1"/>
  <c r="AE24" i="12" s="1"/>
  <c r="AI24" i="12" s="1"/>
  <c r="AM24" i="12" s="1"/>
  <c r="AQ24" i="12" s="1"/>
  <c r="AU24" i="12" s="1"/>
  <c r="AY24" i="12" s="1"/>
  <c r="BC24" i="12" s="1"/>
  <c r="BG24" i="12" s="1"/>
  <c r="BK24" i="12" s="1"/>
  <c r="BO24" i="12" s="1"/>
  <c r="BS24" i="12" s="1"/>
  <c r="BW24" i="12" s="1"/>
  <c r="CA24" i="12" s="1"/>
  <c r="CE24" i="12" s="1"/>
  <c r="CI24" i="12" s="1"/>
  <c r="CM24" i="12" s="1"/>
  <c r="CQ24" i="12" s="1"/>
  <c r="CU24" i="12" s="1"/>
  <c r="CY24" i="12" s="1"/>
  <c r="DC24" i="12" s="1"/>
  <c r="S115" i="12"/>
  <c r="CA115" i="12"/>
  <c r="CQ72" i="12"/>
  <c r="CU72" i="12" s="1"/>
  <c r="CY72" i="12" s="1"/>
  <c r="DC72" i="12" s="1"/>
  <c r="AM80" i="12"/>
  <c r="AQ80" i="12" s="1"/>
  <c r="AU80" i="12" s="1"/>
  <c r="AY80" i="12" s="1"/>
  <c r="BC80" i="12" s="1"/>
  <c r="BG80" i="12" s="1"/>
  <c r="BK80" i="12" s="1"/>
  <c r="BO80" i="12" s="1"/>
  <c r="BS80" i="12" s="1"/>
  <c r="BW80" i="12" s="1"/>
  <c r="CA80" i="12" s="1"/>
  <c r="CE80" i="12" s="1"/>
  <c r="CI80" i="12" s="1"/>
  <c r="CM80" i="12" s="1"/>
  <c r="CQ80" i="12" s="1"/>
  <c r="CU80" i="12" s="1"/>
  <c r="CY80" i="12" s="1"/>
  <c r="DC80" i="12" s="1"/>
  <c r="AU92" i="12"/>
  <c r="AY92" i="12" s="1"/>
  <c r="BC92" i="12" s="1"/>
  <c r="BG92" i="12" s="1"/>
  <c r="BK92" i="12" s="1"/>
  <c r="BO92" i="12" s="1"/>
  <c r="BS92" i="12" s="1"/>
  <c r="BW92" i="12" s="1"/>
  <c r="CA92" i="12" s="1"/>
  <c r="CE92" i="12" s="1"/>
  <c r="CI92" i="12" s="1"/>
  <c r="CM92" i="12" s="1"/>
  <c r="CQ92" i="12" s="1"/>
  <c r="CU92" i="12" s="1"/>
  <c r="CY92" i="12" s="1"/>
  <c r="DC92" i="12" s="1"/>
  <c r="CI112" i="12"/>
  <c r="CM112" i="12" s="1"/>
  <c r="CQ112" i="12" s="1"/>
  <c r="CU112" i="12" s="1"/>
  <c r="CY112" i="12" s="1"/>
  <c r="DC112" i="12" s="1"/>
  <c r="AM115" i="11"/>
  <c r="BS115" i="11"/>
  <c r="CY115" i="11"/>
  <c r="AY115" i="11"/>
  <c r="DK115" i="11"/>
  <c r="AU115" i="11"/>
  <c r="CA115" i="11"/>
  <c r="AM40" i="11"/>
  <c r="AQ40" i="11" s="1"/>
  <c r="AU40" i="11" s="1"/>
  <c r="AY40" i="11" s="1"/>
  <c r="BC40" i="11" s="1"/>
  <c r="BG40" i="11" s="1"/>
  <c r="BK40" i="11" s="1"/>
  <c r="BO40" i="11" s="1"/>
  <c r="BS40" i="11" s="1"/>
  <c r="BW40" i="11" s="1"/>
  <c r="CA40" i="11" s="1"/>
  <c r="CE40" i="11" s="1"/>
  <c r="CI40" i="11" s="1"/>
  <c r="CM40" i="11" s="1"/>
  <c r="CQ40" i="11" s="1"/>
  <c r="CU40" i="11" s="1"/>
  <c r="CY40" i="11" s="1"/>
  <c r="DC40" i="11" s="1"/>
  <c r="DG40" i="11" s="1"/>
  <c r="DK40" i="11" s="1"/>
  <c r="DO40" i="11" s="1"/>
  <c r="DS40" i="11" s="1"/>
  <c r="DW40" i="11" s="1"/>
  <c r="EA40" i="11" s="1"/>
  <c r="CI56" i="11"/>
  <c r="CM56" i="11" s="1"/>
  <c r="CQ56" i="11" s="1"/>
  <c r="CU56" i="11" s="1"/>
  <c r="CY56" i="11" s="1"/>
  <c r="DC56" i="11" s="1"/>
  <c r="DG56" i="11" s="1"/>
  <c r="DK56" i="11" s="1"/>
  <c r="DO56" i="11" s="1"/>
  <c r="DS56" i="11" s="1"/>
  <c r="DW56" i="11" s="1"/>
  <c r="EA56" i="11" s="1"/>
  <c r="BG115" i="11"/>
  <c r="S76" i="11"/>
  <c r="W76" i="11" s="1"/>
  <c r="AA76" i="11" s="1"/>
  <c r="AE76" i="11" s="1"/>
  <c r="AI76" i="11" s="1"/>
  <c r="AM76" i="11" s="1"/>
  <c r="AQ76" i="11" s="1"/>
  <c r="AU76" i="11" s="1"/>
  <c r="AY76" i="11" s="1"/>
  <c r="BC76" i="11" s="1"/>
  <c r="BG76" i="11" s="1"/>
  <c r="BK76" i="11" s="1"/>
  <c r="BO76" i="11" s="1"/>
  <c r="BS76" i="11" s="1"/>
  <c r="BW76" i="11" s="1"/>
  <c r="CA76" i="11" s="1"/>
  <c r="CE76" i="11" s="1"/>
  <c r="CI76" i="11" s="1"/>
  <c r="CM76" i="11" s="1"/>
  <c r="CQ76" i="11" s="1"/>
  <c r="CU76" i="11" s="1"/>
  <c r="CY76" i="11" s="1"/>
  <c r="DC76" i="11" s="1"/>
  <c r="DG76" i="11" s="1"/>
  <c r="DK76" i="11" s="1"/>
  <c r="DO76" i="11" s="1"/>
  <c r="DS76" i="11" s="1"/>
  <c r="DW76" i="11" s="1"/>
  <c r="EA76" i="11" s="1"/>
  <c r="O116" i="11"/>
  <c r="DS115" i="11"/>
  <c r="AQ88" i="11"/>
  <c r="AU88" i="11" s="1"/>
  <c r="AY88" i="11" s="1"/>
  <c r="BC88" i="11" s="1"/>
  <c r="BG88" i="11" s="1"/>
  <c r="BK88" i="11" s="1"/>
  <c r="BO88" i="11" s="1"/>
  <c r="BS88" i="11" s="1"/>
  <c r="BW88" i="11" s="1"/>
  <c r="CA88" i="11" s="1"/>
  <c r="CE88" i="11" s="1"/>
  <c r="CI88" i="11" s="1"/>
  <c r="CM88" i="11" s="1"/>
  <c r="CQ88" i="11" s="1"/>
  <c r="CU88" i="11" s="1"/>
  <c r="CY88" i="11" s="1"/>
  <c r="DC88" i="11" s="1"/>
  <c r="DG88" i="11" s="1"/>
  <c r="DK88" i="11" s="1"/>
  <c r="DO88" i="11" s="1"/>
  <c r="DS88" i="11" s="1"/>
  <c r="DW88" i="11" s="1"/>
  <c r="EA88" i="11" s="1"/>
  <c r="AQ115" i="11"/>
  <c r="DC115" i="11"/>
  <c r="AV15" i="10"/>
  <c r="AZ15" i="10"/>
  <c r="BD15" i="10" s="1"/>
  <c r="BH15" i="10" s="1"/>
  <c r="BL15" i="10" s="1"/>
  <c r="AY115" i="12"/>
  <c r="CM115" i="12"/>
  <c r="L58" i="9"/>
  <c r="L56" i="9"/>
  <c r="AU115" i="12"/>
  <c r="O115" i="12"/>
  <c r="CE115" i="12"/>
  <c r="BI74" i="11"/>
  <c r="T118" i="11"/>
  <c r="W128" i="11" s="1"/>
  <c r="W130" i="11" s="1"/>
  <c r="BG115" i="12"/>
  <c r="U54" i="11" l="1"/>
  <c r="Q118" i="11"/>
  <c r="R118" i="11" s="1"/>
  <c r="K120" i="6"/>
  <c r="BM74" i="11"/>
  <c r="CV115" i="11"/>
  <c r="CX115" i="11"/>
  <c r="CH115" i="12"/>
  <c r="CF115" i="12"/>
  <c r="S116" i="11"/>
  <c r="W24" i="11"/>
  <c r="AA24" i="11" s="1"/>
  <c r="AE24" i="11" s="1"/>
  <c r="AI24" i="11" s="1"/>
  <c r="AM24" i="11" s="1"/>
  <c r="AQ24" i="11" s="1"/>
  <c r="AU24" i="11" s="1"/>
  <c r="AY24" i="11" s="1"/>
  <c r="BC24" i="11" s="1"/>
  <c r="BG24" i="11" s="1"/>
  <c r="BK24" i="11" s="1"/>
  <c r="BO24" i="11" s="1"/>
  <c r="BS24" i="11" s="1"/>
  <c r="BW24" i="11" s="1"/>
  <c r="CA24" i="11" s="1"/>
  <c r="CE24" i="11" s="1"/>
  <c r="CI24" i="11" s="1"/>
  <c r="CM24" i="11" s="1"/>
  <c r="CQ24" i="11" s="1"/>
  <c r="CU24" i="11" s="1"/>
  <c r="CY24" i="11" s="1"/>
  <c r="DC24" i="11" s="1"/>
  <c r="DG24" i="11" s="1"/>
  <c r="DK24" i="11" s="1"/>
  <c r="DO24" i="11" s="1"/>
  <c r="DS24" i="11" s="1"/>
  <c r="DW24" i="11" s="1"/>
  <c r="EA24" i="11" s="1"/>
  <c r="BV115" i="12"/>
  <c r="BT115" i="12"/>
  <c r="AS94" i="11"/>
  <c r="F125" i="6"/>
  <c r="J125" i="6"/>
  <c r="K136" i="6" s="1"/>
  <c r="CL115" i="11"/>
  <c r="CJ115" i="11"/>
  <c r="Y24" i="11"/>
  <c r="U116" i="11"/>
  <c r="BH115" i="11"/>
  <c r="BJ115" i="11"/>
  <c r="CH115" i="11"/>
  <c r="CF115" i="11"/>
  <c r="V115" i="11"/>
  <c r="T115" i="11"/>
  <c r="W20" i="12"/>
  <c r="S116" i="12"/>
  <c r="CB115" i="12"/>
  <c r="CD115" i="12"/>
  <c r="AR115" i="11"/>
  <c r="AT115" i="11"/>
  <c r="AX115" i="11"/>
  <c r="AV115" i="11"/>
  <c r="R115" i="12"/>
  <c r="P115" i="12"/>
  <c r="CV14" i="10"/>
  <c r="CZ14" i="10"/>
  <c r="DD14" i="10" s="1"/>
  <c r="DH14" i="10" s="1"/>
  <c r="AH115" i="11"/>
  <c r="AF115" i="11"/>
  <c r="CB115" i="11"/>
  <c r="CD115" i="11"/>
  <c r="BI106" i="12"/>
  <c r="W54" i="12"/>
  <c r="S118" i="12"/>
  <c r="BN115" i="11"/>
  <c r="BL115" i="11"/>
  <c r="AI16" i="11"/>
  <c r="BC126" i="12"/>
  <c r="BG125" i="12"/>
  <c r="AF115" i="12"/>
  <c r="AH115" i="12"/>
  <c r="J125" i="5"/>
  <c r="K136" i="5" s="1"/>
  <c r="F125" i="5"/>
  <c r="F126" i="5" s="1"/>
  <c r="CP115" i="11"/>
  <c r="CN115" i="11"/>
  <c r="AI30" i="11"/>
  <c r="AE118" i="11"/>
  <c r="BJ115" i="12"/>
  <c r="BH115" i="12"/>
  <c r="DU16" i="11"/>
  <c r="BF115" i="12"/>
  <c r="BD115" i="12"/>
  <c r="DB115" i="11"/>
  <c r="CZ115" i="11"/>
  <c r="DH115" i="11"/>
  <c r="DJ115" i="11"/>
  <c r="BZ115" i="12"/>
  <c r="BX115" i="12"/>
  <c r="CT115" i="11"/>
  <c r="CR115" i="11"/>
  <c r="DN115" i="11"/>
  <c r="DL115" i="11"/>
  <c r="N118" i="12"/>
  <c r="L118" i="12"/>
  <c r="O128" i="12" s="1"/>
  <c r="O130" i="12" s="1"/>
  <c r="AO20" i="11"/>
  <c r="N115" i="12"/>
  <c r="L115" i="12"/>
  <c r="CJ115" i="12"/>
  <c r="CL115" i="12"/>
  <c r="DR115" i="11"/>
  <c r="DP115" i="11"/>
  <c r="L116" i="11"/>
  <c r="N116" i="11"/>
  <c r="BF115" i="11"/>
  <c r="BD115" i="11"/>
  <c r="BR115" i="11"/>
  <c r="BP115" i="11"/>
  <c r="DB115" i="12"/>
  <c r="CZ115" i="12"/>
  <c r="AP115" i="12"/>
  <c r="AN115" i="12"/>
  <c r="CV115" i="12"/>
  <c r="CX115" i="12"/>
  <c r="K117" i="5"/>
  <c r="G136" i="5"/>
  <c r="G131" i="5"/>
  <c r="DZ115" i="11"/>
  <c r="DX115" i="11"/>
  <c r="AD115" i="11"/>
  <c r="AB115" i="11"/>
  <c r="BB115" i="11"/>
  <c r="AZ115" i="11"/>
  <c r="X118" i="11"/>
  <c r="AA128" i="11" s="1"/>
  <c r="AA130" i="11" s="1"/>
  <c r="CN115" i="12"/>
  <c r="CP115" i="12"/>
  <c r="G131" i="6"/>
  <c r="BP15" i="10"/>
  <c r="BT15" i="10"/>
  <c r="BX15" i="10" s="1"/>
  <c r="CB15" i="10" s="1"/>
  <c r="CF15" i="10" s="1"/>
  <c r="BR115" i="12"/>
  <c r="BP115" i="12"/>
  <c r="AT115" i="12"/>
  <c r="AR115" i="12"/>
  <c r="AX115" i="12"/>
  <c r="AV115" i="12"/>
  <c r="AN115" i="11"/>
  <c r="AP115" i="11"/>
  <c r="BZ115" i="11"/>
  <c r="BX115" i="11"/>
  <c r="AL115" i="11"/>
  <c r="AJ115" i="11"/>
  <c r="AL115" i="12"/>
  <c r="AJ115" i="12"/>
  <c r="AZ115" i="12"/>
  <c r="BB115" i="12"/>
  <c r="AQ16" i="12"/>
  <c r="DF115" i="11"/>
  <c r="DD115" i="11"/>
  <c r="Z115" i="11"/>
  <c r="X115" i="11"/>
  <c r="BV115" i="11"/>
  <c r="BT115" i="11"/>
  <c r="R115" i="11"/>
  <c r="P115" i="11"/>
  <c r="AS114" i="12"/>
  <c r="AO118" i="12"/>
  <c r="AD115" i="12"/>
  <c r="AB115" i="12"/>
  <c r="F137" i="6"/>
  <c r="Q116" i="11"/>
  <c r="AA20" i="11"/>
  <c r="CR115" i="12"/>
  <c r="CT115" i="12"/>
  <c r="V115" i="12"/>
  <c r="T115" i="12"/>
  <c r="AU30" i="12"/>
  <c r="N116" i="12"/>
  <c r="L116" i="12"/>
  <c r="AM42" i="12"/>
  <c r="AM126" i="11"/>
  <c r="AQ125" i="11"/>
  <c r="BN115" i="12"/>
  <c r="BL115" i="12"/>
  <c r="AG36" i="12"/>
  <c r="AC116" i="12"/>
  <c r="F137" i="5" l="1"/>
  <c r="Y54" i="11"/>
  <c r="U118" i="11"/>
  <c r="V118" i="11" s="1"/>
  <c r="AQ42" i="12"/>
  <c r="AY30" i="12"/>
  <c r="AW114" i="12"/>
  <c r="AS118" i="12"/>
  <c r="AA54" i="12"/>
  <c r="W118" i="12"/>
  <c r="R116" i="11"/>
  <c r="P116" i="11"/>
  <c r="AM16" i="11"/>
  <c r="DL14" i="10"/>
  <c r="DP14" i="10"/>
  <c r="DT14" i="10" s="1"/>
  <c r="AW94" i="11"/>
  <c r="AU125" i="11"/>
  <c r="AQ126" i="11"/>
  <c r="AB118" i="11"/>
  <c r="AE128" i="11" s="1"/>
  <c r="AE130" i="11" s="1"/>
  <c r="BK125" i="12"/>
  <c r="BG126" i="12"/>
  <c r="R116" i="12"/>
  <c r="P116" i="12"/>
  <c r="CJ15" i="10"/>
  <c r="CN15" i="10"/>
  <c r="CR15" i="10" s="1"/>
  <c r="CV15" i="10" s="1"/>
  <c r="R118" i="12"/>
  <c r="P118" i="12"/>
  <c r="S128" i="12" s="1"/>
  <c r="S130" i="12" s="1"/>
  <c r="W116" i="11"/>
  <c r="AG116" i="12"/>
  <c r="AK36" i="12"/>
  <c r="AE20" i="11"/>
  <c r="AA116" i="11"/>
  <c r="AU16" i="12"/>
  <c r="AS20" i="11"/>
  <c r="DY16" i="11"/>
  <c r="AI118" i="11"/>
  <c r="AM30" i="11"/>
  <c r="BM106" i="12"/>
  <c r="W116" i="12"/>
  <c r="AA20" i="12"/>
  <c r="AC24" i="11"/>
  <c r="Y116" i="11"/>
  <c r="F126" i="6"/>
  <c r="BQ74" i="11"/>
  <c r="AC54" i="11" l="1"/>
  <c r="Y118" i="11"/>
  <c r="Z118" i="11" s="1"/>
  <c r="BU74" i="11"/>
  <c r="AG24" i="11"/>
  <c r="AC116" i="11"/>
  <c r="AA116" i="12"/>
  <c r="AE20" i="12"/>
  <c r="X116" i="11"/>
  <c r="Z116" i="11"/>
  <c r="BK126" i="12"/>
  <c r="BO125" i="12"/>
  <c r="AY125" i="11"/>
  <c r="AU126" i="11"/>
  <c r="T116" i="12"/>
  <c r="V116" i="12"/>
  <c r="AF118" i="11"/>
  <c r="AI128" i="11" s="1"/>
  <c r="AI130" i="11" s="1"/>
  <c r="AW20" i="11"/>
  <c r="AI20" i="11"/>
  <c r="AE116" i="11"/>
  <c r="V118" i="12"/>
  <c r="T118" i="12"/>
  <c r="W128" i="12" s="1"/>
  <c r="W130" i="12" s="1"/>
  <c r="AY16" i="12"/>
  <c r="AK116" i="12"/>
  <c r="AO36" i="12"/>
  <c r="BA94" i="11"/>
  <c r="AQ16" i="11"/>
  <c r="AE54" i="12"/>
  <c r="AA118" i="12"/>
  <c r="BC30" i="12"/>
  <c r="BQ106" i="12"/>
  <c r="CZ15" i="10"/>
  <c r="DD15" i="10"/>
  <c r="DH15" i="10" s="1"/>
  <c r="DL15" i="10" s="1"/>
  <c r="AM118" i="11"/>
  <c r="AQ30" i="11"/>
  <c r="T116" i="11"/>
  <c r="V116" i="11"/>
  <c r="BA114" i="12"/>
  <c r="AW118" i="12"/>
  <c r="AU42" i="12"/>
  <c r="AG54" i="11" l="1"/>
  <c r="AC118" i="11"/>
  <c r="AD118" i="11" s="1"/>
  <c r="AY42" i="12"/>
  <c r="BG30" i="12"/>
  <c r="AU30" i="11"/>
  <c r="AQ118" i="11"/>
  <c r="AD116" i="11"/>
  <c r="AB116" i="11"/>
  <c r="BE114" i="12"/>
  <c r="BA118" i="12"/>
  <c r="AJ118" i="11"/>
  <c r="AM128" i="11" s="1"/>
  <c r="AM130" i="11" s="1"/>
  <c r="BU106" i="12"/>
  <c r="AI54" i="12"/>
  <c r="AE118" i="12"/>
  <c r="BE94" i="11"/>
  <c r="AM20" i="11"/>
  <c r="AI116" i="11"/>
  <c r="BC125" i="11"/>
  <c r="AY126" i="11"/>
  <c r="DT15" i="10"/>
  <c r="DP15" i="10"/>
  <c r="AU16" i="11"/>
  <c r="AS36" i="12"/>
  <c r="AO116" i="12"/>
  <c r="BS125" i="12"/>
  <c r="BO126" i="12"/>
  <c r="AI20" i="12"/>
  <c r="AE116" i="12"/>
  <c r="AK24" i="11"/>
  <c r="AG116" i="11"/>
  <c r="X116" i="12"/>
  <c r="Z116" i="12"/>
  <c r="BY74" i="11"/>
  <c r="BA20" i="11"/>
  <c r="Z118" i="12"/>
  <c r="X118" i="12"/>
  <c r="AA128" i="12" s="1"/>
  <c r="AA130" i="12" s="1"/>
  <c r="BC16" i="12"/>
  <c r="AK54" i="11" l="1"/>
  <c r="AG118" i="11"/>
  <c r="AH118" i="11" s="1"/>
  <c r="AN118" i="11"/>
  <c r="AQ128" i="11" s="1"/>
  <c r="AQ130" i="11" s="1"/>
  <c r="CC74" i="11"/>
  <c r="AO24" i="11"/>
  <c r="AK116" i="11"/>
  <c r="BS126" i="12"/>
  <c r="BW125" i="12"/>
  <c r="BG125" i="11"/>
  <c r="BC126" i="11"/>
  <c r="BY106" i="12"/>
  <c r="BI114" i="12"/>
  <c r="BE118" i="12"/>
  <c r="AY30" i="11"/>
  <c r="AU118" i="11"/>
  <c r="BC42" i="12"/>
  <c r="BG16" i="12"/>
  <c r="BE20" i="11"/>
  <c r="AB116" i="12"/>
  <c r="AD116" i="12"/>
  <c r="AH116" i="11"/>
  <c r="AF116" i="11"/>
  <c r="AD118" i="12"/>
  <c r="AB118" i="12"/>
  <c r="AE128" i="12" s="1"/>
  <c r="AE130" i="12" s="1"/>
  <c r="AM20" i="12"/>
  <c r="AI116" i="12"/>
  <c r="AW36" i="12"/>
  <c r="AS116" i="12"/>
  <c r="AQ20" i="11"/>
  <c r="AM116" i="11"/>
  <c r="AM54" i="12"/>
  <c r="AI118" i="12"/>
  <c r="BK30" i="12"/>
  <c r="AY16" i="11"/>
  <c r="BI94" i="11"/>
  <c r="AO54" i="11" l="1"/>
  <c r="AK118" i="11"/>
  <c r="AL118" i="11" s="1"/>
  <c r="AH116" i="12"/>
  <c r="AF116" i="12"/>
  <c r="BI20" i="11"/>
  <c r="BM94" i="11"/>
  <c r="BO30" i="12"/>
  <c r="AU20" i="11"/>
  <c r="AQ116" i="11"/>
  <c r="AQ20" i="12"/>
  <c r="AM116" i="12"/>
  <c r="BG42" i="12"/>
  <c r="BM114" i="12"/>
  <c r="BI118" i="12"/>
  <c r="BK125" i="11"/>
  <c r="BG126" i="11"/>
  <c r="AS24" i="11"/>
  <c r="AO116" i="11"/>
  <c r="AH118" i="12"/>
  <c r="AF118" i="12"/>
  <c r="AI128" i="12" s="1"/>
  <c r="AI130" i="12" s="1"/>
  <c r="BK16" i="12"/>
  <c r="AR118" i="11"/>
  <c r="AU128" i="11" s="1"/>
  <c r="AU130" i="11" s="1"/>
  <c r="CA125" i="12"/>
  <c r="BW126" i="12"/>
  <c r="CG74" i="11"/>
  <c r="BC16" i="11"/>
  <c r="AQ54" i="12"/>
  <c r="AM118" i="12"/>
  <c r="AW116" i="12"/>
  <c r="BA36" i="12"/>
  <c r="BC30" i="11"/>
  <c r="AY118" i="11"/>
  <c r="CC106" i="12"/>
  <c r="AL116" i="11"/>
  <c r="AJ116" i="11"/>
  <c r="AS54" i="11" l="1"/>
  <c r="AO118" i="11"/>
  <c r="AP118" i="11" s="1"/>
  <c r="BG30" i="11"/>
  <c r="BC118" i="11"/>
  <c r="AU54" i="12"/>
  <c r="AQ118" i="12"/>
  <c r="BK126" i="11"/>
  <c r="BO125" i="11"/>
  <c r="BK42" i="12"/>
  <c r="AY20" i="11"/>
  <c r="AU116" i="11"/>
  <c r="BQ94" i="11"/>
  <c r="BE36" i="12"/>
  <c r="BA116" i="12"/>
  <c r="BG16" i="11"/>
  <c r="BO16" i="12"/>
  <c r="AL116" i="12"/>
  <c r="AJ116" i="12"/>
  <c r="CG106" i="12"/>
  <c r="CE125" i="12"/>
  <c r="CA126" i="12"/>
  <c r="AW24" i="11"/>
  <c r="AS116" i="11"/>
  <c r="BQ114" i="12"/>
  <c r="BM118" i="12"/>
  <c r="AU20" i="12"/>
  <c r="AQ116" i="12"/>
  <c r="BS30" i="12"/>
  <c r="BM20" i="11"/>
  <c r="AV118" i="11"/>
  <c r="AY128" i="11" s="1"/>
  <c r="AY130" i="11" s="1"/>
  <c r="AN116" i="11"/>
  <c r="AP116" i="11"/>
  <c r="AL118" i="12"/>
  <c r="AJ118" i="12"/>
  <c r="AM128" i="12" s="1"/>
  <c r="AM130" i="12" s="1"/>
  <c r="CK74" i="11"/>
  <c r="AW54" i="11" l="1"/>
  <c r="AS118" i="11"/>
  <c r="AT118" i="11" s="1"/>
  <c r="BK16" i="11"/>
  <c r="AN118" i="12"/>
  <c r="AQ128" i="12" s="1"/>
  <c r="AQ130" i="12" s="1"/>
  <c r="AP118" i="12"/>
  <c r="BW30" i="12"/>
  <c r="BU114" i="12"/>
  <c r="BQ118" i="12"/>
  <c r="CI125" i="12"/>
  <c r="CE126" i="12"/>
  <c r="BU94" i="11"/>
  <c r="BO42" i="12"/>
  <c r="AY54" i="12"/>
  <c r="AU118" i="12"/>
  <c r="AN116" i="12"/>
  <c r="AP116" i="12"/>
  <c r="BS16" i="12"/>
  <c r="AT116" i="11"/>
  <c r="AR116" i="11"/>
  <c r="BS125" i="11"/>
  <c r="BO126" i="11"/>
  <c r="AZ118" i="11"/>
  <c r="BC128" i="11" s="1"/>
  <c r="BC130" i="11" s="1"/>
  <c r="CO74" i="11"/>
  <c r="BQ20" i="11"/>
  <c r="AY20" i="12"/>
  <c r="AU116" i="12"/>
  <c r="BA24" i="11"/>
  <c r="AW116" i="11"/>
  <c r="CK106" i="12"/>
  <c r="BI36" i="12"/>
  <c r="BE116" i="12"/>
  <c r="BC20" i="11"/>
  <c r="AY116" i="11"/>
  <c r="BK30" i="11"/>
  <c r="BG118" i="11"/>
  <c r="BA54" i="11" l="1"/>
  <c r="AW118" i="11"/>
  <c r="AX118" i="11" s="1"/>
  <c r="AX116" i="11"/>
  <c r="AV116" i="11"/>
  <c r="BG20" i="11"/>
  <c r="BC116" i="11"/>
  <c r="CO106" i="12"/>
  <c r="BC20" i="12"/>
  <c r="AY116" i="12"/>
  <c r="CS74" i="11"/>
  <c r="BS126" i="11"/>
  <c r="BW125" i="11"/>
  <c r="BW16" i="12"/>
  <c r="BC54" i="12"/>
  <c r="AY118" i="12"/>
  <c r="BY94" i="11"/>
  <c r="BY114" i="12"/>
  <c r="BU118" i="12"/>
  <c r="AT118" i="12"/>
  <c r="AR118" i="12"/>
  <c r="AU128" i="12" s="1"/>
  <c r="AU130" i="12" s="1"/>
  <c r="BO16" i="11"/>
  <c r="AR116" i="12"/>
  <c r="AT116" i="12"/>
  <c r="BD118" i="11"/>
  <c r="BG128" i="11" s="1"/>
  <c r="BG130" i="11" s="1"/>
  <c r="BK118" i="11"/>
  <c r="BO30" i="11"/>
  <c r="BM36" i="12"/>
  <c r="BI116" i="12"/>
  <c r="BE24" i="11"/>
  <c r="BA116" i="11"/>
  <c r="BU20" i="11"/>
  <c r="BS42" i="12"/>
  <c r="CM125" i="12"/>
  <c r="CI126" i="12"/>
  <c r="CA30" i="12"/>
  <c r="BE54" i="11" l="1"/>
  <c r="BA118" i="11"/>
  <c r="BB118" i="11" s="1"/>
  <c r="BS16" i="11"/>
  <c r="AX118" i="12"/>
  <c r="AV118" i="12"/>
  <c r="AY128" i="12" s="1"/>
  <c r="AY130" i="12" s="1"/>
  <c r="CA125" i="11"/>
  <c r="BW126" i="11"/>
  <c r="AX116" i="12"/>
  <c r="AV116" i="12"/>
  <c r="AZ116" i="11"/>
  <c r="BB116" i="11"/>
  <c r="CM126" i="12"/>
  <c r="CQ125" i="12"/>
  <c r="BM116" i="12"/>
  <c r="BQ36" i="12"/>
  <c r="CC114" i="12"/>
  <c r="BY118" i="12"/>
  <c r="BG54" i="12"/>
  <c r="BC118" i="12"/>
  <c r="BG20" i="12"/>
  <c r="BC116" i="12"/>
  <c r="BK20" i="11"/>
  <c r="BG116" i="11"/>
  <c r="BY20" i="11"/>
  <c r="BS30" i="11"/>
  <c r="BO118" i="11"/>
  <c r="CE30" i="12"/>
  <c r="BW42" i="12"/>
  <c r="BI24" i="11"/>
  <c r="BE116" i="11"/>
  <c r="BH118" i="11"/>
  <c r="BK128" i="11" s="1"/>
  <c r="BK130" i="11" s="1"/>
  <c r="CC94" i="11"/>
  <c r="CA16" i="12"/>
  <c r="CW74" i="11"/>
  <c r="CS106" i="12"/>
  <c r="BI54" i="11" l="1"/>
  <c r="BE118" i="11"/>
  <c r="BF118" i="11" s="1"/>
  <c r="CU125" i="12"/>
  <c r="CQ126" i="12"/>
  <c r="DA74" i="11"/>
  <c r="CG94" i="11"/>
  <c r="BM24" i="11"/>
  <c r="BI116" i="11"/>
  <c r="CI30" i="12"/>
  <c r="CC20" i="11"/>
  <c r="BK20" i="12"/>
  <c r="BG116" i="12"/>
  <c r="CG114" i="12"/>
  <c r="CC118" i="12"/>
  <c r="CE16" i="12"/>
  <c r="BD116" i="11"/>
  <c r="BF116" i="11"/>
  <c r="AZ118" i="12"/>
  <c r="BC128" i="12" s="1"/>
  <c r="BC130" i="12" s="1"/>
  <c r="BB118" i="12"/>
  <c r="BQ116" i="12"/>
  <c r="BU36" i="12"/>
  <c r="BW16" i="11"/>
  <c r="BB116" i="12"/>
  <c r="AZ116" i="12"/>
  <c r="BL118" i="11"/>
  <c r="BO128" i="11" s="1"/>
  <c r="BO130" i="11" s="1"/>
  <c r="CW106" i="12"/>
  <c r="CA42" i="12"/>
  <c r="BS118" i="11"/>
  <c r="BW30" i="11"/>
  <c r="BO20" i="11"/>
  <c r="BK116" i="11"/>
  <c r="BK54" i="12"/>
  <c r="BG118" i="12"/>
  <c r="CA126" i="11"/>
  <c r="CE125" i="11"/>
  <c r="BM54" i="11" l="1"/>
  <c r="BI118" i="11"/>
  <c r="BJ118" i="11" s="1"/>
  <c r="BF118" i="12"/>
  <c r="BD118" i="12"/>
  <c r="BG128" i="12" s="1"/>
  <c r="BG130" i="12" s="1"/>
  <c r="BP118" i="11"/>
  <c r="BS128" i="11" s="1"/>
  <c r="BS130" i="11" s="1"/>
  <c r="DA106" i="12"/>
  <c r="CK114" i="12"/>
  <c r="CG118" i="12"/>
  <c r="BQ24" i="11"/>
  <c r="BM116" i="11"/>
  <c r="DE74" i="11"/>
  <c r="CA30" i="11"/>
  <c r="BW118" i="11"/>
  <c r="BO54" i="12"/>
  <c r="BK118" i="12"/>
  <c r="CE126" i="11"/>
  <c r="CI125" i="11"/>
  <c r="BD116" i="12"/>
  <c r="BF116" i="12"/>
  <c r="BY36" i="12"/>
  <c r="BU116" i="12"/>
  <c r="CG20" i="11"/>
  <c r="BH116" i="11"/>
  <c r="BJ116" i="11"/>
  <c r="CI16" i="12"/>
  <c r="BS20" i="11"/>
  <c r="BO116" i="11"/>
  <c r="CE42" i="12"/>
  <c r="CA16" i="11"/>
  <c r="BO20" i="12"/>
  <c r="BK116" i="12"/>
  <c r="CM30" i="12"/>
  <c r="CK94" i="11"/>
  <c r="CY125" i="12"/>
  <c r="CU126" i="12"/>
  <c r="BQ54" i="11" l="1"/>
  <c r="BM118" i="11"/>
  <c r="BN118" i="11" s="1"/>
  <c r="BH118" i="12"/>
  <c r="BK128" i="12" s="1"/>
  <c r="BK130" i="12" s="1"/>
  <c r="BJ118" i="12"/>
  <c r="CO94" i="11"/>
  <c r="BS20" i="12"/>
  <c r="BO116" i="12"/>
  <c r="CI42" i="12"/>
  <c r="CM16" i="12"/>
  <c r="CK20" i="11"/>
  <c r="BS54" i="12"/>
  <c r="BO118" i="12"/>
  <c r="DI74" i="11"/>
  <c r="CO114" i="12"/>
  <c r="CK118" i="12"/>
  <c r="BJ116" i="12"/>
  <c r="BH116" i="12"/>
  <c r="BN116" i="11"/>
  <c r="BL116" i="11"/>
  <c r="CI126" i="11"/>
  <c r="CM125" i="11"/>
  <c r="CQ30" i="12"/>
  <c r="CE16" i="11"/>
  <c r="BT118" i="11"/>
  <c r="BW128" i="11" s="1"/>
  <c r="BW130" i="11" s="1"/>
  <c r="CY126" i="12"/>
  <c r="DC125" i="12"/>
  <c r="DC126" i="12" s="1"/>
  <c r="BW20" i="11"/>
  <c r="BS116" i="11"/>
  <c r="CC36" i="12"/>
  <c r="BY116" i="12"/>
  <c r="CE30" i="11"/>
  <c r="CA118" i="11"/>
  <c r="BU24" i="11"/>
  <c r="BQ116" i="11"/>
  <c r="BU54" i="11" l="1"/>
  <c r="BQ118" i="11"/>
  <c r="BR118" i="11" s="1"/>
  <c r="CI16" i="11"/>
  <c r="CQ125" i="11"/>
  <c r="CM126" i="11"/>
  <c r="DM74" i="11"/>
  <c r="CO20" i="11"/>
  <c r="BY24" i="11"/>
  <c r="BU116" i="11"/>
  <c r="CC116" i="12"/>
  <c r="CG36" i="12"/>
  <c r="CM42" i="12"/>
  <c r="CS94" i="11"/>
  <c r="BR116" i="11"/>
  <c r="BP116" i="11"/>
  <c r="CU30" i="12"/>
  <c r="BN118" i="12"/>
  <c r="BL118" i="12"/>
  <c r="BO128" i="12" s="1"/>
  <c r="BO130" i="12" s="1"/>
  <c r="CQ16" i="12"/>
  <c r="BN116" i="12"/>
  <c r="BL116" i="12"/>
  <c r="BX118" i="11"/>
  <c r="CA128" i="11" s="1"/>
  <c r="CA130" i="11" s="1"/>
  <c r="CE118" i="11"/>
  <c r="CI30" i="11"/>
  <c r="CA20" i="11"/>
  <c r="BW116" i="11"/>
  <c r="CS114" i="12"/>
  <c r="CO118" i="12"/>
  <c r="BW54" i="12"/>
  <c r="BS118" i="12"/>
  <c r="BW20" i="12"/>
  <c r="BS116" i="12"/>
  <c r="BY54" i="11" l="1"/>
  <c r="BU118" i="11"/>
  <c r="BV118" i="11" s="1"/>
  <c r="BT116" i="11"/>
  <c r="BV116" i="11"/>
  <c r="CG116" i="12"/>
  <c r="CK36" i="12"/>
  <c r="CA54" i="12"/>
  <c r="BW118" i="12"/>
  <c r="CE20" i="11"/>
  <c r="CA116" i="11"/>
  <c r="CY30" i="12"/>
  <c r="CW94" i="11"/>
  <c r="CS20" i="11"/>
  <c r="CU125" i="11"/>
  <c r="CQ126" i="11"/>
  <c r="CM30" i="11"/>
  <c r="CI118" i="11"/>
  <c r="DQ74" i="11"/>
  <c r="BP118" i="12"/>
  <c r="BS128" i="12" s="1"/>
  <c r="BS130" i="12" s="1"/>
  <c r="BR118" i="12"/>
  <c r="CU16" i="12"/>
  <c r="BR116" i="12"/>
  <c r="BP116" i="12"/>
  <c r="CA20" i="12"/>
  <c r="BW116" i="12"/>
  <c r="CW114" i="12"/>
  <c r="CS118" i="12"/>
  <c r="CB118" i="11"/>
  <c r="CE128" i="11" s="1"/>
  <c r="CE130" i="11" s="1"/>
  <c r="CQ42" i="12"/>
  <c r="CC24" i="11"/>
  <c r="BY116" i="11"/>
  <c r="CM16" i="11"/>
  <c r="CC54" i="11" l="1"/>
  <c r="BY118" i="11"/>
  <c r="BZ118" i="11" s="1"/>
  <c r="BZ116" i="11"/>
  <c r="BX116" i="11"/>
  <c r="CO36" i="12"/>
  <c r="CK116" i="12"/>
  <c r="CG24" i="11"/>
  <c r="CC116" i="11"/>
  <c r="CE20" i="12"/>
  <c r="CA116" i="12"/>
  <c r="CY125" i="11"/>
  <c r="CU126" i="11"/>
  <c r="DA94" i="11"/>
  <c r="CI20" i="11"/>
  <c r="CE116" i="11"/>
  <c r="CF118" i="11"/>
  <c r="CI128" i="11" s="1"/>
  <c r="CI130" i="11" s="1"/>
  <c r="DC30" i="12"/>
  <c r="BT118" i="12"/>
  <c r="BW128" i="12" s="1"/>
  <c r="BW130" i="12" s="1"/>
  <c r="BV118" i="12"/>
  <c r="BT116" i="12"/>
  <c r="BV116" i="12"/>
  <c r="CY16" i="12"/>
  <c r="DU74" i="11"/>
  <c r="CQ16" i="11"/>
  <c r="CU42" i="12"/>
  <c r="DA114" i="12"/>
  <c r="DA118" i="12" s="1"/>
  <c r="CW118" i="12"/>
  <c r="CQ30" i="11"/>
  <c r="CM118" i="11"/>
  <c r="CW20" i="11"/>
  <c r="CE54" i="12"/>
  <c r="CA118" i="12"/>
  <c r="CG54" i="11" l="1"/>
  <c r="CC118" i="11"/>
  <c r="CD118" i="11" s="1"/>
  <c r="CU16" i="11"/>
  <c r="DC16" i="12"/>
  <c r="DA20" i="11"/>
  <c r="DE94" i="11"/>
  <c r="CI20" i="12"/>
  <c r="CE116" i="12"/>
  <c r="CS36" i="12"/>
  <c r="CO116" i="12"/>
  <c r="CJ118" i="11"/>
  <c r="CM128" i="11" s="1"/>
  <c r="CM130" i="11" s="1"/>
  <c r="DY74" i="11"/>
  <c r="CD116" i="11"/>
  <c r="CB116" i="11"/>
  <c r="BX116" i="12"/>
  <c r="BZ116" i="12"/>
  <c r="BX118" i="12"/>
  <c r="CA128" i="12" s="1"/>
  <c r="CA130" i="12" s="1"/>
  <c r="BZ118" i="12"/>
  <c r="CI54" i="12"/>
  <c r="CE118" i="12"/>
  <c r="CQ118" i="11"/>
  <c r="CU30" i="11"/>
  <c r="CY42" i="12"/>
  <c r="CM20" i="11"/>
  <c r="CI116" i="11"/>
  <c r="CY126" i="11"/>
  <c r="DC125" i="11"/>
  <c r="CK24" i="11"/>
  <c r="CG116" i="11"/>
  <c r="CK54" i="11" l="1"/>
  <c r="CG118" i="11"/>
  <c r="CH118" i="11" s="1"/>
  <c r="CH116" i="11"/>
  <c r="CF116" i="11"/>
  <c r="CU118" i="11"/>
  <c r="CY30" i="11"/>
  <c r="CS116" i="12"/>
  <c r="CW36" i="12"/>
  <c r="DI94" i="11"/>
  <c r="DC42" i="12"/>
  <c r="CM54" i="12"/>
  <c r="CI118" i="12"/>
  <c r="CN118" i="11"/>
  <c r="CQ128" i="11" s="1"/>
  <c r="CQ130" i="11" s="1"/>
  <c r="CB116" i="12"/>
  <c r="CD116" i="12"/>
  <c r="DE20" i="11"/>
  <c r="CY16" i="11"/>
  <c r="CO24" i="11"/>
  <c r="CK116" i="11"/>
  <c r="CQ20" i="11"/>
  <c r="CM116" i="11"/>
  <c r="DG125" i="11"/>
  <c r="DC126" i="11"/>
  <c r="CB118" i="12"/>
  <c r="CE128" i="12" s="1"/>
  <c r="CE130" i="12" s="1"/>
  <c r="CD118" i="12"/>
  <c r="CM20" i="12"/>
  <c r="CI116" i="12"/>
  <c r="CO54" i="11" l="1"/>
  <c r="CK118" i="11"/>
  <c r="CL118" i="11" s="1"/>
  <c r="CH116" i="12"/>
  <c r="CF116" i="12"/>
  <c r="CQ20" i="12"/>
  <c r="CM116" i="12"/>
  <c r="DK125" i="11"/>
  <c r="DG126" i="11"/>
  <c r="CS24" i="11"/>
  <c r="CO116" i="11"/>
  <c r="DI20" i="11"/>
  <c r="CQ54" i="12"/>
  <c r="CM118" i="12"/>
  <c r="DM94" i="11"/>
  <c r="CR118" i="11"/>
  <c r="CU128" i="11" s="1"/>
  <c r="CU130" i="11" s="1"/>
  <c r="CH118" i="12"/>
  <c r="CF118" i="12"/>
  <c r="CI128" i="12" s="1"/>
  <c r="CI130" i="12" s="1"/>
  <c r="CY118" i="11"/>
  <c r="DC30" i="11"/>
  <c r="CL116" i="11"/>
  <c r="CJ116" i="11"/>
  <c r="CW116" i="12"/>
  <c r="DA36" i="12"/>
  <c r="DA116" i="12" s="1"/>
  <c r="CU20" i="11"/>
  <c r="CQ116" i="11"/>
  <c r="DC16" i="11"/>
  <c r="CS54" i="11" l="1"/>
  <c r="CO118" i="11"/>
  <c r="CP118" i="11" s="1"/>
  <c r="DG16" i="11"/>
  <c r="DG30" i="11"/>
  <c r="DC118" i="11"/>
  <c r="CL116" i="12"/>
  <c r="CJ116" i="12"/>
  <c r="CV118" i="11"/>
  <c r="CY128" i="11" s="1"/>
  <c r="CY130" i="11" s="1"/>
  <c r="CU54" i="12"/>
  <c r="CQ118" i="12"/>
  <c r="CW24" i="11"/>
  <c r="CS116" i="11"/>
  <c r="CU20" i="12"/>
  <c r="CQ116" i="12"/>
  <c r="CN116" i="11"/>
  <c r="CP116" i="11"/>
  <c r="DM20" i="11"/>
  <c r="CJ118" i="12"/>
  <c r="CM128" i="12" s="1"/>
  <c r="CM130" i="12" s="1"/>
  <c r="CL118" i="12"/>
  <c r="CY20" i="11"/>
  <c r="CU116" i="11"/>
  <c r="DQ94" i="11"/>
  <c r="DK126" i="11"/>
  <c r="DO125" i="11"/>
  <c r="CW54" i="11" l="1"/>
  <c r="CS118" i="11"/>
  <c r="CT118" i="11" s="1"/>
  <c r="CZ118" i="11"/>
  <c r="DC128" i="11" s="1"/>
  <c r="DC130" i="11" s="1"/>
  <c r="DU94" i="11"/>
  <c r="DA24" i="11"/>
  <c r="CW116" i="11"/>
  <c r="DK30" i="11"/>
  <c r="DG118" i="11"/>
  <c r="CT116" i="11"/>
  <c r="CR116" i="11"/>
  <c r="CN118" i="12"/>
  <c r="CQ128" i="12" s="1"/>
  <c r="CQ130" i="12" s="1"/>
  <c r="CP118" i="12"/>
  <c r="DK16" i="11"/>
  <c r="DO126" i="11"/>
  <c r="DS125" i="11"/>
  <c r="CN116" i="12"/>
  <c r="CP116" i="12"/>
  <c r="DC20" i="11"/>
  <c r="CY116" i="11"/>
  <c r="DQ20" i="11"/>
  <c r="CY20" i="12"/>
  <c r="CU116" i="12"/>
  <c r="CY54" i="12"/>
  <c r="CU118" i="12"/>
  <c r="DA54" i="11" l="1"/>
  <c r="CW118" i="11"/>
  <c r="CX118" i="11" s="1"/>
  <c r="CX116" i="11"/>
  <c r="CV116" i="11"/>
  <c r="DW125" i="11"/>
  <c r="DS126" i="11"/>
  <c r="DC20" i="12"/>
  <c r="DC116" i="12" s="1"/>
  <c r="CY116" i="12"/>
  <c r="DG20" i="11"/>
  <c r="DC116" i="11"/>
  <c r="DO30" i="11"/>
  <c r="DK118" i="11"/>
  <c r="DY94" i="11"/>
  <c r="CT118" i="12"/>
  <c r="CR118" i="12"/>
  <c r="CU128" i="12" s="1"/>
  <c r="CU130" i="12" s="1"/>
  <c r="CR116" i="12"/>
  <c r="CT116" i="12"/>
  <c r="DD118" i="11"/>
  <c r="DG128" i="11" s="1"/>
  <c r="DG130" i="11" s="1"/>
  <c r="DO16" i="11"/>
  <c r="DC54" i="12"/>
  <c r="DC118" i="12" s="1"/>
  <c r="CY118" i="12"/>
  <c r="DU20" i="11"/>
  <c r="DE24" i="11"/>
  <c r="DA116" i="11"/>
  <c r="DE54" i="11" l="1"/>
  <c r="DA118" i="11"/>
  <c r="DB118" i="11" s="1"/>
  <c r="DS16" i="11"/>
  <c r="DB116" i="11"/>
  <c r="CZ116" i="11"/>
  <c r="DY20" i="11"/>
  <c r="DK20" i="11"/>
  <c r="DG116" i="11"/>
  <c r="EA125" i="11"/>
  <c r="DW126" i="11"/>
  <c r="CX118" i="12"/>
  <c r="CV118" i="12"/>
  <c r="CY128" i="12" s="1"/>
  <c r="CY130" i="12" s="1"/>
  <c r="DH118" i="11"/>
  <c r="DK128" i="11" s="1"/>
  <c r="DK130" i="11" s="1"/>
  <c r="CX116" i="12"/>
  <c r="CV116" i="12"/>
  <c r="DI24" i="11"/>
  <c r="DE116" i="11"/>
  <c r="DB118" i="12"/>
  <c r="CZ118" i="12"/>
  <c r="DC128" i="12" s="1"/>
  <c r="DC130" i="12" s="1"/>
  <c r="DS30" i="11"/>
  <c r="DO118" i="11"/>
  <c r="CZ116" i="12"/>
  <c r="DB116" i="12"/>
  <c r="DI54" i="11" l="1"/>
  <c r="DE118" i="11"/>
  <c r="DF118" i="11" s="1"/>
  <c r="DD116" i="11"/>
  <c r="DF116" i="11"/>
  <c r="DO20" i="11"/>
  <c r="DK116" i="11"/>
  <c r="DL118" i="11"/>
  <c r="DO128" i="11" s="1"/>
  <c r="DO130" i="11" s="1"/>
  <c r="DW30" i="11"/>
  <c r="DS118" i="11"/>
  <c r="DM24" i="11"/>
  <c r="DI116" i="11"/>
  <c r="EA126" i="11"/>
  <c r="DW16" i="11"/>
  <c r="DM54" i="11" l="1"/>
  <c r="DI118" i="11"/>
  <c r="DJ118" i="11" s="1"/>
  <c r="DJ116" i="11"/>
  <c r="DH116" i="11"/>
  <c r="DW118" i="11"/>
  <c r="EA30" i="11"/>
  <c r="EA118" i="11" s="1"/>
  <c r="DS20" i="11"/>
  <c r="DO116" i="11"/>
  <c r="DP118" i="11"/>
  <c r="DS128" i="11" s="1"/>
  <c r="DS130" i="11" s="1"/>
  <c r="EA16" i="11"/>
  <c r="DQ24" i="11"/>
  <c r="DM116" i="11"/>
  <c r="DQ54" i="11" l="1"/>
  <c r="DM118" i="11"/>
  <c r="DN118" i="11" s="1"/>
  <c r="DU24" i="11"/>
  <c r="DQ116" i="11"/>
  <c r="DT118" i="11"/>
  <c r="DW128" i="11" s="1"/>
  <c r="DW130" i="11" s="1"/>
  <c r="DX118" i="11"/>
  <c r="EA128" i="11" s="1"/>
  <c r="EA130" i="11" s="1"/>
  <c r="DN116" i="11"/>
  <c r="DL116" i="11"/>
  <c r="DW20" i="11"/>
  <c r="DS116" i="11"/>
  <c r="DU54" i="11" l="1"/>
  <c r="DQ118" i="11"/>
  <c r="DR118" i="11" s="1"/>
  <c r="DR116" i="11"/>
  <c r="DP116" i="11"/>
  <c r="EA20" i="11"/>
  <c r="EA116" i="11" s="1"/>
  <c r="DW116" i="11"/>
  <c r="DY24" i="11"/>
  <c r="DY116" i="11" s="1"/>
  <c r="DU116" i="11"/>
  <c r="DY54" i="11" l="1"/>
  <c r="DY118" i="11" s="1"/>
  <c r="DZ118" i="11" s="1"/>
  <c r="DU118" i="11"/>
  <c r="DV118" i="11" s="1"/>
  <c r="DT116" i="11"/>
  <c r="DV116" i="11"/>
  <c r="DZ116" i="11"/>
  <c r="DX116" i="11"/>
</calcChain>
</file>

<file path=xl/sharedStrings.xml><?xml version="1.0" encoding="utf-8"?>
<sst xmlns="http://schemas.openxmlformats.org/spreadsheetml/2006/main" count="6526" uniqueCount="2478">
  <si>
    <t>Tubos</t>
  </si>
  <si>
    <t>Área 1</t>
  </si>
  <si>
    <t>Área 2</t>
  </si>
  <si>
    <t>Ø 0,50</t>
  </si>
  <si>
    <t>recobrimento</t>
  </si>
  <si>
    <t>Ø 0,60</t>
  </si>
  <si>
    <t>Ø 0,80</t>
  </si>
  <si>
    <t>Distâncias</t>
  </si>
  <si>
    <t>Ø 1,00</t>
  </si>
  <si>
    <t>Distância do bota fora</t>
  </si>
  <si>
    <t>Ø 1,20</t>
  </si>
  <si>
    <t>Distância da jazida</t>
  </si>
  <si>
    <t>Ø 1,50</t>
  </si>
  <si>
    <t>% de aproveitamento de terra</t>
  </si>
  <si>
    <t>Arrancamento Ø &lt;= 0,60</t>
  </si>
  <si>
    <t>Distância de transporte de pavimento</t>
  </si>
  <si>
    <t>Arrancamento Ø &gt; 0,60</t>
  </si>
  <si>
    <t>sarjetão 60</t>
  </si>
  <si>
    <t>Tunnel liner</t>
  </si>
  <si>
    <t>descida água Ø0,60 tipo escada</t>
  </si>
  <si>
    <t>Ø1,40</t>
  </si>
  <si>
    <t>1 gárgula</t>
  </si>
  <si>
    <t>CRC 1</t>
  </si>
  <si>
    <t>CRC 2</t>
  </si>
  <si>
    <t xml:space="preserve">VTC </t>
  </si>
  <si>
    <t>VTC 1</t>
  </si>
  <si>
    <t>BL</t>
  </si>
  <si>
    <t>TOTAL GERAL - DATA BASE DEZ./12   (R$)</t>
  </si>
  <si>
    <t>L</t>
  </si>
  <si>
    <t>BLD</t>
  </si>
  <si>
    <t>BLT</t>
  </si>
  <si>
    <t>BLeS</t>
  </si>
  <si>
    <t>BLeD</t>
  </si>
  <si>
    <t>BLeT</t>
  </si>
  <si>
    <t>Reforma BLS</t>
  </si>
  <si>
    <t>Reforma BLD</t>
  </si>
  <si>
    <t>Reforma BLeD</t>
  </si>
  <si>
    <t>Demolição BLS</t>
  </si>
  <si>
    <t>Demolição BLD</t>
  </si>
  <si>
    <t>Demolição BLT</t>
  </si>
  <si>
    <t>Demolição BLeS</t>
  </si>
  <si>
    <t>Demolição BLeD</t>
  </si>
  <si>
    <t>Demolição BLeT</t>
  </si>
  <si>
    <t>PV</t>
  </si>
  <si>
    <t>PV 1</t>
  </si>
  <si>
    <t>PV 2</t>
  </si>
  <si>
    <t>PV 3</t>
  </si>
  <si>
    <t>Levantamento de tampão PV</t>
  </si>
  <si>
    <t>Galeria</t>
  </si>
  <si>
    <t>4,5x3,0</t>
  </si>
  <si>
    <t>4,5x2,5</t>
  </si>
  <si>
    <t xml:space="preserve">Canal </t>
  </si>
  <si>
    <t>PV's</t>
  </si>
  <si>
    <t>espessura parede</t>
  </si>
  <si>
    <t>espessura brita</t>
  </si>
  <si>
    <t>espessura lastro de concreto</t>
  </si>
  <si>
    <t>espessura rachão</t>
  </si>
  <si>
    <t>Alargamento da vala</t>
  </si>
  <si>
    <t>B</t>
  </si>
  <si>
    <t>H</t>
  </si>
  <si>
    <t>Sarjetão</t>
  </si>
  <si>
    <t>Extensão</t>
  </si>
  <si>
    <t>Escada Hidráulica</t>
  </si>
  <si>
    <t>40 x 40</t>
  </si>
  <si>
    <t>60 x 60</t>
  </si>
  <si>
    <t>80 x 80</t>
  </si>
  <si>
    <t>100 x 100</t>
  </si>
  <si>
    <t>Demolição de pavimento</t>
  </si>
  <si>
    <t>Dist. Fornecimento</t>
  </si>
  <si>
    <t>Especificar sessão</t>
  </si>
  <si>
    <t>e itens em acordo com a sessão utilizada</t>
  </si>
  <si>
    <t>Muro de ala e testa</t>
  </si>
  <si>
    <t>Dispositivo de amortecimento</t>
  </si>
  <si>
    <t>2,00x2,00</t>
  </si>
  <si>
    <t>CAIXA</t>
  </si>
  <si>
    <t>Grelha</t>
  </si>
  <si>
    <t>Balão</t>
  </si>
  <si>
    <t>Chaminé</t>
  </si>
  <si>
    <t>Ø 0,50 - 0,80</t>
  </si>
  <si>
    <t>RÁPIDO</t>
  </si>
  <si>
    <t>Qtde.</t>
  </si>
  <si>
    <t>Ø 0,50 - 0,60</t>
  </si>
  <si>
    <t>VALETA TRAP. CONCRETO</t>
  </si>
  <si>
    <t>VTC</t>
  </si>
  <si>
    <t>VTC 2</t>
  </si>
  <si>
    <t>VTC 4</t>
  </si>
  <si>
    <t>ANTES</t>
  </si>
  <si>
    <t>BLS</t>
  </si>
  <si>
    <t>Reforma BLeS</t>
  </si>
  <si>
    <t xml:space="preserve">                PREFEITURA DO MUNICÍPIO DE MAUÁ</t>
  </si>
  <si>
    <t xml:space="preserve">                SECRETARIA DE OBRAS </t>
  </si>
  <si>
    <t>PLANILHA DE QUANTIDADES E PREÇOS</t>
  </si>
  <si>
    <t>ITEM</t>
  </si>
  <si>
    <t>DISCRIMINAÇÃO DOS SERVIÇOS</t>
  </si>
  <si>
    <t>UNID.</t>
  </si>
  <si>
    <t>QUANT</t>
  </si>
  <si>
    <t>PREÇO UNIT.</t>
  </si>
  <si>
    <t>TOTAL</t>
  </si>
  <si>
    <t>TRANSPORTE DE ENTULHO POR CAMINHÃO BASCULANTE, A PARTIR DE 1KM</t>
  </si>
  <si>
    <t>M3XKM</t>
  </si>
  <si>
    <t>CARGA MANUAL E REMOÇÃO DE TERRA, INCLUSIVE TRANSPORTE ATÉ 1 KM</t>
  </si>
  <si>
    <t>M3</t>
  </si>
  <si>
    <t>TRANSPORTE DE TERRA POR CAMINHÃO BASCULANTE, A PARTIR DE 1KM</t>
  </si>
  <si>
    <t>ESCAVAÇÃO MANUAL COM PROFUNDIDADE IGUAL OU INFERIOR A 1,50M</t>
  </si>
  <si>
    <t>DEMOLIÇÃO MANUAL DE CONCRETO SIMPLES</t>
  </si>
  <si>
    <t>DEMOLIÇÃO MANUAL DE CONCRETO ARMADO</t>
  </si>
  <si>
    <t>DEMOLIÇÃO MECANIZADA DE CONCRETO SIMPLES</t>
  </si>
  <si>
    <t>DEMOLIÇÃO MECANIZADA DE CONCRETO ARMADO</t>
  </si>
  <si>
    <t>FORMA COMUM DE TÁBUAS DE PINUS - PLANA</t>
  </si>
  <si>
    <t>M2</t>
  </si>
  <si>
    <t>FORMA COMUM DE TÁBUAS DE PINUS - NÃO RECUPERÁVEL</t>
  </si>
  <si>
    <t>FORMA ESPECIAL DE CHAPAS RESINADAS (10MM) - PLANA</t>
  </si>
  <si>
    <t>FORMA ESPECIAL DE CHAPAS RESINADAS (12MM) - PLANA</t>
  </si>
  <si>
    <t>CONCRETO FCK = 15,0MPA - VIRADO NA OBRA</t>
  </si>
  <si>
    <t>CONCRETO FCK = 20,0MPA - VIRADO NA OBRA</t>
  </si>
  <si>
    <t>CONCRETO FCK = 25,0MPA - VIRADO NA OBRA</t>
  </si>
  <si>
    <t>LAJE MISTA TRELIÇADA H-8CM COM CAPEAMENTO 4CM (12CM)</t>
  </si>
  <si>
    <t>LAJE MISTA TRELIÇADA H-10CM COM CAPEAMENTO 4CM (14CM)</t>
  </si>
  <si>
    <t>APICOAMENTO DE SUPERFÍCIE DE CONCRETO</t>
  </si>
  <si>
    <t>LIMPEZA DE SUPERFÍCIES COM HIDROJATEAMENTO</t>
  </si>
  <si>
    <t>LIMPEZA E REMOÇÃO DE SUPERFÍCIE DETERIORADA COM JATEAMENTO</t>
  </si>
  <si>
    <t>LIMPEZA DE JUNTA DE DILATAÇÃO COM REMOÇÃO DO EXCESSO DE CONCRETO - ATÉ 3CM</t>
  </si>
  <si>
    <t>M</t>
  </si>
  <si>
    <t>LIMPEZA DE CONCRETO E ARMADURA COM ESCOVA DE AÇO</t>
  </si>
  <si>
    <t>TRATAMENTO DE ARMADURA COM APLICAÇÃO DE PRODUTO INIBIDOR OXIDANTE</t>
  </si>
  <si>
    <t>LIXAMENTO MECÂNICO EM SUPERFÍCIES DE CONCRETO</t>
  </si>
  <si>
    <t>PREPARO E APLICAÇÃO DE ESTUQUE</t>
  </si>
  <si>
    <t>LIXAMENTO MANUAL DE SUPERFÍCIES DE CONCRETO</t>
  </si>
  <si>
    <t>POLIMENTO DE CONCRETO</t>
  </si>
  <si>
    <t>POLIMENTO DE CONCRETO NOVO</t>
  </si>
  <si>
    <t>PREPARAÇÃO DE PONTE DE ADERÊNCIA COM ADESIVO A BASE DE EPÓXI</t>
  </si>
  <si>
    <t>ANCORAGEM DE BARRAS DE AÇO COM ADESIVO A BASE DE EPÓXI</t>
  </si>
  <si>
    <t>UN</t>
  </si>
  <si>
    <t>ALVENARIA DE TIJOLOS E BLOCOS</t>
  </si>
  <si>
    <t>.</t>
  </si>
  <si>
    <t>TIJOLOS MACIÇOS COMUNS - ESPELHO</t>
  </si>
  <si>
    <t>TIJOLOS MACIÇOS COMUNS - 1/2 TIJOLO</t>
  </si>
  <si>
    <t>TIJOLOS MACIÇOS COMUNS - 1 TIJOLO</t>
  </si>
  <si>
    <t>TIJOLOS MACIÇOS COMUNS - APARENTE, 1/2 TIJOLO</t>
  </si>
  <si>
    <t>TIJOLOS MACIÇOS COMUNS - APARENTE, 1 TIJOLO</t>
  </si>
  <si>
    <t>TIJOLOS CERÂMICOS FURADOS - 1/2 TIJOLO</t>
  </si>
  <si>
    <t>TIJOLOS CERÂMICOS FURADOS - 1 TIJOLO</t>
  </si>
  <si>
    <t>TIJOLOS LAMINADOS - ESPELHO</t>
  </si>
  <si>
    <t>TIJOLOS LAMINADOS - 1/2 TIJOLO</t>
  </si>
  <si>
    <t>TIJOLOS LAMINADOS - 1 TIJOLO</t>
  </si>
  <si>
    <t>TIJOLOS DE VIDRO - CANELADO, 19X19CM</t>
  </si>
  <si>
    <t>TIJOLOS DE VIDRO - TIJOLINHO, 19X19CM</t>
  </si>
  <si>
    <t>TIJOLOS DE VIDRO - VENTILAÇÃO TIPO VENEZIANA</t>
  </si>
  <si>
    <t>BLOCOS VAZADOS DE CONCRETO ESTRUTURAL - 14CM - 8MPA</t>
  </si>
  <si>
    <t>BLOCOS VAZADOS DE CONCRETO ESTRUTURAL - 14CM - 10MPA</t>
  </si>
  <si>
    <t>BLOCOS VAZADOS DE CONCRETO ESTRUTURAL - 14CM - 12MPA</t>
  </si>
  <si>
    <t>BLOCOS VAZADOS DE CONCRETO ESTRUTURAL - 14CM - 14MPA</t>
  </si>
  <si>
    <t>BLOCOS VAZADOS DE CONCRETO ESTRUTURAL - 19CM - 8MPA</t>
  </si>
  <si>
    <t>BLOCOS VAZADOS DE CONCRETO ESTRURURAL - 19CM - 10MPA</t>
  </si>
  <si>
    <t>BLOCOS VAZADOS DE CONCRETO ESTRUTURAL - 19CM - 12MPA</t>
  </si>
  <si>
    <t>BLOCOS VAZADOS DE CONCRETO ESTRUTURAL - 19CM - 14MPA</t>
  </si>
  <si>
    <t>BLOCOS VAZADOS DE CONCRETO - 09CM</t>
  </si>
  <si>
    <t>BLOCOS VAZADOS DE CONCRETO - 14CM</t>
  </si>
  <si>
    <t>BLOCOS VAZADOS DE CONCRETO - 19CM</t>
  </si>
  <si>
    <t>BLOCO SÍLICO CALCÁRIO - 09CM</t>
  </si>
  <si>
    <t>BLOCO SÍLICO CALCÁRIO - 14CM</t>
  </si>
  <si>
    <t>BLOCO SÍLICO CALCÁRIO - 19CM</t>
  </si>
  <si>
    <t>BLOCOS VAZADOS DE CONCRETO APARENTE - 09CM</t>
  </si>
  <si>
    <t>BLOCOS VAZADOS DE CONCRETO APARENTE - 14CM</t>
  </si>
  <si>
    <t>BLOCOS VAZADOS DE CONCRETO APARENTE - 19CM</t>
  </si>
  <si>
    <t>BLOCOS VAZADOS DE CONCRETO ESTRUTURAL - 14CM - ATÉ 6MPA</t>
  </si>
  <si>
    <t>BLOCOS VAZADOS DE CONCRETO ESTRUTURAL - 19CM - ATÉ 6MPA</t>
  </si>
  <si>
    <t>BLOCOS VAZADOS DE CONCRETO ESTRUTURAL APARENTE - 14CM - ATÉ 6MPA</t>
  </si>
  <si>
    <t>BLOCOS VAZADOS DE CONCRETO ESTRUTURAL APARENTE - 19CM - ATÉ 6MPA</t>
  </si>
  <si>
    <t>BLOCO CERÂMICO COMUM - 14CM</t>
  </si>
  <si>
    <t>BLOCO CERÂMICO COMUM - 19CM</t>
  </si>
  <si>
    <t>TELA TIPO DEPLOYEE PARA REFORÇO DE ALVENARIA</t>
  </si>
  <si>
    <t>ARMADURA EM AÇO CA-50 PARA BLOCOS VAZADOS DE CONCRETO ESTRUTURAL</t>
  </si>
  <si>
    <t>KG</t>
  </si>
  <si>
    <t>ARMADURA EM AÇO CA-60 PARA BLOCOS VAZADOS DE CONCRETO ESTRUTURAL</t>
  </si>
  <si>
    <t>CONCRETO "GROUT"</t>
  </si>
  <si>
    <t>VERGAS, CINTAS E PILARETES DE CONCRETO</t>
  </si>
  <si>
    <t>ALVENARIA DE ELEMENTOS VAZADOS</t>
  </si>
  <si>
    <t>ELEMENTOS VAZADOS DE TIJOLOS CERÂMICOS</t>
  </si>
  <si>
    <t>ELEMENTO VAZADO DE CONCRETO - TIPO NEO-REX N.4A OU SIMILAR</t>
  </si>
  <si>
    <t>ELEMENTO VAZADO DE CONCRETO - TIPO NEO REX N.4F OU SIMILAR</t>
  </si>
  <si>
    <t>ELEMENTO VAZADO DE CONCRETO - TIPO NEO-REX N.16 OU SIMILAR</t>
  </si>
  <si>
    <t>ELEMENTO VAZADO DE CONCRETO - TIPO NEO -  N.16/DS/DC OU SIMILAR</t>
  </si>
  <si>
    <t>ELEMENTO VAZADO DE CONCRETO - TIPO NEO-REX N.17G OU SIMILAR</t>
  </si>
  <si>
    <t>ELEMENTO VAZADO DE CONCRETO - TIPO NEO-REX N.19C OU SIMILAR</t>
  </si>
  <si>
    <t>ELEMENTO VAZADO DE CONCRETO - TIPO NEO-REX N.22B OU SIMILAR</t>
  </si>
  <si>
    <t>ELEMENTO VAZADO DE CONCRETO - TIPO NEO-REX N.23A OU SIMILAR</t>
  </si>
  <si>
    <t>ELEMENTO VAZADO DE CONCRETO - TIPO NEO-REX N.62A OU SIMILAR</t>
  </si>
  <si>
    <t>ELEMENTO VAZADO DE CONCRETO - TIPO NEO-REX N.62B OU SIMILAR</t>
  </si>
  <si>
    <t>ELEMENTO VAZADO DE CONCRETO - TIPO NEO-REX N.72A OU SIMILAR</t>
  </si>
  <si>
    <t>ELEMENTO VAZADO DE CONCRETO - TIPO NEO-REX N.78A OU SIMILAR</t>
  </si>
  <si>
    <t>OUTROS ELEMENTOS DIVISÓRIOS</t>
  </si>
  <si>
    <t>PLACAS DE GRANILITE - 30MM DE ESPESSURA</t>
  </si>
  <si>
    <t>PLACAS DE GRANILITE - 40MM DE ESPESSURA</t>
  </si>
  <si>
    <t>PLACAS DE GRANILITE - 50MM DE ESPESSURA</t>
  </si>
  <si>
    <t>DIVISÓRIA EM ARDÓSIA CINZA - POLIDA 2 LADOS - ESPESSURA 30MM</t>
  </si>
  <si>
    <t>VL.01 - DIVISÓRIA DE ACABAMENTO LAMINADO MELAMÍNICO, MIOLO COLMÉIA - PAINEL/PAINEL</t>
  </si>
  <si>
    <t>VL.02 - DIVISÓRIA DE ACABAMENTO LAMINADO MELAMÍNICO, MIOLO COLMÉIA - PAINEL CEGO</t>
  </si>
  <si>
    <t>VL.03 - DIVISÓRIA DE ACABAMENTO LAMINADO MELAMÍNICO, MIOLO COLMÉIA - PORTA/BANDEIRA</t>
  </si>
  <si>
    <t>VL.04 - DIVISÓRIA DE ACABAMENTO LAMINADO MELAMÍNICO, MIOLO COLMÉIA - PAINEL/VIDRO</t>
  </si>
  <si>
    <t>VL.05 - DIVISÓRIA DE ACABAMENTO LAMINADO MELAMÍNICO, MIOLO COLMÉIA - PORTA/VIDRO</t>
  </si>
  <si>
    <t>VL.06 - DIVISÓRIA DE ACABAMENTO LAMINADO MELAMÍNICO, MIOLO COLMÉIA - PAINEL/VIDRO/PAINEL</t>
  </si>
  <si>
    <t>VL.07 - DIVISÓRIA DE ACABAMENTO LAMINADO MELAMÍNICO, MIOLO COLMÉIA - PAINEL/VIDRO/VIDRO</t>
  </si>
  <si>
    <t>VL.08 - DIVISÓRIA DE ACABAMENTO  LAMINADO MELAMÍNICO, MIOLO COLMÉIA - PORTA/BONECA/PAINEL</t>
  </si>
  <si>
    <t>VL.09 - DIVISÓRIA DE ACABAMENTO  LAMINADO MELAMÍNICO, MIOLO COLMÉIA - PORTA/BONECA/VIDRO</t>
  </si>
  <si>
    <t>DEMOLIÇÃO DE ALVENARIA ESTRUTURAL DE BLOCOS VAZADOS DE CONCRETO</t>
  </si>
  <si>
    <t>DEMOLIÇÃO DE ALVENARIA EM GERAL (TIJOLOS OU BLOCOS)</t>
  </si>
  <si>
    <t>DEMOLIÇÃO DE ALVENARIA DE ELEMENTOS VAZADOS</t>
  </si>
  <si>
    <t>DEMOLIÇÃO DE VERGAS, CINTAS E PILARETES DE CONCRETO</t>
  </si>
  <si>
    <t>DEMOLIÇÃO DE PLACAS DIVISÓRIAS DE GRANILITE OU SIMILAR</t>
  </si>
  <si>
    <t>RETIRADAS</t>
  </si>
  <si>
    <t>RETIRADA DE ALVENARIA DE BLOCOS DE PEDRA NATURAL</t>
  </si>
  <si>
    <t>RETIRADA DE ALVENARIA DE TIJOLOS DE VIDRO OU ELEMENTOS VAZADOS</t>
  </si>
  <si>
    <t>RETIRADA DE PLACAS DIVISÓRIAS DE GRANILITE OU SIMILAR</t>
  </si>
  <si>
    <t>RETIRADA DE DIVISÓRIAS - CHAPAS OU TÁBUAS, EXCLUSIVE ENTARUGAMENTO</t>
  </si>
  <si>
    <t>RETIRADA DE DIVISÓRIAS - CHAPAS OU TÁBUAS, INCLUSIVE ENTARUGAMENTO</t>
  </si>
  <si>
    <t>RETIRADA DE DIVISÓRIAS - CHAPAS FIB.MADEIRA, COM MONTANTES METÁLICOS</t>
  </si>
  <si>
    <t>RECOLOCAÇÕES</t>
  </si>
  <si>
    <t>RECOLOCAÇÃO DE PLACAS DIVISÓRIAS DE GRANILITE OU SIMILAR</t>
  </si>
  <si>
    <t>RECOLOCAÇÃO DE DIVISÓRIAS - CHAPAS OU TÁBUAS, EXCLUSIVE ENTARUGAMENTO</t>
  </si>
  <si>
    <t>RECOLOCAÇÃO DE DIVISÓRIAS - CHAPAS OU TÁBUAS, INCLUSIVE ENTARUGAMENTO</t>
  </si>
  <si>
    <t>RECOLOCAÇÃO DE DIVISÓRIAS - CHAPAS FIB.MADEIRA, COM MONTANTES METÁLICOS</t>
  </si>
  <si>
    <t>IMPERMEABILIZANTE CONTRA UMIDADE DO SOLO</t>
  </si>
  <si>
    <t>ARGAMASSA IMPERMEABILIZANTE DE CIMENTO E AREIA (REBOCO IMPERMEÁVEL) - TRAÇO 1:3, ESPESSURA DE 20MM</t>
  </si>
  <si>
    <t>ARGAMASSA IMPERMEABILIZANTE DE CIMENTO E AREIA (SUBSOLOS) - TRAÇO 1:2,5, ESPESSURA DE 20MM</t>
  </si>
  <si>
    <t>CIMENTO IMPERMEABILIZANTE DE CRISTALIZAÇÃO - ESTRUTUTURA ENTERRADA</t>
  </si>
  <si>
    <t>REGULARIZAÇÃO COM ARGAMASSA DE CIMENTO E AREIA - TRAÇO 1:3, ESPESSURA MÉDIA 30MM</t>
  </si>
  <si>
    <t>PINTURA PROTETORA COM TINTA BETUMINOSA (PARA  ARGAMASSA IMPERMEÁVEL) - 2 DEMÃOS</t>
  </si>
  <si>
    <t>PROTEÇÃO MECÂNICA COM ARGAMASSA DE CIMENTO E AREIA - TRAÇO 1:7, ESPESSURA MÉDIA 30MM</t>
  </si>
  <si>
    <t>IMPERMEABILIZANTE CONTRA ÁGUA SOB PRESSÃO</t>
  </si>
  <si>
    <t>ARGAMASSA IMPERMEABILIZANTE DE CIMENTO E AREIA (RESERVATÓRIOS E PISCINAS) - TRAÇO 1:3, ESPESSURA 30MM</t>
  </si>
  <si>
    <t>CIMENTO IMPERMEABILIZANTE DE CRISTALIZAÇÃO - ESTRUTURA ELEVADA</t>
  </si>
  <si>
    <t>PINTURA PROTETORA COM TINTA BETUMINOSA (PARA ARGAMASSA IMPERMEÁVEL) - 2 DEMÃOS</t>
  </si>
  <si>
    <t>PINTURA PROTETORA COM TINTA A BASE DE EPÓXI (PARA ARGAMASSA IMPERMEÁVEL)</t>
  </si>
  <si>
    <t>IMPERMEABILIZANTE CONTRA ÁGUA DE PERCOLAÇÃO</t>
  </si>
  <si>
    <t>ARGAMASSA IMPERMEABILIZANTE DE CIMENTO E AREIA (CALHAS E MARQUISES) - TRAÇO 1:3, ESPESSURA 30MM</t>
  </si>
  <si>
    <t>IMPERMEABILIZAÇÃO COM MEMBRANAS ASFÁLTICAS - COM 3 CAMADAS DE FELTRO ASFÁLTICO 15LBS</t>
  </si>
  <si>
    <t>IMPERMEABILIZAÇÃO COM MEMBRANAS ASFÁLTICAS - COM 4 CAMADAS DE FELTRO ASFÁLTICO 15LBS</t>
  </si>
  <si>
    <t>IMPERMEABILIZAÇÃO COM MEMBRANAS ASFÁLTICAS - COM 5 CAMADAS DE FELTRO ASFÁLTICO 15LBS</t>
  </si>
  <si>
    <t>MANTA ASFÁLTICA ESPESSURA DE 3MM COM VÉU DE POLIÉSTER COLADA A MAÇARICO</t>
  </si>
  <si>
    <t>MANTA ASFÁLTICA ESPESSURA DE 4MM COM VÉU DE POLIÉSTER COLADA A MAÇARICO</t>
  </si>
  <si>
    <t>MANTA ASFÁLTICA ESPESSURA DE 4MM ANTI RAIZ COM VÉU DE POLIÉSTER</t>
  </si>
  <si>
    <t>IMPERMEABILIZAÇÃO A BASE DE EMULSÃO ASFÁLTICA - ESTRUTURADA COM TECIDO POLIÉSTER - 2 CAMADAS DE ESTRUTURANTE</t>
  </si>
  <si>
    <t>IMPERMEABILIZAÇÃO A BASE DE EMULSÃO ASFÁLTICA ESTRUTURADA COM TECIDO DE POLIÉSTER - 3 CAMADAS DE ESTRUTURANTE</t>
  </si>
  <si>
    <t>IMPERMEABILIZAÇÃO A BASE DE EMULSÃO ASFÁLTICA MODIFICADA COM ELASTÔMEROS - ESTRUTURADA COM TECIDO DE POLIÉSTER - 2 CAMADAS DE ESTRUTURANTE</t>
  </si>
  <si>
    <t>ARGILA EXPANDIDA SOLTA</t>
  </si>
  <si>
    <t>ISOLAMENTO TÉRMICO COM ARGILA EXPANDIDA SOLTA - ESPESSURA 70MM</t>
  </si>
  <si>
    <t>ISOLAMENTO TÉRMICO COM POLIESTIRENO EXPANDIDO - ESPESSURA 50MM</t>
  </si>
  <si>
    <t>JUNTAS DE DILATAÇÃO</t>
  </si>
  <si>
    <t>MASTIQUE ELÁSTICO A BASE DE SILICONE</t>
  </si>
  <si>
    <t>DM3</t>
  </si>
  <si>
    <t>MASTIQUE ELÁSTICO A BASE DE POLISSULFETOS - BICOMPONENTE</t>
  </si>
  <si>
    <t>MASTIQUE ELÁSTICO A BASE DE POLIURETANO - MONOCOMPONENTE</t>
  </si>
  <si>
    <t>FORNECIMENTO E COLOCAÇÃO DE JUNTA DE DILATAÇÃO DE ELASTÔMERO DE NEOPRENE, TIPO JEENE JJ2540VV OU SIMILAR</t>
  </si>
  <si>
    <t>DEMOLIÇÕES</t>
  </si>
  <si>
    <t>DEMOLIÇÃO DE ARGAMASSA IMPERMEÁVEL - ESPESSURA MÉDIA DE 30MM</t>
  </si>
  <si>
    <t>DEMOLIÇÃO DE SISTEMAS IMPERMEABILIZANTES DE BASE ASFÁLTICA</t>
  </si>
  <si>
    <t>DEMOLIÇÃO DE SISTEMAS DE ISOLAMENTO TÉRMICO EM GERAL</t>
  </si>
  <si>
    <t>DEMOLIÇÃO DE CAPEAMENTO PROTETOR, EXECUTADO COM ARGAMASSA DE CIMENTO E AREIA</t>
  </si>
  <si>
    <t>DEMOLIÇÃO DE PROTEÇÃO TERMOMECÂNICA - LADRILHOS CERÂMICOS OU HIDRÁULICOS</t>
  </si>
  <si>
    <t>DEMOLIÇÃO DE ARGAMASSA DE REGULARIZAÇÃO - ESPESSURA MÉDIA DE 30MM</t>
  </si>
  <si>
    <t>RETIRADA DE ISOLAMENTO TÉRMICO - TIJOLOS CERÂMICOS FURADOS</t>
  </si>
  <si>
    <t>RETIRADA DE ISOLAMENTO TÉRMICO - AGREGADOS SOLTOS EM GERAL</t>
  </si>
  <si>
    <t>RECOLOCAÇÃO DE ISOLAMENTO TÉRMICO - AGREGADOS SOLTOS EM GERAL</t>
  </si>
  <si>
    <t>SERVIÇOS PARCIAIS</t>
  </si>
  <si>
    <t>PAPEL KRAFT BETUMADO DUPLO</t>
  </si>
  <si>
    <t>COBERTURAS</t>
  </si>
  <si>
    <t>ESTRUTURA DE MADEIRA, EM TERÇAS, PARA TELHAS DE BARRO</t>
  </si>
  <si>
    <t>ESTRUTURA DE MADEIRA, PONTALETADA, PARA TELHAS DE BARRO</t>
  </si>
  <si>
    <t>ESTRUTURA COM TESOURAS DE MADEIRA PARA TELHAS DE BARRO - VÃOS ATÉ 7,00M</t>
  </si>
  <si>
    <t>ESTRUTURA COM TESOURAS DE MADEIRA PARA TELHAS DE BARRO - VÃOS 7,01 À 10,00M</t>
  </si>
  <si>
    <t>ESTRUTURA COM TESOURAS DE MADEIRA PARA TELHAS DE BARRO - VÃOS 10,01 À 13,00M</t>
  </si>
  <si>
    <t>ESTRUTURA COM TESOURAS DE MADEIRA PARA TELHAS DE BARRO - VÃOS 13,01 À 18,00M</t>
  </si>
  <si>
    <t>ESTRUTURA DE MADEIRA, EM TERÇAS, PARA TELHAS ONDULADAS CA/AL/PL/AG</t>
  </si>
  <si>
    <t>ESTRUTURA DE MADEIRA, PONTALETADA, PARA TELHAS ONDULADAS CA/AL/PL/AG</t>
  </si>
  <si>
    <t>ESTRUTURA COM TESOURAS DE MADEIRA PARA TELHAS ONDULADAS CA/AL/PL - VÃOS ATÉ 7,00M</t>
  </si>
  <si>
    <t>ESTRUTURA COM TESOURAS DE MADEIRA PARA TELHAS ONDULADAS CA/AL/PL - VÃOS 7,01 À 10,00M</t>
  </si>
  <si>
    <t>ESTRUTURA COM TESOURAS DE MADEIRA PARA TELHAS ONDULADAS CA/AL/PL - VÃOS 10,01 À 13,00M</t>
  </si>
  <si>
    <t>ESTRUTURA COM TESOURAS DE MADEIRA PARA TELHAS ONDULADAS CA/AL/PL - VÃOS 13,01 À 18,00M</t>
  </si>
  <si>
    <t>FORNECIMENTO DE ESTRUTURA METÁLICA PARA COBERTURA</t>
  </si>
  <si>
    <t>MONTAGEM DE ESTRUTURA METÁLICA PARA COBERTURA</t>
  </si>
  <si>
    <t>TELHAS DE BARRO COZIDO - PAULISTA</t>
  </si>
  <si>
    <t>TELHAS DE BARRO COZIDO - SUPER-PAULISTA (PLAN)</t>
  </si>
  <si>
    <t>TELHAS DE BARRO COZIDO - FRANCESA</t>
  </si>
  <si>
    <t>TELHA ONDULADA CRFS 6MM</t>
  </si>
  <si>
    <t>TELHA ONDULADA CRFS 8MM</t>
  </si>
  <si>
    <t>TELHA ESTRUTURAL TRAPEZOIDAL EM CRFS, LARGURA ÚTIL=44CM - ESPESSURA 8MM</t>
  </si>
  <si>
    <t>TELHA ESTRUTURAL TRAPEZOIDAL EM CRFS, LARGURA ÚTIL=90CM - ESPESSURA 8MM</t>
  </si>
  <si>
    <t>TELHAS DE PVC RÍGIDO,TRANSLÚCIDAS OU OPACAS - ONDULADA,TRAPEZOIDAL OU GRECA</t>
  </si>
  <si>
    <t>TELHAS DE POLIÉSTER - ONDULADA OU TRAPEZOIDAL</t>
  </si>
  <si>
    <t>TELHAS DE ALUMÍNIO, PERFIL ONDULADO - ESPESSURA 0,8MM</t>
  </si>
  <si>
    <t>TELHAS DE ALUMÍNIO  PERFIL TRAPEZOIDAL - ESPESSURA 0,8MM</t>
  </si>
  <si>
    <t>TELHA TRAPEZOIDAL DUPLA EM AÇO GALVANIZADO - E= 0,8MM, REVESTIMENTO B, H=40MM - PINTADA 1 FACE - MIOLO EM POLIURETANO E=30MM</t>
  </si>
  <si>
    <t>TELHA TRAPEZOIDAL EM AÇO GALVANIZADO ESPESSURA DE 0,50MM, REVESTIMENTO B, H=40MM</t>
  </si>
  <si>
    <t>TELHA ONDULADA EM AÇO GALVANIZADO ESPESSURA DE 0,50MM, REVESTIMENTO B, H=17,5MM</t>
  </si>
  <si>
    <t>TELHA TRAPEZOIDAL DUP. AÇO GALVANIZADO ESPESSURA DE 0,5MM, REVESTIMENTO B, H=40MM, COM MIOLO POLIURETANO E=30MM</t>
  </si>
  <si>
    <t>TELHA TRAPEZOIDAL EM AÇO GALVANIZADO ESP=0,5MM, H=40MM, COM PINTURA ELETROLÍTICA COR BRANCA 2 FACES</t>
  </si>
  <si>
    <t>TELHA ONDULADA EM AÇO GALVANIZADO E=0,5MM, REVESTIMENTO B, H=17,5MM COM PINTURA ELETROLÍTICA COR BRANCA 2 FACES</t>
  </si>
  <si>
    <t>TELHA TRAPEZOIDAL DUP. AÇO GALVANIZADO E=0,5MM, REVESTIMENTO B, H=40MM PINTURA MIOLO POLIURETANO E=30MM</t>
  </si>
  <si>
    <t>TELHAS EM POLICARBONATO ALVEOLAR 6MM COM ESTRUTURA METÁLICA GALVANIZADA INSTALADA</t>
  </si>
  <si>
    <t>CUMEEIRA OU ESPIGÃO PARA TELHAS PAULISTA, PLAN E FRANCESA - BARRO OU VIDRO</t>
  </si>
  <si>
    <t>CUMEEIRA PARA TELHA ONDULADA (CRFS, PVC RÍGIDO E POLIÉSTER), TRAPEZOIDAL E GRECA (PVC RÍGIDO E POLIÉSTER)</t>
  </si>
  <si>
    <t>CUMEEIRA NORMAL PARA TELHA TECNOLOGIA CRFS, ESTRUTURAL TRAPEZOIDAL 44CM</t>
  </si>
  <si>
    <t>CUMEEIRA NORMAL PARA TELHA TECNOLOGIA CRFS, ESTRUTURAL TRAPEZOIDAL - 90CM</t>
  </si>
  <si>
    <t>CUMEEIRA DE ALUMÍNIO, PERFIL ONDULADO - NORMAL E= 0,8MM</t>
  </si>
  <si>
    <t>CUMEEIRA DE ALUMÍNIO, PERFIL TRAPEZOIDAL - NORMAL - E=0,8MM</t>
  </si>
  <si>
    <t>CUMEEIRA DE ALUMÍNIO PERFIL ONDULADO - SHED - E=0,8MM</t>
  </si>
  <si>
    <t>CUMEEIRA DE ALUMÍNIO - PERFIL TRAPEZOIDAL - SHED - E=0,8MM</t>
  </si>
  <si>
    <t>CUMEEIRA TRAPEZOIDAL EM AÇO GALVANIZADO ESP=0,5MM, REVESTIMENTO B, H=40MM, L=0,60 M</t>
  </si>
  <si>
    <t>CUMEEIRA ONDULADA EM AÇO GALVANIZADO ESP=0,50MM, REVESTIMENTO B, H=17,5MM, LARG=0,60M</t>
  </si>
  <si>
    <t>CUMEEIRA TRAPEZOIDAL EM AÇO GALVANIZADO E=0,5MM, REVESTIMENTO B, H=40MM, L=0,60M, COM PINTURA BRANCA 2 FACES</t>
  </si>
  <si>
    <t>CUMEEIRA ONDULADA EM AÇO GALVANIZADO E=0,5MM, REVESTIMENTO B, H=17,5MM, L=0,60M, COM PINTURA BRANCA 2 FACES</t>
  </si>
  <si>
    <t>DOMOS DE VENTILAÇÃO E ILUMINAÇÃO</t>
  </si>
  <si>
    <t>DOMO ACRÍLICO PARA ILUMINAÇÃO E VENTILAÇÃO</t>
  </si>
  <si>
    <t>DEMOLIÇÃO DE TELHAS DE BARRO COZIDO OU VIDRO EM GERAL</t>
  </si>
  <si>
    <t>DEMOLIÇÃO DE TELHAS EM GERAL, EXCLUSIVE TELHAS DE BARRO COZIDO E VIDRO</t>
  </si>
  <si>
    <t>RETIRADA DE ESTRUTURA MADEIRA PONTALETADA - PARA TELHAS DE BARRO COZIDO</t>
  </si>
  <si>
    <t>RETIRADA DE ESTRUTURA MADEIRA PONTALETADA - PARA TELHA ONDULADA DE CIMENTO AMIANTO, ALUMÍNIO OU PLÁSTICO</t>
  </si>
  <si>
    <t>RETIRADA DE ESTRUTURA DE MADEIRA COM TESOURAS - PARA TELHAS DE BARRO COZIDO</t>
  </si>
  <si>
    <t>RETIRADA DE ESTRUTURA DE MADEIRA COM TESOURAS - PARA TELHA ONDULADA DE CIMENTO AMIANTO, ALUMÍNIO OU PLÁSTICO</t>
  </si>
  <si>
    <t>RETIRADA DE ESTRUTURA METÁLICA INCLUSIVE PERFIS DE FIXAÇÃO</t>
  </si>
  <si>
    <t>RETIRADA PARCIAL DE MADEIRAMENTO DE TELHADO - RIPAS</t>
  </si>
  <si>
    <t>RETIRADA PARCIAL DE MADEIRAMENTO DE TELHADO - CAIBROS</t>
  </si>
  <si>
    <t>RETIRADA PARCIAL DE MADEIRAMENTO DE TELHADO - VIGAS</t>
  </si>
  <si>
    <t>RETIRADA DE FERRAGEM PARA MADEIRAMENTO DE TELHADO</t>
  </si>
  <si>
    <t>RETIRADA DE TELHAS DE BARRO COZIDO OU VIDRO - TIPO FRANCESA</t>
  </si>
  <si>
    <t>RETIRADA DE TELHAS DE BARRO COZIDO OU VIDRO - TIPO PAULISTA</t>
  </si>
  <si>
    <t>RETIRADA DE TELHAS DE BARRO COZIDO - TIPO SUPER-PAULISTA (PLAN)</t>
  </si>
  <si>
    <t>RETIRADA DE TELHAS EM GERAL, EXCLUSIVE TELHAS DE BARRO COZIDO, VIDRO E ESTRUTURAIS DE CRFS</t>
  </si>
  <si>
    <t>RETIRADA DE TELHAS ESTRUTURAIS DE CRFS OU CIMENTO AMIANTO - LARGURA ÚTIL=44CM</t>
  </si>
  <si>
    <t>RETIRADA DE TELHAS ESTRUTURAIS DE CRFS OU CIMENTO AMIANTO - LARGURA ÚTIL=90CM</t>
  </si>
  <si>
    <t>RETIRADA DE CUMEEIRAS OU ESPIGÕES DE BARRO COZIDO OU VIDRO EM GERAL</t>
  </si>
  <si>
    <t>RETIRADA DE CUMEEIRAS OU ESPIGÕES DE MATERIAIS EM GERAL - EXCLUSIVE BARRO COZIDO OU VIDRO</t>
  </si>
  <si>
    <t>RECOLOCAÇÃO PARCIAL DE MADEIRAMENTO DE TELHADO - RIPAS</t>
  </si>
  <si>
    <t>RECOLOCAÇÃO PARCIAL DE MADEIRAMENTO DE TELHADO - CAIBROS</t>
  </si>
  <si>
    <t>RECOLOCAÇÃO PARCIAL DE MADEIRAMENTO DE TELHADO - VIGAS</t>
  </si>
  <si>
    <t>RECOLOCAÇÃO DE FERRAGEM PARA MADEIRAMENTO DE TELHADO</t>
  </si>
  <si>
    <t>RECOLOCAÇÃO DE TELHAS DE BARRO COZIDO OU VIDRO - TIPO FRANCESA</t>
  </si>
  <si>
    <t>RECOLOCAÇÃO DE TELHAS DE BARRO COZIDO OU VIDRO - TIPO PAULISTA</t>
  </si>
  <si>
    <t>RECOLOCAÇÃO DE TELHAS DE BARRO COZIDO - TIPO SUPER-PAULISTA (PLAN)</t>
  </si>
  <si>
    <t>RECOLOCAÇÃO DE TELHAS DE CRF, CIMENTO AMIANTO, ALUMÍNIO OU PLÁSTICO - ONDULADA COMUM</t>
  </si>
  <si>
    <t>RECOLOCAÇÃO DE TELHAS ESTRUTURAIS DE CRFS OU CIMENTO AMIANTO - LARGURA ÚTIL=44CM</t>
  </si>
  <si>
    <t>RECOLOCAÇÃO DE TELHAS ESTRUTURAIS DE CRFS OU CIMENTO AMIANTO - LARGURA ÚTIL=90CM</t>
  </si>
  <si>
    <t>RECOLOCAÇÃO DE CUMEEIRAS OU ESPIGÕES DE BARRO COZIDO</t>
  </si>
  <si>
    <t>RECOLOCAÇÃO DE CUMEEIRAS OU ESPIGÕES DE MATERIAIS EM GERAL - EXCLUSIVE BARRO COZIDO OU VIDRO</t>
  </si>
  <si>
    <t>REVISÃO GERAL DE TELHADOS DE BARRO, INCLUSIVE TOMADA DE GOTEIRA</t>
  </si>
  <si>
    <t>REMANEJAMENTO DE TELHAS DE BARRO COZIDO, INCLUSIVE ESCOVAMENTO</t>
  </si>
  <si>
    <t>REVISÃO, ESCOVAÇÃO, INCLUSIVE  TOMADA DE GOTEIRAS DE TELHADOS EM GERAL, EXCLUSIVE PARA TELHAS DE BARRO COZIDO OU VIDRO</t>
  </si>
  <si>
    <t>MADEIRAMENTO DE TELHADO, PADRÃO PEROBA - RIPAS 1,5X5CM</t>
  </si>
  <si>
    <t>MADEIRAMENTO DE TELHADO, PADRÃO PEROBA - CAIBROS 5X6CM</t>
  </si>
  <si>
    <t>MADEIRAMENTO DE TELHADO, PADRÃO PEROBA - VIGAS 6X12CM</t>
  </si>
  <si>
    <t>PARAFUSO ROSCA SOBERBA PARA FIXAÇÃO DE TELHAS EM CRFS OU CIMENTO AMIANTO</t>
  </si>
  <si>
    <t>GANCHO COM ROSCA UMA EXTREMIDADE PARA FIXAÇÃO DE TELHA ESTRUTURAL TRAPEZOIDAL - 90CM</t>
  </si>
  <si>
    <t>PLACA DE VENTILAÇÃO PARA TELHA ESTRUTURAL TRAPEZOIDAL - 90CM</t>
  </si>
  <si>
    <t>ESQUADRIAS DE MADEIRA</t>
  </si>
  <si>
    <t>PORTAS DE PASSAGEM</t>
  </si>
  <si>
    <t>PM.01 - PORTA LISA ESPECIAL/ SÓLIDA PARA INSTALAÇÕES SANITÁRIAS  - 62X165CM</t>
  </si>
  <si>
    <t>PM.02 - PORTA LISA COMUM/ ENCABEÇADA, REVESTIDA COM LAMINADO MELAMÍNICO  (PARA INSTALAÇÃO SANITÁRIA) - 62X165CM</t>
  </si>
  <si>
    <t>PM.03 - PORTA LISA ESPECIAL/ SÓLIDA PARA BOX, PARA PORTADORES DE DEFICIÊNCIA FÍSICA - 82X170CM</t>
  </si>
  <si>
    <t>PM.04 - PORTA LISA ESPECIAL/ SÓLIDA PARA PORTADORES DE DEFICIÊNCIA FÍSICA - 82X210CM</t>
  </si>
  <si>
    <t>PM.05 - PORTA LISA ESPECIAL/ SÓLIDA - 62X210CM</t>
  </si>
  <si>
    <t>PM.06 - PORTA LISA ESPECIAL/ SÓLIDA - 72X210CM</t>
  </si>
  <si>
    <t>PM.07 - PORTA LISA ESPECIAL/ SÓLIDA - 82X210CM</t>
  </si>
  <si>
    <t>PM.08 - PORTA LISA ESPECIAL/ SÓLIDA - 92X210CM</t>
  </si>
  <si>
    <t>PM.09 - PORTA LISA ESPECIAL/ SÓLIDA - 102X210CM</t>
  </si>
  <si>
    <t>PM.10 - PORTA LISA COMUM/ ENCABEÇADA - 62X210CM</t>
  </si>
  <si>
    <t>PM.11 - PORTA LISA COMUM/ ENCABEÇADA - 72X210CM</t>
  </si>
  <si>
    <t>PM.12 - PORTA LISA COMUM/ ENCABEÇADA - 82X210CM</t>
  </si>
  <si>
    <t>PM.13 - PORTA LISA COMUM/ ENCABEÇADA - 92X210CM</t>
  </si>
  <si>
    <t>PM.14 - PORTA LISA COMUM/ ENCABEÇADA - 102X210CM</t>
  </si>
  <si>
    <t>PM.15 - PORTA LISA COMUM/ ENCABEÇADA REVESTIDA COM LAMINADO MELAMÍNICO - 62X210CM</t>
  </si>
  <si>
    <t>PM.16 - PORTA LISA COMUM/ ENCABEÇADA REVESTIDA COM LAMINADO MELAMÍNICO - 72X210CM</t>
  </si>
  <si>
    <t>PM.17 - PORTA LISA COMUM/ ENCABEÇADA REVESTIDA COM LAMINADO MELAMÍNICO - 82X210CM</t>
  </si>
  <si>
    <t>PM.18 - PORTA LISA COMUM/ ENCABEÇADA REVESTIDA COM LAMINADO MELAMÍNICO - 92X210CM</t>
  </si>
  <si>
    <t>PM.19 - PORTA LISA COMUM/ ENCABEÇADA REVESTIDA COM LAMINADO MELAMÍNICO - 102X210CM</t>
  </si>
  <si>
    <t>PM.32 - PORTA MACIÇA TIPO MEXICANA - 82X210CM</t>
  </si>
  <si>
    <t>PM.33 - PORTA MACIÇA TIPO MEXICANA - 92X210CM</t>
  </si>
  <si>
    <t>PM.34 - PORTA MACIÇA TIPO MEXICANA - 102X210CM</t>
  </si>
  <si>
    <t>PM.37 - PORTA VENEZIANA - 82X210CM</t>
  </si>
  <si>
    <t>PM.38 - PORTA VENEZIANA - 92X210CM</t>
  </si>
  <si>
    <t>PM.39 - PORTA DE MADEIRA LISA COMUM/ ENCABEÇADA DE CORRER, 2 FOLHAS, TRILHO DE ALUMÍNIO</t>
  </si>
  <si>
    <t>PM.45 - PORTA DE MADEIRA LISA COMUM/ ENCABEÇADA, 2 FOLHAS - 124X210CM</t>
  </si>
  <si>
    <t>PM.46 - PORTA DE MADEIRA LISA COMUM/ ENCABEÇADA - 2 FOLHAS - 144X210CM</t>
  </si>
  <si>
    <t>PM.47 - PORTA DE MADEIRA LISA COMUM/ ENCABEÇADA - 2 FOLHAS - 164X210CM</t>
  </si>
  <si>
    <t>PM.48 - PORTA DE MADEIRA LISA COMUM/ ENCABEÇADA, 2 FOLHAS - 184X210CM</t>
  </si>
  <si>
    <t>PM.49 - PORTA DE MADEIRA LISA COMUM/ ENCABEÇADA, 2 FOLHAS - 204X210CM</t>
  </si>
  <si>
    <t>EM.01 - BATENTE DE MADEIRA (14CM) - PARA PORTA DE 1 FOLHA, SEM BANDEIRA</t>
  </si>
  <si>
    <t>JG</t>
  </si>
  <si>
    <t>EM.01 - BATENTE DE MADEIRA (14CM) - PARA PORTA DE 2 FOLHAS, SEM BANDEIRA</t>
  </si>
  <si>
    <t>EM.01 - BATENTE DE MADEIRA (14CM) - PARA PORTA COM BANDEIRA</t>
  </si>
  <si>
    <t>EM.01 - BATENTE DE MADEIRA (14CM) - PARA INSTALAÇÕES SANITÁRIAS</t>
  </si>
  <si>
    <t>EM.02 - BATENTE DE MADEIRA (25CM) - PARA PORTA DE 1 FOLHA, SEM BANDEIRA</t>
  </si>
  <si>
    <t>EM.02 - BATENTE DE MADEIRA (25CM) - PARA PORTA DE 2 FOLHAS, SEM BANDEIRA</t>
  </si>
  <si>
    <t>EM.02 - BATENTE DE MADEIRA (25CM) - PARA PORTA COM BANDEIRA</t>
  </si>
  <si>
    <t>EM.03 - BATENTE DE MADEIRA (9,5CM) - PARA PORTA EM DIVISÓRIA DV.01</t>
  </si>
  <si>
    <t>PM.02A - PORTA LISA REVESTIDA - PARA INSTALAÇÃO SANITÁRIA INFANTIL - 62 X 100CM</t>
  </si>
  <si>
    <t>EM.16 - BANDEIRA FIXA PARA PORTAS DE PASSAGEM - FOLHA LISA - 35MM</t>
  </si>
  <si>
    <t>EM.21 - VISOR FIXO COM VIDRO E REQUADRO DE MADEIRA PARA PORTA</t>
  </si>
  <si>
    <t>EM.26 - FAIXA BATE MACA EM LAMINADO  MELAMÍNICO PARA PORTA DE MADEIRA</t>
  </si>
  <si>
    <t>FERRAGENS E COMPLEMENTOS METÁLICOS</t>
  </si>
  <si>
    <t>CONJUNTO DE FECHADURA DE CILINDRO, 55MM, TRÁFEGO INTENSO, MAÇANETA EM ZAMAC, GUARNIÇÕES EM AÇO, ACABAMENTO CROMADO - PARA PORTA INTERNA OU EXTERNA</t>
  </si>
  <si>
    <t>CONJUNTO DE FECHADURA DE CILINDRO, CAIXA RASA (22MM) - PORTA COM MONTANTE ESTREITO</t>
  </si>
  <si>
    <t>CONJUNTO DE FECHADURA DE CILINDRO, SÓ LINGUETA (55MM) - TRÁFEGO INTENSO - PORTA DE ABRIR</t>
  </si>
  <si>
    <t>CONJUNTO DE FECHADURA DE CILINDRO, BICO DE PAPAGAIO (22MM) - PORTA DE CORRER</t>
  </si>
  <si>
    <t>FECHADURA TIPO GORGE (55MM) - TRÁFEGO INTENSO,  MAÇANETA EM ZEMAC, GUARNIÇÕES EM AÇO, ACABAMENTO CROMADO BRILHANTE</t>
  </si>
  <si>
    <t>FECHADURA TIPO GORGE, SÓ LINGUETA, 55MM, TRÁFEGO INTENSO</t>
  </si>
  <si>
    <t>FECHADURA TIPO SÓ TRINCO (45MM) - TRÁFEGO INTENSO, MAÇANETA EM ZAMAC, GUARNIÇÕES EM AÇO, ACABAMENTO CROMADO BRILHANTE - PORTA DE ABRIR</t>
  </si>
  <si>
    <t>FECHADURA TIPO TRANQUETA E TRINCO (55MM) - TRÁFEGO INTENSO, MAÇANETA EM ZAMAC, GUARNIÇÕES EM AÇO, ACABAMENTO CROMADO BRILHANTE - PORTA DE SANITÁRIO</t>
  </si>
  <si>
    <t>FECHADURA TIPO TRANQUETA (45MM) - PORTA INTERNA DE INSTALAÇÕES SANITÁRIAS</t>
  </si>
  <si>
    <t>CONJUNTO DE FECHADURA TIPO TETRA - SOMENTE TRANCA</t>
  </si>
  <si>
    <t>CJ</t>
  </si>
  <si>
    <t>TARGETA DE SOBREPOR,TIPO "LIVRE-OCUPADO"- 60X65MM</t>
  </si>
  <si>
    <t>FECHO DE EMBUTIR, TRAVA ACIONADA POR ALAVANCA, 3/4"X400MM - PORTA 2 FOLHAS</t>
  </si>
  <si>
    <t>FECHO DE EMBUTIR,TRAVA ACIONADA POR ALAVANCA, 3/4"X200MM - PORTA 2 FOLHAS</t>
  </si>
  <si>
    <t>MOLA FECHA-PORTA,TIPO LEVE (AMORTECEDOR HIDRÁULICO)</t>
  </si>
  <si>
    <t>MOLA FECHA-PORTA,TIPO PESADO</t>
  </si>
  <si>
    <t>MOLA VAI-E-VEM, DE TOPO</t>
  </si>
  <si>
    <t>CADEADO DE LATÃO (COM CILINDRO E TRAVA DUPLA) - 35MM PESO MÍNIMO 140G</t>
  </si>
  <si>
    <t>PORTA-CADEADO DE FERRO PINTADO - 63MM PESO MÍNIMO 25G</t>
  </si>
  <si>
    <t>PORTA-CADEADO DE FERRO PINTADO - 89MM PESO MÍNIMO 115G</t>
  </si>
  <si>
    <t>BARRA ANTI-PÂNICO PARA  PORTA 1 FOLHA - COLOCADA</t>
  </si>
  <si>
    <t>RESPIRO PARA ARMÁRIO EM LATÃO CROMADO - DIÂMETRO 10CM</t>
  </si>
  <si>
    <t>PORTAS COM REVESTIMENTO</t>
  </si>
  <si>
    <t>PM.50 - PORTA DE MADEIRA LISA COMUM/ ENCABEÇADA, REVESTIDA COM LAMINADO MELAMÍNICO - 2 FOLHAS 124X210CM</t>
  </si>
  <si>
    <t>PM.51 - PORTA DE MADEIRA LISA COMUM/ ENCABEÇADA, REVESTIDA COM LAMINADO MELAMÍNICO - 2 FOLHAS 144X210CM</t>
  </si>
  <si>
    <t>PM.52 - PORTA DE MADEIRA LISA COMUM/ ENCABEÇADA, REVESTIDA COM LAMINADO MELAMÍNICO - 2 FOLHAS 164X210CM</t>
  </si>
  <si>
    <t>PM.53 - PORTA DE MADEIRA LISA COMUM/ ENCABEÇADA, REVESTIDA COM LAMINADO MELAMÍNICO - 2 FOLHAS 184X210CM</t>
  </si>
  <si>
    <t>PM.54 - PORTA DE MADEIRA LISA COMUM/ ENCABEÇADA, REVESTIDA COM LAMINADO MELAMÍNICO - 2 FOLHAS 204X210CM</t>
  </si>
  <si>
    <t>PM.57 - PORTA GUICHÊ EM MADEIRA LISA ESPECIAL/ SÓLIDA - 82X210CM - REVESTIDA COM LAMINADO  MELAMÍNICO</t>
  </si>
  <si>
    <t>ARMÁRIO SEM PORTAS, REVESTIMENTO EXTERNO E INTERNO EM LAMINADO MELAMÍNICO</t>
  </si>
  <si>
    <t>ARMÁRIO COM PORTAS, SEM REVESTIMENTO</t>
  </si>
  <si>
    <t>ARMÁRIO COM PORTAS, REVESTIMENTO EXTERNO E INTERNO EM LAMINADO MELAMÍNICO</t>
  </si>
  <si>
    <t>PORTAS PARA ARMÁRIO SEM REVESTIMENTO</t>
  </si>
  <si>
    <t>PORTAS PARA ARMÁRIO COM REVESTIMENTO EXTERNO EM LAMINADO MELAMÍNICO</t>
  </si>
  <si>
    <t>PORTAS PARA ARMÁRIO COM REVESTIMENTO EXTERNO E INTERNO EM LAMINADO MELAMÍNICO</t>
  </si>
  <si>
    <t>PRATELEIRA PARA ARMÁRIO SEM REVESTIMENTO</t>
  </si>
  <si>
    <t>PRATELEIRA PARA ARMÁRIO, REVESTIDA EM 1 FACE EM LAMINADO MELAMÍNICO</t>
  </si>
  <si>
    <t>PRATELEIRA PARA ARMÁRIO, REVESTIDA EM 2 FACES, EM LAMINADO MELAMÍNICO</t>
  </si>
  <si>
    <t>RETIRADA DE FOLHAS DE PORTA DE PASSAGEM OU JANELA</t>
  </si>
  <si>
    <t>RETIRADA DE BATENTES DE MADEIRA</t>
  </si>
  <si>
    <t>RETIRADA DE GUARNIÇÕES OU MOLDURAS DE MADEIRA</t>
  </si>
  <si>
    <t>RETIRADA DE GUICHÊS, INCLUSIVE BATENTE E FERRAGENS</t>
  </si>
  <si>
    <t>RETIRADA DE FECHADURAS DE EMBUTIR, COMPLETAS</t>
  </si>
  <si>
    <t>RETIRADA DE FECHADURAS, FECHOS OU TARGETAS DE SOBREPOR</t>
  </si>
  <si>
    <t>RETIRADA DE MAÇANETAS</t>
  </si>
  <si>
    <t>PAR</t>
  </si>
  <si>
    <t>RETIRADA DE ESPELHOS</t>
  </si>
  <si>
    <t>RETIRADA DE ROSETAS OU ENTRADAS DE CHAVE GORGE</t>
  </si>
  <si>
    <t>RETIRADA DE BORBOLETAS OU LEVANTADORES TIPO "UNHA"</t>
  </si>
  <si>
    <t>RETIRADA DE DOBRADIÇAS</t>
  </si>
  <si>
    <t>RECOLOCAÇÃO DE FOLHAS DE PORTA DE PASSAGEM OU JANELA</t>
  </si>
  <si>
    <t>RECOLOCAÇÃO DE BATENTES MADEIRA</t>
  </si>
  <si>
    <t>RECOLOCAÇÃO DE GUARNIÇÕES OU MOLDURAS DE MADEIRA</t>
  </si>
  <si>
    <t>RECOLOCAÇÃO DE GUICHÊS, INCLUSIVE BATENTE E FERRAGENS</t>
  </si>
  <si>
    <t>RECOLOCAÇÃO DE FECHADURAS DE EMBUTIR, COMPLETAS</t>
  </si>
  <si>
    <t>RECOLOCAÇÃO DE FECHADURAS, FECHOS OU TARGETAS DE SOBREPOR</t>
  </si>
  <si>
    <t>RECOLOCAÇÃO DE MAÇANETAS</t>
  </si>
  <si>
    <t>RECOLOCAÇÃO DE ESPELHOS</t>
  </si>
  <si>
    <t>RECOLOCAÇÃO DE ROSETAS OU ENTRADAS DE CHAVE GORGE</t>
  </si>
  <si>
    <t>RECOLOCAÇÃO DE BORBOLETAS OU LEVANTADORES TIPO "UNHA"</t>
  </si>
  <si>
    <t>RECOLOCAÇÃO DE DOBRADIÇAS</t>
  </si>
  <si>
    <t>GUARNIÇÃO OU MOLDURA DE MADEIRA - 4,5CM</t>
  </si>
  <si>
    <t>GUARNIÇÃO OU MOLDURA DE MADEIRA - 7,5CM</t>
  </si>
  <si>
    <t>GUARNIÇÃO OU MOLDURA DE MADEIRA - 10,0CM</t>
  </si>
  <si>
    <t>GUARNIÇÃO OU MOLDURA DE MADEIRA - 15,0CM</t>
  </si>
  <si>
    <t>CONJUNTO DE FECHADURA DE CILINDRO (55MM) - TRÁFEGO INTENSO, MAÇANETA EM ZAMAC, GUARNIÇÕES EM AÇO, ACABAMENTO CROMADO BRILHANTE - INCLUSIVE ADAPTAÇÃO DA FURAÇÃO</t>
  </si>
  <si>
    <t>CONJUNTO DE FECHADURA DE CILINDRO, CAIXA RASA (22MM) - PORTA COM MONTANTE ESTREITO - INCLUSIVE ADAPTAÇÃO DA FURAÇÃO</t>
  </si>
  <si>
    <t>CONJUNTO DE FECHADURA DE CILINDRO, SÓ LINGUETA (55MM) - TRÁFEGO INTENSO - PORTA DE ABRIR -  INCLUSIVE ADAPTAÇÃO DA FURAÇÃO</t>
  </si>
  <si>
    <t>CONJUNTO DE FECHADURA DE CILINDRO, BICO DE PAPAGAIO (22MM) - PORTA DE CORRER - INCUSIVE ADAPTAÇÃO DA FURAÇÃO</t>
  </si>
  <si>
    <t>FECHADURA TIPO GORGE, 55MM, TRÁFEGO INTENSO, MAÇANETA EM ZAMAC, GUARNIÇÕES EM AÇO, ACABAMENTO CROMADO BRILHANTE - INCLUSIVE ADAPTAÇÃO DA FURAÇÃO</t>
  </si>
  <si>
    <t>FECHADURA TIPO GORGE, SÓ LINGUETA, 55MM, TRÁFEGO INTENSO - INCLUSIVE ADAPTAÇÃO DA FURAÇÃO</t>
  </si>
  <si>
    <t>TARGETA DE SOBREPOR, TIPO "LIVRE-OCUPADO" - 60X65MM - INCLUSIVE ADAPTAÇÃO E FURAÇÃO</t>
  </si>
  <si>
    <t>MAÇANETA EM ZAMAC</t>
  </si>
  <si>
    <t>ESPELHO RETANGULAR EM AÇO CROMADO BRILHANTE</t>
  </si>
  <si>
    <t>ROSETA OU ENTRADA DE CILINDRO COM CHAVE GORGE EM AÇO CROMADO BRILHANTE</t>
  </si>
  <si>
    <t>DOBRADIÇA EM AÇO LAMINADO, CROMADA - 3 1/2"X3"</t>
  </si>
  <si>
    <t>ESQUADRIAS METALICAS</t>
  </si>
  <si>
    <t>PP.01 - PORTA EM FERRO PERFILADO, DUPLA ALMOFADADA - ABRIR, 1 FOLHA</t>
  </si>
  <si>
    <t>PP.02 - PORTA EM FERRO PERFILADO, DUPLA ALMOFADADA - ABRIR, 2 FOLHA</t>
  </si>
  <si>
    <t>PP.04 - PORTA EM FERRO PERFILADO, MEIO VIDRO COM SUBDIVISÕES - ABRIR, 1 FOLHA</t>
  </si>
  <si>
    <t>PP.05 - PORTA EM FERRO PERFILADO, MEIO VIDRO COM SUBDIVISÕES - ABRIR, 2 FOLHAS</t>
  </si>
  <si>
    <t>PP.06 - PORTA EM FERRO PERFILADO, MEIO VIDRO COM SUBDIVISÕES - CORRER</t>
  </si>
  <si>
    <t>PP.01 - PORTA EM FERRO PERFILADO - INSTALAÇÃO SANITÁRIA PARA PORTADORES DE DEFICIÊNCIA - 90 X 210CM</t>
  </si>
  <si>
    <t>PF.10 - PORTA EM PERFIL DE CHAPA DOBRADA, MEIO VIDRO - ABRIR, 1 FOLHA</t>
  </si>
  <si>
    <t>PF-23 - PORTA EM PERFIL DE CHAPA DOBRADA, VENEZIANA, ABRIR 1 FOLHA</t>
  </si>
  <si>
    <t>PF-28 - PORTA EM PERFIL DE CHAPA DOBRADA, VENEZIANA, ABRIR 2 FOLHAS</t>
  </si>
  <si>
    <t>PA.10 - PORTA EM ALUMÍNIO ANODIZADO, MEIO VIDRO - ABRIR, 1 FOLHA</t>
  </si>
  <si>
    <t>PA.11 - PORTA EM ALUMÍNIO ANODIZADO, MEIO VIDRO, DE ABRIR, 2 FOLHAS</t>
  </si>
  <si>
    <t>PA.12 - PORTA EM ALUMÍNIO ANODIZADO,MEIO VIDRO - CORRER</t>
  </si>
  <si>
    <t>PA.16 - PORTA EM ALUMÍNIO ANODIZADO, VENEZIANA - ABRIR, 1 FOLHA</t>
  </si>
  <si>
    <t>PORTA DE ENROLAR, EM CHAPA ONDULADA N.22</t>
  </si>
  <si>
    <t>PORTA DE ENROLAR, EM TIRAS ARTICULADAS E RAIADAS DE CHAPA N.22</t>
  </si>
  <si>
    <t>COLUNA FIXA OU MÓVEL PARA PORTAS OU GRADES DE ENROLAR</t>
  </si>
  <si>
    <t>EF.01 - BATENTE ESPECIAL EM PERFIL DE CHAPA DOBRADA N. 14</t>
  </si>
  <si>
    <t>EF.02 - BATENTE ESPECIAL EM PERFIL DE CHAPA DOBRADA N. 14</t>
  </si>
  <si>
    <t>EF.03 - BATENTE EM PERFIL DE CHAPA DOBRADA Nº20,1 FOLHA, SEM BANDEIRA</t>
  </si>
  <si>
    <t>EF.04 - BATENTE EM PERFIL DE CHAPA DOBRADA NÚMERO 20, 2 FOLHAS, SEM BANDEIRA</t>
  </si>
  <si>
    <t>BATENTE DE ALUMÍNIO PARA DIVISÓRIA DE GRANILITE</t>
  </si>
  <si>
    <t>EP.14/16 - BANDEIRA FIXA EM FERRO PERFILADO COM SUBDIVISÕES PARA VIDRO</t>
  </si>
  <si>
    <t>CP.01 - CAIXILHO EM FERRO PERFILADO - FIXO, SEM VENTILAÇÃO PERMANENTE</t>
  </si>
  <si>
    <t>CP.03/20/21 - CAIXILHO EM FERRO PERFILADO - FIXO, COM VENTILAÇÃO PERMANENTE</t>
  </si>
  <si>
    <t>CP.05 - CAIXILHO EM FERRO PERFILADO - PIVOTANTE</t>
  </si>
  <si>
    <t>CP.09 - CAIXILHO EM FERRO PERFILADO - MAXIMAR</t>
  </si>
  <si>
    <t>CP.13/22/23 - CAIXILHO EM FERRO PERFILADO - BASCULANTE</t>
  </si>
  <si>
    <t>CP.17 - CAIXILHO EM FERRO PERFILADO - DE CORRER</t>
  </si>
  <si>
    <t>CF.13 - CAIXILHO EM PERFIL DE CHAPA DOBRADA - BASCULANTE</t>
  </si>
  <si>
    <t>CF.19 - CAIXILHO EM PERFIL DE CHAPA DOBRADA, VENEZIANA, FIXO COM VENTILAÇÃO PERMANENTE</t>
  </si>
  <si>
    <t>CA.02 - CAIXILHO EM ALUMÍNIO ANODIZADO, FIXO, SEM VENTILAÇÃO PERMANENTE</t>
  </si>
  <si>
    <t>CA.04 - CAIXILHO EM ALUMÍNIO ANODIZADO, FIXO, COM VENTILAÇÃO PERMANENTE</t>
  </si>
  <si>
    <t>CA.05 - CAIXILHO EM ALUMÍNIO ANODIZADO - PIVOTANTE</t>
  </si>
  <si>
    <t>CA.09 - CAIXILHO EM ALUMÍNIO ANODIZADO - MAXIMAR</t>
  </si>
  <si>
    <t>CA.13 - CAIXILHO EM ALUMÍNIO ANODIZADO - BASCULANTE</t>
  </si>
  <si>
    <t>CA.17 - CAIXILHO EM ALUMÍNIO ANODIZADO - DE CORRER</t>
  </si>
  <si>
    <t>EP.06 - GRADE DE PROTEÇÃO EM FERRO REDONDO</t>
  </si>
  <si>
    <t>EP.07 - GRADE DE PROTEÇÃO EM FERRO CHATO</t>
  </si>
  <si>
    <t>GRADE DE PROTEÇÃO EM FERRO GALVANIZADO ELETROFUNDIDO - BARRA 25X2MM, MALHA 65X132MM</t>
  </si>
  <si>
    <t>TELA DE PROTEÇÃO EM ARAME N.12, MALHA DE 1/2" - INCLUSIVE REQUADRO</t>
  </si>
  <si>
    <t>EP.11 - TELA MOSQUITEIRO EM ARAME GALVANIZADO MALHA 14, FIO 28 INCLUSIVE  REQUADRO</t>
  </si>
  <si>
    <t>PP.47 - PORTA EM FERRO PERFILADO COM CHAPA PARA ENTRADA DE ÁGUA OU GÁS ENCANADO</t>
  </si>
  <si>
    <t>PP.35 - PORTA EM FERRO PERFILADO COM CHAPA PARA ABRIGO DE LIXO</t>
  </si>
  <si>
    <t>PP.36 - PORTA EM FERRO PERFILADO COM TELA PARA ABRIGO DE GÁS</t>
  </si>
  <si>
    <t>PP.48 - PORTA EM FERRO PERFILADO COM CHAPA PARA PASSA-PRATOS</t>
  </si>
  <si>
    <t>PP.50 - ALÇAPÃO EM FERRO PERFILADO COM CHAPA</t>
  </si>
  <si>
    <t>RETIRADA DE ESQUADRIAS METÁLICAS EM GERAL, PORTAS OU CAIXILHOS</t>
  </si>
  <si>
    <t>RETIRADA DE BATENTES METÁLICOS</t>
  </si>
  <si>
    <t>RETIRADA DE BRAÇO DE ALAVANCA</t>
  </si>
  <si>
    <t>RETIRADA DE ALAVANCA</t>
  </si>
  <si>
    <t>RETIRADA DE PUXADOR DE ENGATE, PARA CAIXILHOS DE CORRER</t>
  </si>
  <si>
    <t>RECOLOCAÇÃO DE ESQUADRIAS METÁLICAS EM GERAL, PORTAS OU CAIXILHOS</t>
  </si>
  <si>
    <t>RECOLOCAÇÃO DE BATENTES METÁLICOS</t>
  </si>
  <si>
    <t>RECOLOCAÇÃO DE BRAÇO DE ALAVANCA</t>
  </si>
  <si>
    <t>RECOLOCAÇÃO DE ALAVANCA</t>
  </si>
  <si>
    <t>RECOLOCAÇÃO DE PUXADOR DE ENGATE, PARA CAIXILHOS DE CORRER</t>
  </si>
  <si>
    <t>BRAÇO DE ALAVANCA EM FERRO CHATO</t>
  </si>
  <si>
    <t>ALAVANCA EM METAL CROMADO, PARA CAIXILHOS BASCULANTES</t>
  </si>
  <si>
    <t>CAIXILHOS E TROCA DE REBITES</t>
  </si>
  <si>
    <t>FERRO TRABALHADO - CAIXILHOS E PEQUENAS PEÇAS DE SERRALHERIA</t>
  </si>
  <si>
    <t>ALUMÍNIO EXTRUDADO TRABALHADO - CAIXILHOS E PEQUENAS PEÇAS DE SERRALHERIA</t>
  </si>
  <si>
    <t>INSTALACOES ELETRICAS</t>
  </si>
  <si>
    <t>ENTRADA AÉREA DE ENERGIA - 5KVA</t>
  </si>
  <si>
    <t>ENTRADA AÉREA DE ENERGIA E TELEFONE - 6 À 12KVA</t>
  </si>
  <si>
    <t>ENTRADA AÉREA DE ENERGIA E TELEFONE - 13 À 16KVA</t>
  </si>
  <si>
    <t>ENTRADA AÉREA DE ENERGIA E TELEFONE - 17 À 20KVA</t>
  </si>
  <si>
    <t>ENTRADA AÉREA DE ENERGIA E TELEFONE - 21 À 23KVA</t>
  </si>
  <si>
    <t>ENTRADA AÉREA DE ENERGIA E TELEFONE - 24 À 30KVA</t>
  </si>
  <si>
    <t>ENTRADA AÉREA DE ENERGIA E TELEFONE - 31 À 39KVA</t>
  </si>
  <si>
    <t>ENTRADA AÉREA DE ENERGIA E TELEFONE - 40 À 47KVA</t>
  </si>
  <si>
    <t>ENTRADA AÉREA DE ENERGIA E TELEFONE - 48 À 54KVA</t>
  </si>
  <si>
    <t>ENTRADA AÉREA DE ENERGIA E TELEFONE - 55 À 62KVA</t>
  </si>
  <si>
    <t>ENTRADA AÉREA DE ENERGIA E TELEFONE - 63 À 70KVA</t>
  </si>
  <si>
    <t>ENTRADA AÉREA DE ENERGIA E TELEFONE - 71 À 75KVA</t>
  </si>
  <si>
    <t>ENTRADA AÉREA DE TELEFONE</t>
  </si>
  <si>
    <t>ELETRODUTOS - BT</t>
  </si>
  <si>
    <t>ELETRODUTO DE PVC RÍGIDO, ROSCÁVEL - 20MM (1/2")</t>
  </si>
  <si>
    <t>ELETRODUTO DE PVC RÍGIDO, ROSCÁVEL - 25MM (3/4")</t>
  </si>
  <si>
    <t>ELETRODUTO DE PVC RÍGIDO, ROSCÁVEL - 32MM (1")</t>
  </si>
  <si>
    <t>ELETRODUTO DE PVC RÍGIDO, ROSCÁVEL - 40MM (1 1/4")</t>
  </si>
  <si>
    <t>ELETRODUTO DE PVC RÍGIDO, ROSCÁVEL - 50MM (1 1/2")</t>
  </si>
  <si>
    <t>ELETRODUTO DE PVC RÍGIDO, ROSCÁVEL - 60MM (2")</t>
  </si>
  <si>
    <t>ELETRODUTO DE PVC RÍGIDO, ROSCÁVEL - 75MM (2 1/2")</t>
  </si>
  <si>
    <t>ELETRODUTO DE PVC RÍGIDO, ROSCÁVEL - 85MM (3")</t>
  </si>
  <si>
    <t>ELETRODUTO DE PVC RÍGIDO, ROSCÁVEL - 110MM (4")</t>
  </si>
  <si>
    <t>ELETRODUTO DE AÇO GALVANIZADO ELETROLÍTICO, TIPO LEVE I - 3/4"</t>
  </si>
  <si>
    <t>ELETRODUTO DE AÇO GALVANIZADO ELETROLÍTICO, TIPO LEVE I - 1"</t>
  </si>
  <si>
    <t>ELETRODUTO DE AÇO GALVANIZADO ELETROLÍTICO, TIPO LEVE I - 1 1/4"</t>
  </si>
  <si>
    <t>ELETRODUTO DE AÇO GALVANIZADO ELETROLÍTICO, TIPO LEVE I - 1 1/2"</t>
  </si>
  <si>
    <t>ELETRODUTO DE AÇO GALVANIZADO ELETROLÍTICO, TIPO LEVE I - 2"</t>
  </si>
  <si>
    <t>ELETRODUTO DE AÇO GALVANIZADO ELETROLÍTICO, TIPO LEVE I - 2 1/2"</t>
  </si>
  <si>
    <t>ELETRODUTO DE AÇO GALVANIZADO ELETROLÍTICO, TIPO LEVE I - 3"</t>
  </si>
  <si>
    <t>ELETRODUTO DE AÇO GALVANIZADO ELETROLÍTICO, TIPO LEVE I - 4"</t>
  </si>
  <si>
    <t>ELETRODUTO DE POLIETILENO FLEXÍVEL, ALTA RESISTÊNCIA - 3"</t>
  </si>
  <si>
    <t>ELETRODUTO DE POLIETILENO FLEXÍVEL, ALTA RESISTÊNCIA - 4"</t>
  </si>
  <si>
    <t>ELETRODUTO DE POLIETILENO FLEXÍVEL, ALTA RESISTÊNCIA - 2"</t>
  </si>
  <si>
    <t>TUBO METÁLICO FLEXÍVEL REVESTIDO COM PVC-3/4"</t>
  </si>
  <si>
    <t>TUBO METÁLICO FLEXÍVEL REVESTIDO COM PVC-1"</t>
  </si>
  <si>
    <t>TUBO METÁLICO FLEXÍVEL REVESTIDO COM PVC-1 1/2"</t>
  </si>
  <si>
    <t>ENVELOPAMENTO DE ELETRODUTO ENTERRADO, COM CONCRETO</t>
  </si>
  <si>
    <t>CONDUTORES - BT</t>
  </si>
  <si>
    <t>CABO 1,00MM2 - ISOLAMENTO PARA 0,7KV - CLASSE 4 - FLEXÍVEL</t>
  </si>
  <si>
    <t>CABO 1,50MM2 - ISOLAMENTO PARA 0,7KV - CLASSE 4 - FLEXÍVEL</t>
  </si>
  <si>
    <t>CABO 2,50MM2 - ISOLAMENTO PARA 0,7KV - CLASSE 4 - FLEXÍVEL</t>
  </si>
  <si>
    <t>CABO 4,00MM2 - ISOLAMENTO PARA 0,7KV - CLASSE 4 - FLEXÍVEL</t>
  </si>
  <si>
    <t>CABO 6,00MM2 - ISOLAMENTO PARA 0,7KV - CLASSE 4 - FLEXÍVEL</t>
  </si>
  <si>
    <t>CABO 10,00MM2 - ISOLAMENTO PARA 0,7KV - CLASSE 4 - FLEXÍVEL</t>
  </si>
  <si>
    <t>CABO 16,00MM2 - ISOLAMENTO PARA 0,7KV - CLASSE 4 - FLEXÍVEL</t>
  </si>
  <si>
    <t>CABO 25,00MM2 - ISOLAMENTO PARA 0,7KV - CLASSE 4 - FLEXÍVEL</t>
  </si>
  <si>
    <t>CABO 35,00MM2 - ISOLAMENTO PARA 0,7KV - CLASSE 4 - FLEXÍVEL</t>
  </si>
  <si>
    <t>CABO 50,00MM2 - ISOLAMENTO PARA 0,7KV - CLASSE 4 - FLEXÍVEL</t>
  </si>
  <si>
    <t>CABO 70,00MM2 - ISOLAMENTO PARA 0,7KV - CLASSE 4 - FLEXÍVEL</t>
  </si>
  <si>
    <t>CABO 95,00MM2 - ISOLAMENTO PARA 0,7KV - CLASSE 4 - FLEXÍVEL</t>
  </si>
  <si>
    <t>CABO 120,00MM2 - ISOLAMENTO PARA 0,7KV - CLASSE 4 - FLEXÍVEL</t>
  </si>
  <si>
    <t>CABO 150,00MM2 - ISOLAMENTO PARA 0,7KV - CLASSE 4 - FLEXÍVEL</t>
  </si>
  <si>
    <t>CABO 185,00MM2 - ISOLAMENTO PARA 0,7KV - CLASSE 4 - FLEXÍVEL</t>
  </si>
  <si>
    <t>CABO 240,00MM2 - ISOLAMENTO PARA 0,7KV - CLASSE 4 - FLEXÍVEL</t>
  </si>
  <si>
    <t>CABO 300.00 MM2 - ISOLAMENTO PARA 0.7KV - CLASSE 4 - FLEXÍVEL</t>
  </si>
  <si>
    <t>CABO 1,50MM2 - ISOLAMENTO PARA 1,0KV - CLASSE 4 - FLEXÍVEL</t>
  </si>
  <si>
    <t>CABO 2,50MM2 - ISOLAMENTO PARA 1,0KV - CLASSE 4 - FLEXÍVEL</t>
  </si>
  <si>
    <t>CABO 4,00MM2 - ISOLAMENTO PARA 1,0KV - CLASSE 4 - FLEXÍVEL</t>
  </si>
  <si>
    <t>CABO 6,00MM2 - ISOLAMENTO PARA 1,0KV - CLASSE 4 - FLEXÍVEL</t>
  </si>
  <si>
    <t>CABO 10,00MM2 - ISOLAMENTO PARA 1,0KV - CLASSE 4 - FLEXÍVEL</t>
  </si>
  <si>
    <t>CABO 16,00MM2 - ISOLAMENTO PARA 1,0KV - CLASSE 4 - FLEXÍVEL</t>
  </si>
  <si>
    <t>CABO 25,00MM2 - ISOLAMENTO PARA 1,0KV - CLASSE 4 - FLEXÍVEL</t>
  </si>
  <si>
    <t>CABO 35,00MM2 - ISOLAMENTO PARA 1,0KV - CLASSE 4 - FLEXÍVEL</t>
  </si>
  <si>
    <t>CABO 50,00MM2 - ISOLAMENTO PARA 1,0KV - CLASSE 4 - FLEXÍVEL</t>
  </si>
  <si>
    <t>CABO 70,00MM2 - ISOLAMENTO PARA 1,0KV - CLASSE 4 - FLEXÍVEL</t>
  </si>
  <si>
    <t>CABO 95,00MM2 - ISOLAMENTO PARA 1,0KV - CLASSE 4 - FLEXÍVEL</t>
  </si>
  <si>
    <t>CABO 120,00MM2 - ISOLAMENTO PARA 1,0KV - CLASSE 4 - FLEXÍVEL</t>
  </si>
  <si>
    <t>CABO 150,00MM2 - ISOLAMENTO PARA 1,0KV - CLASSE 4 - FLEXÍVEL</t>
  </si>
  <si>
    <t>CABO 185,00MM2 - ISOLAMENTO PARA 1,0KV - CLASSE 4 - FLEXÍVEL</t>
  </si>
  <si>
    <t>CABO 240,00MM2 - ISOLAMENTO PARA 1,0KV - CLASSE 4 - FLEXÍVEL</t>
  </si>
  <si>
    <t>CABO 300.00 MM2 - ISOLAMENTO PARA 1.0KV - CLASSE 4 - FLEXÍVEL</t>
  </si>
  <si>
    <t>FIO TELEFÔNICO INTERNO TIPO FI-60 PAR TRANCADO</t>
  </si>
  <si>
    <t>FIO TELEFÔNICO EXTERNO TIPO FE-100 PAR PARALELO</t>
  </si>
  <si>
    <t>CABO FLEXÍVEL PVC-750V - 2 CONDUTORES - 1,5MM2</t>
  </si>
  <si>
    <t>CABO FLEXÍVEL PVC - 750V - 2 CONDUTORES - 4,00MM2</t>
  </si>
  <si>
    <t>CABO FLEXÍVEL PVC-750V - 3 CONDUTORES - 1,5MM2</t>
  </si>
  <si>
    <t>CABO FLEXÍVEL PVC - 750V - 3 CONDUTORES - 2,50MM2</t>
  </si>
  <si>
    <t>CABO FLEXÍVEL PVC-750V - 4 CONDUTORES - 1,5MM2</t>
  </si>
  <si>
    <t>COMPONENTES DE QUADROS ELÉTRICOS</t>
  </si>
  <si>
    <t>SINALIZADOR LUMINOSO DIÂMETRO 22MM, COM LÂMPADA</t>
  </si>
  <si>
    <t>SINALIZADOR LUMINOSO DIÂMETRO 30 MM, COM LÂMPADA</t>
  </si>
  <si>
    <t>VOLTÍMETRO 96X96MM 250V</t>
  </si>
  <si>
    <t>CONTATOR TRIPOLAR I NOMINAL 12A</t>
  </si>
  <si>
    <t>CONTATOR TRIPOLAR I NOMINAL 22A</t>
  </si>
  <si>
    <t>CONTATOR TRIPOLAR I NOMINAL 40A</t>
  </si>
  <si>
    <t>CONTATOR TRIPOLAR I NOMINAL 55A</t>
  </si>
  <si>
    <t>RELÊ BIMETÁLICO DE SOBRECARGA AJUSTE DE 6 ATÉ 12.5A</t>
  </si>
  <si>
    <t>RELÊ BIMETÁLICO DE SOBRECARGA AJUSTE DE 16 ATÉ 25A</t>
  </si>
  <si>
    <t>RELÊ BIMETÁLICO DE SOBRECARGA AJUSTE DE 25 ATÉ 40A</t>
  </si>
  <si>
    <t>RELÊ DE TEMPO ELETRÔNICO AJUSTE DE 6 ATÉ 60S</t>
  </si>
  <si>
    <t>DISPOSITIVO DE PROTEÇÃO CONTRA SURTOS 275V - 15KA</t>
  </si>
  <si>
    <t>TRAVA PARA DISJUNTOR</t>
  </si>
  <si>
    <t>INTERRUPTOR DIFERENCIAL RESIDUAL BIPOLAR 25A - SENSIBILIDADE 30MA - 220V</t>
  </si>
  <si>
    <t>INTERRUPTOR DIFERENCIAL RESIDUAL BIPOLAR 40A - SENSIBILIDADE 30MA - 220V</t>
  </si>
  <si>
    <t>INTERRUPTOR DIFERENCIAL RESIDUAL BIPOLAR 63A, SENSIBILIDADE 30MA - 220V</t>
  </si>
  <si>
    <t>INTERRUPTOR DIFERENCIAL TETRAPOLAR - 40A - SENSIBILIDADE 30MA - 380V</t>
  </si>
  <si>
    <t>INTERRUPTOR DIFERENCIAL TETRAPOLAR - 63A SENSIBILIDADE 30MA - 380V</t>
  </si>
  <si>
    <t>INTERRUPTOR DIFERENCIAL TETRAPOLAR - 80A SENSIBILIDADE 30MA - 380V</t>
  </si>
  <si>
    <t>INTERRUPTOR DIFERENCIAL TETRAPOLAR - 100A SENSIBILIDADE 30MA - 380V</t>
  </si>
  <si>
    <t>INTERRUPTOR DIFERENCIAL TETRAPOLAR - 125A SENSIBILIDADE 30MA - 380V</t>
  </si>
  <si>
    <t>INTERRUPTOR DIFERENCIAL TETRAPOLAR - 125A SENSIBIL. 100MA - 380V</t>
  </si>
  <si>
    <t>INTERRUPTOR DIFERENCIAL TETRAPOLAR - 63A SENSIBILIDADE 300MA - 380V</t>
  </si>
  <si>
    <t>INTERRUPTOR DIFERENCIAL TETRAPOLAR - 80A SENSIBILIDADE 300MA - 380V</t>
  </si>
  <si>
    <t>INTERRUPTOR DIFERENCIAL TETRAPOLAR - 100A SENSIBIL. 300MA - 380V</t>
  </si>
  <si>
    <t>INTERRUPTOR DIFERENCIAL TETRAPOLAR - 125A SENSIBILIDADE 300MA - 380V</t>
  </si>
  <si>
    <t>INTERRUPTOR DIFERENCIAL TETRAPOLAR - 63A SENSIBIL. 500MA - 380V</t>
  </si>
  <si>
    <t>INTERRUPTOR DIFERENCIAL TETRAPOLAR - 125A SENSIBIL. 500MA - 380V</t>
  </si>
  <si>
    <t>QUADROS E CAIXAS</t>
  </si>
  <si>
    <t>QUADRO DE DISTRIBUIÇÃO EM CHAPA METÁLICA - PARA ATÉ 4 DISJUNTORES</t>
  </si>
  <si>
    <t>QUADRO DE DISTRIBUIÇÃO EM CHAPA METÁLICA - PARA ATÉ 12 DISJUNTORES</t>
  </si>
  <si>
    <t>QUADRO DE DISTRIBUIÇÃO EM CHAPA METÁLICA - PARA ATÉ 16 DISJUNTORES</t>
  </si>
  <si>
    <t>QUADRO DE DISTRIBUIÇÃO EM CHAPA METÁLICA - PARA ATÉ 24 DISJUNTORES</t>
  </si>
  <si>
    <t>un</t>
  </si>
  <si>
    <t>QUADRO DE DISTRIBUIÇÃO EM CHAPA METÁLICA - PARA ATÉ 28 DISJUNTORES</t>
  </si>
  <si>
    <t>QUADRO DE DISTRIBUIÇÃO EM CHAPA METÁLICA - PARA ATÉ 34 DISJUNTORES</t>
  </si>
  <si>
    <t>QUADRO DE DISTRIBUIÇÃO EM CHAPA METÁLICA - PARA ATÉ 44 DISJUNTORES</t>
  </si>
  <si>
    <t>QUADRO DE DISTRIBUIÇÃO EM CHAPA METÁLICA - PARA ATÉ 70 DISJUNTORES</t>
  </si>
  <si>
    <t>CAIXA DE PASSAGEM E LIGAÇÃO EM PVC OCTOGONAL FUNDO MOVEL 10X10CM, INCLUSIVE ESPELHO</t>
  </si>
  <si>
    <t>CAIXA DE PASSAGEM E LIGAÇÃO EM PVC 7,5X7,5X5,0CM (3"X3"), INCLUSIVE ESPELHO</t>
  </si>
  <si>
    <t>CAIXA DE PVC 10X5X5CM, INCLUSIVE ESPELHO</t>
  </si>
  <si>
    <t>CAIXA E PVC 10X10X5CM, INCLUSIVE ESPELHO</t>
  </si>
  <si>
    <t>CAIXA DE PASSAGEM EM FERRO ESTAMPADO - 3"X3", INCLUSIVE ESPELHO</t>
  </si>
  <si>
    <t>CAIXA DE PASSAGEM EM FERRO ESTAMPADO - 4"X2", INCLUSIVE ESPELHO</t>
  </si>
  <si>
    <t>CAIXA DE PASSAGEM EM FERRO ESTAMPADO - 4"X4", INCLUSIVE ESPELHO</t>
  </si>
  <si>
    <t>CAIXA DE PASSAGEM EM FERRO ESTAMPADO COM FUNDO MÓVEL</t>
  </si>
  <si>
    <t>CAIXA DE PASSAGEM TIPO CONDULETE - 1/2"</t>
  </si>
  <si>
    <t>CAIXA DE PASSAGEM TIPO CONDULETE - 3/4"</t>
  </si>
  <si>
    <t>CAIXA DE PASSAGEM TIPO CONDULETE - 1"</t>
  </si>
  <si>
    <t>CAIXA DE PASSAGEM TIPO CONDULETE - 1 1/4"</t>
  </si>
  <si>
    <t>CAIXA DE PASSAGEM TIPO CONDULETE - 1 1/2"</t>
  </si>
  <si>
    <t>CAIXA DE PASSAGEM TIPO CONDULETE - 2"</t>
  </si>
  <si>
    <t>CAIXA DE PASSAGEM TIPO CONDULETE - 2 1/2"</t>
  </si>
  <si>
    <t>CAIXA DE PASSAGEM TIPO CONDULETE - 3"</t>
  </si>
  <si>
    <t>CAIXA DE PASSAGEM TIPO CONDULETE - 4"</t>
  </si>
  <si>
    <t>CAIXA PVC - 4"X2" - PARA ELETRODUTO QUADRADO 16X16MM, INCLUSIVE ESPELHO</t>
  </si>
  <si>
    <t>CAIXA DE PASSAGEM EM CHAPA METÁLICA COM TAMPA PARAFUSADA - 10X10X8CM</t>
  </si>
  <si>
    <t>CAIXA DE PASSAGEM EM CHAPA METÁLICA COM TAMPA PARAFUSADA - 20X20X10CM</t>
  </si>
  <si>
    <t>CAIXA DE PASSAGEM EM CHAPA METÁLICA COM TAMPA PARAFUSADA - 30X30X12CM</t>
  </si>
  <si>
    <t>CAIXA DE PASSAGEM EM CHAPA METÁLICA COM TAMPA PARAFUSADA - 40X40X15CM</t>
  </si>
  <si>
    <t>CAIXA DE PASSAGEM EM ALUMÍNIO COM TAMPA E VEDAÇÃO 20X20CM</t>
  </si>
  <si>
    <t>CAIXA DE PASSAGEM EM ALUMÍNIO COM TAMPA E VEDAÇÃO 30X30CM</t>
  </si>
  <si>
    <t>CAIXA DE PASSAGEM EM ALUMÍNIO COM TAMPA E VEDAÇÃO 40X40CM</t>
  </si>
  <si>
    <t>CAIXA DE PASSAGEM EM CHAPA METÁLICA COM PORTA E FECHADURA - 40X40X15CM - USO PARA TELEFONIA</t>
  </si>
  <si>
    <t>CAIXA DE PASSAGEM EM CHAPA METÁLICA COM PORTA E FECHADURA - 50X50X15CM - USO PARA TELEFONIA</t>
  </si>
  <si>
    <t>CAIXA DE PASSAGEM EM ALVENARIA - ESCAVAÇÃO E APILOAMENTO</t>
  </si>
  <si>
    <t>CAIXA DE PASSAGEM EM ALVENARIA - LASTRO DE BRITA (FUNDO)</t>
  </si>
  <si>
    <t>CAIXA DE PASSAGEM EM ALVENARIA - LASTRO DE CONCRETO (FUNDO)</t>
  </si>
  <si>
    <t>CAIXA DE PASSAGEM EM ALVENARIA - PAREDE DE 1/2 TIJOLO, REVESTIDA</t>
  </si>
  <si>
    <t>CAIXA DE PASSAGEM EM ALVENARIA - PAREDE DE 1 TIJOLO, REVESTIDA</t>
  </si>
  <si>
    <t>CAIXA DE PASSAGEM EM ALVENARIA - TAMPA DE CONCRETO</t>
  </si>
  <si>
    <t>CAIXA TELEFÔNICA INTERNA PADRÃO TELESP N.2 20X20X12CM</t>
  </si>
  <si>
    <t>CAIXA TELEFÔNICA INTERNA PADRÃO TELESP N.3 40X40X13,5CM</t>
  </si>
  <si>
    <t>CAIXA TELEFÔNICA INTERNA PADRÃO TELESP N. 4 60X60X13,5CM</t>
  </si>
  <si>
    <t>CAIXA TELEFÔNICA INTERNA PADRÃO TELESP N. 5 80X80X13,5CM</t>
  </si>
  <si>
    <t>CAIXA TELEFÔNICA INTERNA PADRÃO TELESP N.6 120X120X13,5CM</t>
  </si>
  <si>
    <t>CAIXA TELEFÔNICA INTERNA PADRÃO TELESP N.7 150X150X17CM</t>
  </si>
  <si>
    <t>CAIXA DE PASSAGEM E TAMPA PRÉ-MOLDADAS EM CONCRETO, SEM FUNDO, 20X20CM</t>
  </si>
  <si>
    <t>CAIXA DE PASSAGEM E TAMPA PRÉ-MOLDADAS EM CONCRETO, SEM FUNDO, 30X30CM</t>
  </si>
  <si>
    <t>CAIXA DE PASSAGEM E TAMPA PRÉ-MOLDADAS EM CONCRETO, SEM FUNDO, 40X40CM</t>
  </si>
  <si>
    <t>CAIXA DE PASSAGEM E TAMPA PRÉ-MOLDADAS EM CONCRETO, SEM FUNDO, 50X50CM</t>
  </si>
  <si>
    <t>CAIXA DE PASSAGEM E TAMPA PRÉ-MOLDADAS EM CONCRETO, SEM FUNDO, 60X60CM</t>
  </si>
  <si>
    <t>CAIXA DE PASSAGEM E TAMPA PRÉ-MOLDADAS EM CONCRETO, SEM FUNDO, 100X100</t>
  </si>
  <si>
    <t>CAIXA DE ALUMÍNIO 10X10CM, ALTA COM TAMPA DE LATÃO PARA TOMADAS</t>
  </si>
  <si>
    <t>QUADRO GERAL OU DE DISTRIBUIÇÃO, EM CHAPA METÁLICA N.14 ESMALTADA</t>
  </si>
  <si>
    <t>CHAVES, FUSÍVEIS E ATERRAMENTO</t>
  </si>
  <si>
    <t>CHAVE SECCIONADORA TRIPOLAR, ABERTURA SOB CARGA - SECA 250A/600V</t>
  </si>
  <si>
    <t>CHAVE SECCIONADORA TRIPOLAR, ABERTURA SOB CARGA - SECA 400A/600V</t>
  </si>
  <si>
    <t>CHAVE SECCIONADORA TRIPOLAR, ABERTURA SOB CARGA - SECA 630A/600V</t>
  </si>
  <si>
    <t>CHAVE SECCIONADORA TIPO NH, COM BASE E FUSÍVEIS - 125A (ABERTURA SEM CARGA)</t>
  </si>
  <si>
    <t>CHAVE SECCIONADORA TIPO NH, COM BASE E FUSÍVEIS - 250A (ABERTURA SEM CARGA)</t>
  </si>
  <si>
    <t>CHAVE SECCIONADORA TIPO NH, COM BASE E FUSÍVEIS - 400A (ABERTURA SEM CARGA)</t>
  </si>
  <si>
    <t>CHAVE SECCIONADORA TIPO NH, COM BASE E FUSÍVEIS - 630A (ABERTURA SEM CARGA)</t>
  </si>
  <si>
    <t>CHAVE SECCIONADORA TRIPOLAR, ABERTURA SOB CARGA, COM FUSÍVEIS NH1 - 250A/500V</t>
  </si>
  <si>
    <t>CHAVE SECCIONADORA TRIPOLAR, ABERTURA SOB CARGA, COM FUSÍVEIS NH2 - 400A/500V</t>
  </si>
  <si>
    <t>CHAVE SECCIONADORA TRIPOLAR, ABERTURA SOB CARGA, COM FUSÍVEIS NH3 -630A/600V</t>
  </si>
  <si>
    <t>CHAVE SECCIONADORA ROTATIVA ABERT. SOB CARGA TP (PACCO) - 3X16A</t>
  </si>
  <si>
    <t>CHAVE SECCIONADORA ROTATIVA ABERTURA SOB CARGA TIPO (PACCO) - 3X63A</t>
  </si>
  <si>
    <t>FUSÍVEL TIPO "DIAZED", TIPO RÁPIDO OU RETARDADO - 2/25A</t>
  </si>
  <si>
    <t>FUSÍVEL TIPO "DIAZED", TIPO RÁPIDO OU RETARDADO - 35/63A</t>
  </si>
  <si>
    <t>FUSÍVEL TIPO NH - 100/200A</t>
  </si>
  <si>
    <t>FUSÍVEL TIPO NH - 224/355A</t>
  </si>
  <si>
    <t>FUSÍVEL TIPO NH - 425/630A</t>
  </si>
  <si>
    <t>FUSÍVEL TIPO NH TAMANHO 04 DE 800-1250A</t>
  </si>
  <si>
    <t>BASE PARA FUSÍVEIS TIPO "DIAZED" - 2/25A</t>
  </si>
  <si>
    <t>BASE PARA FUSÍVEIS TIPO "DIAZED" - 35/63A</t>
  </si>
  <si>
    <t>BASE COM FUSÍVEIS TIPO NH - ATÉ 125A</t>
  </si>
  <si>
    <t>BASE COM FUSÍVEIS TIPO NH - ATÉ 250A</t>
  </si>
  <si>
    <t>BASE COM FUSÍVEIS TIPO NH - ATÉ 400A</t>
  </si>
  <si>
    <t>BASE COM FUSÍVEIS TIPO NH - TAMANHO 03 DE 425 - 630A</t>
  </si>
  <si>
    <t>BASE COM FUSÍVEIS TIPO NH - TAMANHO 04 DE 800 - 1250A</t>
  </si>
  <si>
    <t>ISOLADOR DE POLIÉSTER TIPO TONEL B.T. USO INTERNO - 15X20MM</t>
  </si>
  <si>
    <t>ISOLADOR DE POLIÉSTER TIPO TONEL B.T. USO INTERNO - 40X50MM</t>
  </si>
  <si>
    <t>ISOLADOR DE POLIÉSTER TIPO TONEL B.T. USO INTERNO - 60X60MM</t>
  </si>
  <si>
    <t>ISOLADOR DE POLIÉSTER TIPO TONEL B.T. USO INTERNO - 60X75MM</t>
  </si>
  <si>
    <t>BARRAMENTO DE COBRE PARA 30A - 6,35X1,58MM</t>
  </si>
  <si>
    <t>BARRAMENTO DE COBRE PARA 60A - 9,52X2,38MM</t>
  </si>
  <si>
    <t>BARRAMENTO DE COBRE PARA 100A - 15X3MM</t>
  </si>
  <si>
    <t>BARRAMENTO DE COBRE PARA 150A - 20X4MM</t>
  </si>
  <si>
    <t>BARRAMENTO DE COBRE PARA 200A - 25X4MM</t>
  </si>
  <si>
    <t>BARRAMENTO DE COBRE PARA 400A - 40X7MM</t>
  </si>
  <si>
    <t>PROTEÇÃO PARA BARRAMENTO DE QUADROS EM POLICARBONATO COMPACTO 4MM</t>
  </si>
  <si>
    <t>CABO DE COBRE NÚ, PARA ATERRAMENTO - 6,00MM2</t>
  </si>
  <si>
    <t>CABO DE COBRE NÚ, PARA ATERRAMENTO - 10,00MM2</t>
  </si>
  <si>
    <t>CABO DE COBRE NÚ, PARA ATERRAMENTO - 16,00MM2</t>
  </si>
  <si>
    <t>CABO DE COBRE NÚ, PARA ATERRAMENTO - 25,00MM2</t>
  </si>
  <si>
    <t>CABO DE COBRE NÚ, PARA ATERRAMENTO - 35,00MM2</t>
  </si>
  <si>
    <t>CABO DE COBRE NÚ, PARA ATERRAMENTO - 50,00MM2</t>
  </si>
  <si>
    <t>CABO DE COBRE NÚ, PARA ATERRAMENTO - 70.00MM2</t>
  </si>
  <si>
    <t>CABO DE COBRE NÚ, PARA ATERRAMENTO - 95,00MM2</t>
  </si>
  <si>
    <t>CABO DE COBRE NÚ, PARA ATERRAMENTO - 120,00MM2</t>
  </si>
  <si>
    <t>ATERRAMENTO DE QUADROS, EXCLUSIVE CABO</t>
  </si>
  <si>
    <t>PONTOS DE ENERGIA</t>
  </si>
  <si>
    <t>PONTO COM INTERRUPTOR SIMPLES - 1 TECLA, EM CAIXA 4"X2"</t>
  </si>
  <si>
    <t>PONTO COM INTERRUPTOR SIMPLES - 2 TECLAS, EM CAIXA 4"X2"</t>
  </si>
  <si>
    <t>PONTO COM INTERRUPTOR SIMPLES - 3 TECLAS, EM CAIXA 4"X2"</t>
  </si>
  <si>
    <t>PONTO COM INTERRUPTOR SIMPLES - 2 TECLAS, EM CAIXA 4"X4"</t>
  </si>
  <si>
    <t>PONTO COM INTERRUPTOR SIMPLES - 3 TECLAS, EM CAIXA 4"X4"</t>
  </si>
  <si>
    <t>PONTO COM INTERRUPTOR SIMPLES - 4 TECLAS, EM CAIXA 4"X4"</t>
  </si>
  <si>
    <t>PONTO COM INTERRUPTOR SIMPLES E TOMADA 110V - EM CAIXA 4"X4"</t>
  </si>
  <si>
    <t>PONTO COM INTERRUPTOR PARALELO - 1 TECLA, EM CAIXA 4"X2"</t>
  </si>
  <si>
    <t>PONTO COM INTERRUPTOR SIMPLES BIPOLAR - EM CAIXA 4"X2"</t>
  </si>
  <si>
    <t>PONTO COM INTERRUPTOR PARALELO BIPOLAR - EM CAIXA 4"X2"</t>
  </si>
  <si>
    <t>PONTO COM DOIS INTERRUPTORES SIMPLES BIPOLAR - EM CAIXA 4"X4"</t>
  </si>
  <si>
    <t>PONTO COM INTERRUPTOR SIMPLES - 1 TECLA, EM CONDULETE 3/4"</t>
  </si>
  <si>
    <t>PONTO COM INTERRUPTOR SIMPLES - 2 TECLAS, EM CONDULETE 3/4"</t>
  </si>
  <si>
    <t>PONTO COM INTERRUPTOR SIMPLES - 3 TECLAS, EM CONDULETE 3/4"</t>
  </si>
  <si>
    <t>PONTO COM INTERRUPTOR SIMPLES - 4 TECLAS, EM CONDULETE 3/4" CORPO DUPLO</t>
  </si>
  <si>
    <t>PONTO COM INTERRUPTOR PARALELO - 1 TECLA, EM CONDULETE 3/4"</t>
  </si>
  <si>
    <t>PONTO COM INTERRUPTOR SIMPLES E TOMADA 110V - EM CONDULETE 3/4" CORPO DUPLO</t>
  </si>
  <si>
    <t>PONTO COM INTERRUPTOR SIMPLES BIPOLAR - EM CONDULETE 3/4"</t>
  </si>
  <si>
    <t>PONTO COM INTERRUPTOR PARALELO BIPOLAR - EM CONDULETE 3/4"</t>
  </si>
  <si>
    <t>PONTO COM DOIS INTERRUPTORES SIMPLES BIPOLAR - EM CONDULETE 3/4"</t>
  </si>
  <si>
    <t>PONTO COM TRÊS INTERRUPTORES SIMPLES BIPOLAR - EM CONDULETE 3/4" CORPO DUPLO</t>
  </si>
  <si>
    <t>PONTO COM TOMADA SIMPLES DE EMBUTIR - 110/220V CAIXA 4"X2"</t>
  </si>
  <si>
    <t>PONTO COM TOMADA SIMPLES 110/220V - EM CONDULETE 3/4"</t>
  </si>
  <si>
    <t>PONTO COM TOMADA SIMPLES DE EMBUTIR - PARA PISO</t>
  </si>
  <si>
    <t>PONTO SECO PARA TELEFONE - CAIXA 4"X4"</t>
  </si>
  <si>
    <t>PONTO SECO PARA TELEFONE EM CONDULETE</t>
  </si>
  <si>
    <t>PONTO COM BOTÃO PARA CAMPAINHA - USO AO TEMPO - CAIXA 4"X2"</t>
  </si>
  <si>
    <t>PONTO COM CIGARRA DE SOBREPOR, TIPO COLEGIAL - CAIXA 3"X3"</t>
  </si>
  <si>
    <t>PONTO DE LUZ - CAIXA FUNDO MÓVEL</t>
  </si>
  <si>
    <t>PONTO DE LUZ - CONDULETE 3/4"</t>
  </si>
  <si>
    <t>DISJUNTORES</t>
  </si>
  <si>
    <t>MINI DISJUNTOR - TIPO EUROPEU (IEC) - UNIPOLAR 6/25A</t>
  </si>
  <si>
    <t>MINI DISJUNTOR - TIPO EUROPEU (IEC) - UNIPOLAR 32/50A</t>
  </si>
  <si>
    <t>MINI DISJUNTOR - TIPO EUROPEU (IEC) - BIPOLAR 6/25A</t>
  </si>
  <si>
    <t>MINI DISJUNTOR - TIPO EUROPEU (IEC) -  BIPOLAR 32/50A</t>
  </si>
  <si>
    <t>MINI DISJUNTOR - TIPO EUROPEU (IEC) - TRIPOLAR 6/25A</t>
  </si>
  <si>
    <t>MINI DISJUNTOR - TIPO EUROPEU (IEC) - TRIPOLAR 32/50A</t>
  </si>
  <si>
    <t>MINI DISJUNTOR - TIPO EUROPEU (IEC) - TRIPOLAR 63A</t>
  </si>
  <si>
    <t>MINI DISJUNTOR - TIPO EUROPEU (IEC) - TRIPOLAR 80A</t>
  </si>
  <si>
    <t>MINI DISJUNTOR - TIPO EUROPEU (IEC) - TRIPOLAR 100A</t>
  </si>
  <si>
    <t>MINI DISJUNTOR - TIPO EUROPEU (IEC) - BIPOLAR 63A</t>
  </si>
  <si>
    <t>MINI DISJUNTOR - TIPO EUROPEU (IEC) - BIPOLAR 80A</t>
  </si>
  <si>
    <t>DISJUNTOR CAIXA MOLDADA BIPOLAR 100A COM DISPARADOR TERMOMAGNÉTICO AJUSTÁVEL</t>
  </si>
  <si>
    <t>DISJUNTOR CAIXA MOLDADA BIPOLAR 150A COM DISPARADOR TERMOMAGNÉTICO AJUSTÁVEL</t>
  </si>
  <si>
    <t>DISJUNTOR CAIXA MOLDADA BIPOLAR 200A COM DISPARADOR TERMOMAGNÉTICO AJUSTÁVEL</t>
  </si>
  <si>
    <t>DISJUNTOR CX MOLDADA BIPOLAR 250A C/ DISPARADOR TERM/MAGNET. AJUSTÁVEL</t>
  </si>
  <si>
    <t>DISJUNTOR CAIXA MOLDADA TRIPOLAR 100A COM DISPARADOR TERMOMAGNÉTICO AJUSTÁVEL</t>
  </si>
  <si>
    <t>DISJUNTOR CAIXA MOLDADA TRIPOLAR 125A COM DISPARADOR TERMOMAGNÉTICO AJUSTÁVEL</t>
  </si>
  <si>
    <t>DISJUNTOR CAIXA MOLDADA TRIPOLAR 150A COM DISPARADOR TERMOMAGNÉTICO AJUSTÁVEL</t>
  </si>
  <si>
    <t>DISJUNTOR CAIXA MOLDADA TRIPOLAR 200A COM DISPARADOR TERMOMAGNÉTICO AJUSTÁVEL</t>
  </si>
  <si>
    <t>DISJUNTOR CAIXA MOLDADA TRIPOLAR 250A COM DISPARADOR TERMOMAGNÉTICO AJUSTÁVEL</t>
  </si>
  <si>
    <t>DISJUNTOR CAIXA MOLDADA TRIPOLAR 300A COM DISPARADOR TERMOMAGNÉTICO AJUSTÁVEL</t>
  </si>
  <si>
    <t>DISJUNTOR TERMOMAGNÉTICO DIFERENCIAL BIPOLAR - 16A - SENSIBILIDADE 30MA - 230V</t>
  </si>
  <si>
    <t>DISJUNTOR TERMOMAGNÉTICO DIFERENCIAL BIPOLAR - 20A - SENSIBILIDADE 30MA - 230V</t>
  </si>
  <si>
    <t>DISJUNTOR TERMOMAGNÉTICO DIFERENCIAL BIPOLAR - 25A - SENSIBILIDADE 30MA - 240V</t>
  </si>
  <si>
    <t>DISJUNTOR TERMOMAGNÉTICO DIFERENCIAL BIPOLAR - 32A - SENSIBILIDADE 30MA - 230V</t>
  </si>
  <si>
    <t>DISJUNTOR TERMOMAGNÉTICO DIFERENCIAL BIPOLAR - 40A - SENSIBILIDADE 30MA - 240V</t>
  </si>
  <si>
    <t>DISJUNTOR TERMOMAGNÉTICO DIFERENCIAL BIPOLAR - 63A - SENSIBILIDADE 30MA - 240V</t>
  </si>
  <si>
    <t>DISJUNTOR TERMOMAGNÉTICO DIFERENCIAL TRIPOLAR - 63A - SENSIBILIDADE 30MA - 240V</t>
  </si>
  <si>
    <t>APARELHOS DE ILUMINAÇÃO</t>
  </si>
  <si>
    <t>LD.40 - LUMINÁRIA TIPO "BEED", ESMALTADA - 1 LÂMPADA MISTA, 250W</t>
  </si>
  <si>
    <t>LUMINÁRIA TIPO DROPS, LEITOSA, PARA 2 LÂMPADAS INCANDESCENTES DE 60W, INCLUSIVE BASE DE FERRO</t>
  </si>
  <si>
    <t>LUMINÁRIA COM FORMATO TIPO GLOBO (ALTURA=300, DIÂM.=310 E BOCA=150, MEDIDAS EM MM APROXIMADAS)  - PARA  LÂMPADAS INCANDESCENTE ATÉ 200W</t>
  </si>
  <si>
    <t>LUMINÁRIA INDUSTRIAL, CORPO REFLETOR REPUXADO EM CHAPA DE ALUMÍNIO ANODIZADO E SELADO - FLANGE DE FIXAÇÃO EM LIGA DE ALUMÍNIO FUNDIDO  PARA LÂMPADA DE VAPOR DE MERCÚRIO ATÉ 400W</t>
  </si>
  <si>
    <t>PROJETOR DE ALUMÍNIO FUNDIDO COM VIDRO PARA LÂMPADA ATÉ 500W</t>
  </si>
  <si>
    <t>PROJETOR DE ALUMÍNIO FUNDIDO COM VIDRO PARA LÂMPADA ATÉ 1000W</t>
  </si>
  <si>
    <t>PROJETOR DE ALUMÍNIO REPUXADO COM VIDRO PARA LÂMPADA ATÉ 400W</t>
  </si>
  <si>
    <t>LD.61 - ARANDELA BLINDADA PARA 1 LÂMPADA ATÉ 200W</t>
  </si>
  <si>
    <t>LUMINÁRIA BLINDADA EM ALUMÍNIO FUNDIDO TIPO TARTARUGA ATÉ 200W</t>
  </si>
  <si>
    <t>LUMINÁRIA BLINDADA EM ALUMÍNIO FUNDIDO DE EMBUTIR ATÉ 200W</t>
  </si>
  <si>
    <t>LUMINÁRIA HERMÉTICA EM ALUMÍNIO FUNDIDO PARA LÂMPADA ATÉ 250W - COM APROVAÇÃO DE ILUME/ PMSP</t>
  </si>
  <si>
    <t>LUMINÁRIA INDUSTRIAL, CORPO EM CHAPA DE AÇO TRATADA, PINTADA E REFLETOR EM ALUMÍNIO ANODIZADO DE ALTO BRILHO - 1XT 14W</t>
  </si>
  <si>
    <t>LUMINÁRIA INDUSTRIAL CORPO EM CHAPA DE AÇO TRATADA, PINTADA E REFLETOR EM ALUMÍNIO ANODIZADO E ALTO BRILHO - 2XT 14W</t>
  </si>
  <si>
    <t>LUMINÁRIA INDUSTRIAL - 1 LÂMPADA FLUORESCENTE 16W</t>
  </si>
  <si>
    <t>LUMINÁRIA INDUSTRIAL - 2 LÂMPADAS FLUORESCENTES 16/20W</t>
  </si>
  <si>
    <t>LUMINÁRIA INDUSTRIAL - 1 LÂMPADA FLUORESCENTE 32W</t>
  </si>
  <si>
    <t>LUMINÁRIA INDUSTRIAL - 2 LÂMPADAS FLUORESCENTE 32/40W</t>
  </si>
  <si>
    <t>LUMINÁRIA TIPO PLAFONIER BRANCA PARA LÂMPADA FLUORESCENTE 2X32W, COM DIFUSOR EM POLIESTIRENO TRANSPARENTE E SOQUETES (REF. COVISA)</t>
  </si>
  <si>
    <t>LUMINÁRIA INDUSTRIAL CORPO EM CHAPA DE AÇO TRATADA, PINTADA E REFLETOR EM ALUMÍNIO ANODIZADO DE ALTO BRILHO - 1XT 28W</t>
  </si>
  <si>
    <t>LUMINÁRIA INDUSTRIAL CORPO EM CHAPA DE AÇO TRATADA, PINTADA E REFLETOR EM ALUMÍNIO ANODIZADO DE ALTO BRILHO - 2XT 28W</t>
  </si>
  <si>
    <t>LUMINÁRIA COMERCIAL DE SOBREPOR, COM CORPO, ALETAS PLANAS E TAMPA PORTA LÂMPADAS EM CHAPA DE AÇO TRATADO E PINTURA NA COR BRANCA, REFLETOR COM ACABAMENTO ESPECULAR DE ALTO BRILHO - 2 LÂMPADAS FLUORESCENTES 16/20W</t>
  </si>
  <si>
    <t>LUMINÁRIA COMERCIAL DE SOBREPOR, COM CORPO, ALETAS PLANAS E TAMPA PORTA LÂMPADAS EM CHAPA DE AÇO TRATADA E PINTURA NA COR BRANCA, REFLETOR COM ACABAMENTO ESPECULAR DE ALTO BRILHO - 2 LÂMPADAS FLUORESCENTES 32/40W</t>
  </si>
  <si>
    <t>LUMINÁRIA INDUSTRIAL - 1 LÂMPADA FLUORESCENTE 54W</t>
  </si>
  <si>
    <t>LUMINÁRIA INDUSTRIAL - 2 LÂMPADAS FLUORESCENTES 54W</t>
  </si>
  <si>
    <t>LUMINÁRIA COMERCIAL - 1 LÂMPADA FLUORESCENTE 54W</t>
  </si>
  <si>
    <t>LUMINÁRIA COMERCIAL - 2 LÂMPADAS FLUORESCENTES 54W</t>
  </si>
  <si>
    <t>LUMINÁRIA COMERCIAL - 1 LÂMPADA FLUORESCENTE DE 14W</t>
  </si>
  <si>
    <t>LUMINÁRIA COMERCIAL - 1 LÂMPADA FLUORESCENTE DE 28W</t>
  </si>
  <si>
    <t>LUMINÁRIA COMERCIAL - 2 LÂMPADAS FLUORESCENTES 14W</t>
  </si>
  <si>
    <t>LUMINÁRIA COMERCIAL - 2 LÂMPADAS FLUORESCENTES 28W</t>
  </si>
  <si>
    <t>EQUIPAMENTOS DE EMERGÊNCIA E SEGURANÇA</t>
  </si>
  <si>
    <t>CENTRAL DE ILUMINAÇÃO DE EMERGÊNCIA 1000W - 24V</t>
  </si>
  <si>
    <t>LUMINÁRIA DE EMERGÊNCIA COM LÂMPADA INCANDESCENTE 40W</t>
  </si>
  <si>
    <t>LUMINÁRIA DE EMERGÊNCIA AUTÔNOMA COM LÂMPADA FLUORESCENTE 15W</t>
  </si>
  <si>
    <t>LUMINÁRIA DE EMERGÊNCIA AUTÔNOMA COM 2 PROJETORES 55W/12VCC</t>
  </si>
  <si>
    <t>LUMINÁRIA DE EMERGÊNCIA AUTÔNOMA COM 2 LÂMPADAS FLUORESCENTES DE 8W</t>
  </si>
  <si>
    <t>LUMINÁRIA DE EMERGÊNCIA AUTÔNOMA COM LÂMPADA FLUORESCENTE 9W</t>
  </si>
  <si>
    <t>BATERIA AUTOMOTIVA SELADA S/ COMPLEMENTAÇÃO DE NÍVEL 36AH-12V</t>
  </si>
  <si>
    <t>BATERIA AUTOMOTIVA SELADA SEM COMPLEMENTAÇÃO DE NÍVEL 40AH-12V</t>
  </si>
  <si>
    <t>BATERIA AUTOMOTIVA SELADA SEM COMPLEMENTAÇÃO DE NÍVEL 45AH-12V</t>
  </si>
  <si>
    <t>BATERIA ESTACIONÁRIA CHUMBO/CÁLCIO 45A - 12V</t>
  </si>
  <si>
    <t>CENTRAL DE ALARME DE INCÊNDIO ATÉ 12 LAÇOS</t>
  </si>
  <si>
    <t>CENTRAL DE ALARME DE INCÊNDIO ATÉ 24 LAÇOS</t>
  </si>
  <si>
    <t>ACIONADOR LIGA-DESLIGA PARA BOMBA COM MARTELO QUEBRA VIDRO</t>
  </si>
  <si>
    <t>ACIONADOR MANUAL TIPO "QUEBRE O VIDRO"</t>
  </si>
  <si>
    <t>CAMPAINHA DE TIMBRE (SINO) 24V-95DB</t>
  </si>
  <si>
    <t>SIRENE ELETRÔNICA SOM AGUDO ONDULANTE 24V-100 À 120DB, COM FLASH</t>
  </si>
  <si>
    <t>SIRENE ELETRÔNICA BITONAL 24V-100 À 120DB, COM FLASH</t>
  </si>
  <si>
    <t>DETECTOR ÓPTICO DE FUMAÇA PARA SISTEMAS ENDEREÇÁVEIS</t>
  </si>
  <si>
    <t>DETECTOR DE PRESENÇA TIPO INFRAVERMELHO PASSIVO - 110VCA</t>
  </si>
  <si>
    <t>PÁRA-RAIOS</t>
  </si>
  <si>
    <t>PÁRA-RAIOS TIPO "FRANKLIN", EXCLUSIVE DESCIDA E ATERRAMENTO</t>
  </si>
  <si>
    <t>CAIXA DE INSPEÇÃO DE ATERRAMENTO TIPO EMBUTIR COM TAMPA E ALÇA</t>
  </si>
  <si>
    <t>CAIXA DE INSPEÇÃO DE ATERRAMENTO TIPO SUSPENSA EM PVC OU POLIPROPILENO</t>
  </si>
  <si>
    <t>LUZ DE OBSTÁCULO SIMPLES COM FOTOCELULA SOLAR</t>
  </si>
  <si>
    <t>LUZ DE OBSTÁCULO DUPLA COM FOTOCELULA SOLAR</t>
  </si>
  <si>
    <t>CONDUTOR EM AÇO CA - 25 - 1/2" P/ PARA-RAIO</t>
  </si>
  <si>
    <t>HASTE DE AÇO GALVANIZADO, INCLUSIVE BASE E ESTAIS - 2"/3M</t>
  </si>
  <si>
    <t>CORDOALHA DE COBRE NÚ, INCLUSIVE ISOLADORES - 16,00MM2</t>
  </si>
  <si>
    <t>CORDOALHA DE COBRE NÚ, INCLUSIVE ISOLADORES - 35,00MM2</t>
  </si>
  <si>
    <t>CORDOALHA DE COBRE NÚ, INCLUSIVE ISOLADORES - 50,00MM2</t>
  </si>
  <si>
    <t>TUBO DE PVC PARA PROTEÇÃO DE CORDOALHA - 2"X3M</t>
  </si>
  <si>
    <t>TOMADA DE TERRA COMPLETA</t>
  </si>
  <si>
    <t>BARRA CHATA DE ALUMÍNIO TIPO FITA 1/4" X 3/4"</t>
  </si>
  <si>
    <t>BARRA CHATA DE ALUMÍNIO TIPO FITA 1/8" X 7/8"</t>
  </si>
  <si>
    <t>DIVERSOS</t>
  </si>
  <si>
    <t>QUADRO COMANDO PARA CONJUNTO MOTOR-BOMBA, MONOFÁSICO - ATÉ 5HP</t>
  </si>
  <si>
    <t>QUADRO COMANDO PARA CONJUNTO MOTOR-BOMBA, TRIFÁSICO - ATÉ 5HP</t>
  </si>
  <si>
    <t>QUADRO DE ÁGUA DE REUSO</t>
  </si>
  <si>
    <t>QUADRO DE BOMBA DE INCÊNDIO</t>
  </si>
  <si>
    <t>QUADRO DE BOMBA DE RECALQUE</t>
  </si>
  <si>
    <t>ELETROFERRAGENS</t>
  </si>
  <si>
    <t>PERFILADO LISO CHAPA 14-GE-MED. 19X38MM COM TAMPA E INSTALAÇÃO</t>
  </si>
  <si>
    <t>PERFILADO LISO CHAPA 14-GE-MED. 38X38MM COM TAMPA E INSTALAÇÃO</t>
  </si>
  <si>
    <t>PERFILADO LISO CHAPA 14-GE-MED. 38X76MM COM TAMPA E INSTALAÇÃO.</t>
  </si>
  <si>
    <t>PERFILADO PERFURADO CHAPA 14-GE-MED. 19X38MM COM TAMPA E INSTALAÇÃO</t>
  </si>
  <si>
    <t>PERFILADO PERFURADO CHAPA 14-GE-MED. 38X38MM COM TAMPA E INSTALAÇÃO</t>
  </si>
  <si>
    <t>PERFILADO PERFURADO CHAPA 14-GE-MED. 38X76MM COM TAMPA E INSTALAÇÃO</t>
  </si>
  <si>
    <t>ELETROCALHA LISA GALVANIZADA ELETROLÍTICA CHAPA 14 - 100X50MM  COM TAMPA E INSTALAÇÃO</t>
  </si>
  <si>
    <t>ELETROCALHA LISA GALVANIZADA ELETROLÍTICA CHAPA 14 - 125X50MM  COM TAMPA E INSTALAÇÃO</t>
  </si>
  <si>
    <t>ELETROCALHA LISA GALVANIZADA ELETROLÍTICA CHAPA 14 - 150X50MM  COM TAMPA E INSTALAÇÃO</t>
  </si>
  <si>
    <t>ELETROCALHA LISA GALV. ELETROLÍTICA CHAPA 14 - 175X50MM C/ TAMPA E INST.</t>
  </si>
  <si>
    <t>ELETROCALHA LISA GALVANIZADA ELETROLÍTICA CHAPA 14 - 200X50MM  COM TAMPA E INSTALAÇÃO</t>
  </si>
  <si>
    <t>ELETROCALHA LISA GALV. ELETROL. CHAPA 14 - 250X50MM C/ TAMPA E INST.</t>
  </si>
  <si>
    <t>ELETROCALHA LISA GALVANIZADA ELETROLÍTICA CHAPA 14 - 300X50MM  COM TAMPA E INSTALAÇÃO</t>
  </si>
  <si>
    <t>ELETROCALHA LISA GALV. ELETROL. CHAPA 14 - 150X100MM C/ TAMPA E INST.</t>
  </si>
  <si>
    <t>ELETROCALHA LISA GALVANIZADA ELETROLÍTICA CHAPA 14 - 200X100MM COM TAMPA E INSTALAÇÃO</t>
  </si>
  <si>
    <t>ELETROCALHA LISA GALV. ELETROL. CHAPA 14 - 250X100MM C/ TAMPA E INST.</t>
  </si>
  <si>
    <t>ELETROCALHA LISA GALVANIZADA ELETROLÍTICA CHAPA 14 - 300X100MM COM TAMPA E INSTALAÇÃO</t>
  </si>
  <si>
    <t>ELETROCALHA LISA GALV. ELETROL. CHAPA 14 - 400X100MM C/ TAMPA E INST.</t>
  </si>
  <si>
    <t>ELETROCALHA PERF. GALV. ELETROL. CHAPA 14 - 100X50MM C/ TAMPA E INST.</t>
  </si>
  <si>
    <t>ELETROCALHA PERF. GALV. ELETROL. CHAPA 14 - 125X50MM C/ TAMPA E INST.</t>
  </si>
  <si>
    <t>ELETROCALHA PERF. GALV. ELETROL. CHAPA 14 - 150X50MM C/ TAMPA E INST.</t>
  </si>
  <si>
    <t>ELETROCALHA PERF. GALV. ELETROL. CHAPA 14 - 175X50MM C/ TAMPA E INST.</t>
  </si>
  <si>
    <t>ELETROCALHA PERF. GALV. ELETROL. CHAPA 14 - 200X50MM C/ TAMPA E INST.</t>
  </si>
  <si>
    <t>ELETROCALHA PERF. GALV. ELETROL. CHAPA 14 - 250X50MM C/ TAMPA E INST.</t>
  </si>
  <si>
    <t>ELETROCALHA PERF. GALV. ELETROL. CHAPA 14 - 300X50MM C/ TAMPA E INST.</t>
  </si>
  <si>
    <t>ELETROCALHA PERF. GALV. ELETROL. CHAPA 14 - 150X100MM C/ TAMPA E INST.</t>
  </si>
  <si>
    <t>ELETROCALHA PERF. GALV. ELETROL. CHAPA 14 - 200X100MM C/ TAMPA E INST.</t>
  </si>
  <si>
    <t>ELETROCALHA PERF. GALV. CHAPA 14 - 250X100MM C/ TAMPA E INST.</t>
  </si>
  <si>
    <t>ELETROCALHA PERF. GALV. ELETROL. CHAPA 14 - 400X100MM C/ TAMPA E INST.</t>
  </si>
  <si>
    <t>ALTA TENSÃO</t>
  </si>
  <si>
    <t>ÓLEO ISOLANTE PARA TRANSFORMADOR/ DISJUNTOR 30KV/CM</t>
  </si>
  <si>
    <t>ISOLADOR SUPORTE TIPO PEDESTAL EM PORCELANA - 15KV</t>
  </si>
  <si>
    <t>ISOLADOR SUPORTE TIPO PEDESTAL EM PORCELANA - 1KV</t>
  </si>
  <si>
    <t>ISOLADOR SUPORTE TIPO PEDESTAL EM EPOXI - 15KV</t>
  </si>
  <si>
    <t>ISOLADOR SUPORTE TIPO PEDESTAL EPOXI - 1KV</t>
  </si>
  <si>
    <t>VERGALHÃO DE COBRE 3/8" (10MM)</t>
  </si>
  <si>
    <t>TERMINAL OU CONECTOR PARA VERGALHÃO DE COBRE 3/8" (10MM)</t>
  </si>
  <si>
    <t>CABO DE MÉDIA TENSÃO PARA 12/20KV - 1X25MM2 UNIPOLAR</t>
  </si>
  <si>
    <t>CABO DE MÉDIA TENSÃO PARA 12/20KV - 1 X 35MM2 UNIPOLAR</t>
  </si>
  <si>
    <t>MUFLA UNIPOLAR INTERNA PARA CABO ATÉ 35MM2 - 15KV</t>
  </si>
  <si>
    <t>MUFLA UNIPOLAR EXTERNA PARA CABO ATÉ 35MM2 - 15KV</t>
  </si>
  <si>
    <t>MUFLA TRIPOLAR INTERNA PARA CABO ATÉ 35MM2 - 15KV</t>
  </si>
  <si>
    <t>MUFLA TRIPOLAR EXTERNA PARA CABO ATÉ 35MM2 - 15KV</t>
  </si>
  <si>
    <t>BUCHA D PASSAGEM INTERNA/ EXTERNA - 15KV</t>
  </si>
  <si>
    <t>BUCHA DE PASSAGEM PARA NEUTRO - 1KV</t>
  </si>
  <si>
    <t>CHAPA DE FERRO 150X0,50X1/4" PARA BUCHAS DE PASSAGEM</t>
  </si>
  <si>
    <t>BUCHA DE PASSAGEM COM ROSCA PARA CUBICULO BLINDADO</t>
  </si>
  <si>
    <t>FUSIVEL HH PARA 40A/ 15KV</t>
  </si>
  <si>
    <t>BASE TRIPOLAR PARA FUSIVEL LIMITADOR HH - 15KV/ 200A</t>
  </si>
  <si>
    <t>TRANSFORMADOR POTENCIAL A ÓLEO 500VA - 13.2KV/220V</t>
  </si>
  <si>
    <t>FUSIVEL PARA TRANSFORMADOR DE POTENCIAL</t>
  </si>
  <si>
    <t>DISJUNTOR PVO 15KV/ 350MVA - COMPLETO</t>
  </si>
  <si>
    <t>RELE DE SOBRECORRENTE DISJUNTOR 15KV - FLUIDO DINÂMICO</t>
  </si>
  <si>
    <t>BOBINA D MÍNIMA TENSÃO DO DISJUNTOR VOL. NORMAL DE ÓLEO</t>
  </si>
  <si>
    <t>RELE DE FALTA DE FASE E MÍNIMA TENSÃO TRIFÁSICO</t>
  </si>
  <si>
    <t>ESTRADO DE MADEIRA 100X100CM</t>
  </si>
  <si>
    <t>VARA DE MANOBRA DE FIBRA DE VIDRO, 3,00M/ 15KV</t>
  </si>
  <si>
    <t>CAIXA DE MEDIÇÃO A3 PADRÃO ELETROPAULO</t>
  </si>
  <si>
    <t>JANELA PARA VENTILAÇÃO PERMANENTE TIPO CHICANA - INCLUSIVE TELA</t>
  </si>
  <si>
    <t>PLACA DE AVISO EM ALUMÍNIO PARA CABINE PRIMÁRIA COM MED 16X23CM (VARIAÇÃO DE +OU- 2CM)</t>
  </si>
  <si>
    <t>PLAQUETA INDICATIVADE PVC 8 X 12CM</t>
  </si>
  <si>
    <t>MUDANÇA DOS TAP'S DO TRANSFORMADOR DE FORÇA</t>
  </si>
  <si>
    <t>LIMPEZA DO POSTO PRIMÁRIO E PINTURA DOS BARRAMENTOS</t>
  </si>
  <si>
    <t>BRAÇADEIRA PARA ELETRODUTO EM POSTE</t>
  </si>
  <si>
    <t>LUVA DE BORRACHA ISOLAÇÃO 20KV</t>
  </si>
  <si>
    <t>CHAVE SECCIONADORA TRIP SECA INTERNA 200A/ 15KV</t>
  </si>
  <si>
    <t>CHAVE SECCIONADORA TRIP SECA INTERNA 400A/15KV</t>
  </si>
  <si>
    <t>CHAVE SECIONADORA TRIP INTERNA C/ BASE FUS HH 400A/15KV</t>
  </si>
  <si>
    <t>INSTALAÇÃO DE CONJUNTO DE ACIONAMENTO PARA CHAVE SECCIONADORA</t>
  </si>
  <si>
    <t>CONJUNTOS DE ILUMINAÇÃO</t>
  </si>
  <si>
    <t>LC.02 - ILUMINAÇÃO DE QUADRA COM POSTE CONCRETO TUBULAR H LIV.=10M COM 3 PROJETORES VAPOR MERCÚRIO 400W</t>
  </si>
  <si>
    <t>POSTE DE AÇO GALVANIZADO TIPO RETO, FLANGEADO H=5M COM LUMINÁRIA HERMÉTICA EM ALUMÍNIO FUNDIDO PARA LÂMPADA DE VAPOR DE MERCÚRIO DE 250W - COM APROVAÇÃO DE ILUME/ PMSP</t>
  </si>
  <si>
    <t>POSTE DE AÇO GALVANIZADO TIPO RETO, FLANGEADO H=7M COM LUMINÁRIA HERMÉTICA EM ALUMÍNIO FUNDIDO PARA LÂMPADA DE VAPOR DE MERCÚRIO DE 250W - COM APROVAÇÃO DE ILUME/ PMSP</t>
  </si>
  <si>
    <t>DEMOLIÇÕES - ENTRADA E DISTRIBUIÇÃO</t>
  </si>
  <si>
    <t>REMOÇÃO DE POSTE DE ENTRADA DE ENERGIA EM BAIXA TENSÃO - GALVANIZADO</t>
  </si>
  <si>
    <t>REMOÇÃO DE POSTE DE ENTRADA DE ENERGIA EM BAIXA TENSÃO - CONCRETO</t>
  </si>
  <si>
    <t>REMOÇÃO DE CAIXA DE ENTRADA DE ENERGIA EM BAIXA TENSÃO</t>
  </si>
  <si>
    <t>REMOÇÃO DE ARMAÇÃO TIPO BRAQUETE</t>
  </si>
  <si>
    <t>REMOÇÃO DE CABEÇOTE TIPO "TELESP"</t>
  </si>
  <si>
    <t>REMOÇÃO DE CAIXA DE ENTRADA DE TELEFONE TIPO "TELESP"</t>
  </si>
  <si>
    <t>REMOÇÃO DE PERFILADOS</t>
  </si>
  <si>
    <t>REMOÇÃO DE ELETRODUTOS EMBUTIDOS - ATÉ 2"</t>
  </si>
  <si>
    <t>REMOÇÃO DE ELETRODUTOS EMBUTIDOS - ACIMA DE 2"</t>
  </si>
  <si>
    <t>REMOÇÃO DE ELETRODUTOS APARENTES - ATÉ 2"</t>
  </si>
  <si>
    <t>REMOÇÃO DE ELETRODUTOS APARENTES - ACIMA DE 2"</t>
  </si>
  <si>
    <t>REMOÇÃO DE CABO EMBUTIDO - ATÉ 16MM2</t>
  </si>
  <si>
    <t>REMOÇÃO DE CABO EMBUTIDO - ACIMA DE 16MM2</t>
  </si>
  <si>
    <t>REMOÇÃO DE CABO APARENTE - ATÉ 16MM2</t>
  </si>
  <si>
    <t>REMOÇÃO DE CABO APARENTE - ACIMA DE 16MM2</t>
  </si>
  <si>
    <t>REMOÇÃO DE TERMINAIS OU CONECTORES DE PRESSÃO PARA CABOS</t>
  </si>
  <si>
    <t>REMOÇÃO DE SUPORTE-ISOLADOR TIPO ROLDANA</t>
  </si>
  <si>
    <t>DEMOLIÇÕES - CAIXAS E QUADROS</t>
  </si>
  <si>
    <t>REMOÇÃO DE ISOLADORES EM QUADROS ELÉTRICOS</t>
  </si>
  <si>
    <t>REMOÇÃO DE DISJUNTOR AUTOMÁTICO UNIPOLAR ATÉ 50A</t>
  </si>
  <si>
    <t>REMOÇÃO DE DISJUNTOR AUTOMÁTICO BIPOLAR ATÉ 50A</t>
  </si>
  <si>
    <t>REMOÇÃO DE DISJUNTOR AUTOMÁTICO TRIPOLAR ATÉ 50A</t>
  </si>
  <si>
    <t>REMOÇÃO DE CAIXA PARA FUSÍVEL OU TOMADA, INSTALADA EM PERFILADOS</t>
  </si>
  <si>
    <t>REMOÇÃO DE QUADRO DE DISTRIBUIÇÃO OU CAIXA DE PASSAGEM</t>
  </si>
  <si>
    <t>REMOÇÃO DE FUNDO DE QUADRO DE DISTRIBUIÇÃO OU CAIXA DE PASSAGEM</t>
  </si>
  <si>
    <t>REMOÇÃO DE TAMPA DE QUADRO DE DISTRIBUIÇÃO OU CAIXA DE PASSAGEM</t>
  </si>
  <si>
    <t>REMOÇÃO DE FECHADURA DE QUADRO DE DISTRIBUIÇÃO OU CAIXA DE PASSAGEM</t>
  </si>
  <si>
    <t>REMOÇÃO DE DISJUNTOR AUTOMÁTICO TIPO "QUICK-LAG"</t>
  </si>
  <si>
    <t>REMOÇÃO DE BASE EM CHAPA DE FERRO PARA DISJUNTOR TIPO "QUICK-LAG"</t>
  </si>
  <si>
    <t>REMOÇÃO DE CAPACITOR PARA CORREÇÃO DE FATOR DE POTÊNCIA</t>
  </si>
  <si>
    <t>REMOÇÃO DE CHAVE SECCIONADORA TIPO FACA - BASE DE MÁRMORE OU ARDÓSIA</t>
  </si>
  <si>
    <t>REMOÇÃO DE CHAVE SECCIONADORA OU BASE PARA FUSÍVEIS TIPO NH - UNIPOLAR</t>
  </si>
  <si>
    <t>REMOÇÃO DE CHAVE SECCIONADORA OU BASE PARA FUSÍVEIS TIPO NH - TRIPOLAR</t>
  </si>
  <si>
    <t>REMOÇÃO DE BASE PARA FUSÍVEIS TIPO "DIAZED"</t>
  </si>
  <si>
    <t>DEMOLIÇÕES - PONTOS E APARELHOS</t>
  </si>
  <si>
    <t>REMOÇÃO DE SOQUETE</t>
  </si>
  <si>
    <t>REMOÇÃO DE REATOR PARA LÂMPADA FLUORESCENTE</t>
  </si>
  <si>
    <t>REMOÇÃO DE LÂMPADA INCANDESCENTE OU FLUORESCENTE</t>
  </si>
  <si>
    <t>REMOÇÃO DE LÂMPADA DE VAPOR DE MERCÚRIO, SÓDIO OU MISTA</t>
  </si>
  <si>
    <t>REMOÇÃO DE PLACA DIFUSORA PARA LÂMPADA FLUORESCENTE</t>
  </si>
  <si>
    <t>REMOÇÃO DE INTERRUPTOR, TOMADA, BOTÃO DE CAMPAINHA OU CIGARRA</t>
  </si>
  <si>
    <t>REMOÇÃO DE REATOR PARA LÂMPADA HG/NA - EM CAIXA DE PASSAGEM</t>
  </si>
  <si>
    <t>REMOÇÃO DE REATOR PARA LÂMPADA HG/NA - EM POSTE</t>
  </si>
  <si>
    <t>REMOÇÃO DE LUMINÁRIA INTERNA PARA LÂMPADA INCANDESCENTE</t>
  </si>
  <si>
    <t>REMOÇÃO DE LUMINÁRIA INTERNA PARA LÂMPADA FLUORESCENTE</t>
  </si>
  <si>
    <t>REMOÇÃO DE LUMINÁRIA EXTERNA INSTALADA EM POSTE</t>
  </si>
  <si>
    <t>REMOÇÃO DE LUMINÁRIA EXTERNA INSTALADA EM BRAÇO DE FERRO</t>
  </si>
  <si>
    <t>REMOÇÃO DE LUMINÁRIA A PROVA DE TEMPO, GASES E VAPOR</t>
  </si>
  <si>
    <t>REMOÇÃO DE PROJETOR DE FACHADA</t>
  </si>
  <si>
    <t>REMOÇÃO DE PROJETOR DE JARDIM</t>
  </si>
  <si>
    <t>REMOÇÃO DE CRUZETA DE FERRO PARA FIXAÇÃO DE PROJETOR</t>
  </si>
  <si>
    <t>REMOÇÃO DE BRAÇO DE LUMINÁRIA</t>
  </si>
  <si>
    <t>DEMOLIÇÕES - PÁRA-RAIOS E OUTROS</t>
  </si>
  <si>
    <t>REMOÇÃO DE CAPTOR DE PÁRA-RAIOS - TIPO FRANKLIN</t>
  </si>
  <si>
    <t>REMOÇÃO DE CAPTOR DE PÁRA-RAIOS - RADIOATIVO</t>
  </si>
  <si>
    <t>REMOÇÃO DE CORDOALHA DE COBRE NÚ</t>
  </si>
  <si>
    <t>REMOÇÃO DE CABO DE COBRE NÚ, PARA ATERRAMENTO</t>
  </si>
  <si>
    <t>REMOÇÃO DE CONECTOR TIPO "SPLIT-BOLT"</t>
  </si>
  <si>
    <t>REMOÇÃO DE BASE E HASTE DE PÁRA-RAIOS</t>
  </si>
  <si>
    <t>REMOÇÃO DE CABO DE AÇO E ESTICADORES</t>
  </si>
  <si>
    <t>REMOÇÃO DE BRAÇADEIRA PARA 3 ESTAIS</t>
  </si>
  <si>
    <t>REMOÇÃO DE TUBO DE PROTEÇÃO PARA CORDOALHA, INCLUSIVE FIXAÇÕES</t>
  </si>
  <si>
    <t>REMOÇÃO DE AUTOMÁTICO DE BÓIA</t>
  </si>
  <si>
    <t>REMOÇÃO DE CONTACTOR MAGNÉTICO E RELÊS PARA QUADRO DE COMANDO</t>
  </si>
  <si>
    <t>REMOÇÃO DE POSTE DE FERRO, INCLUSIVE BASE DE FIXAÇÃO</t>
  </si>
  <si>
    <t>REMOÇÃO DE POSTE DE FERRO ENGASTADO NO SOLO</t>
  </si>
  <si>
    <t>REMOÇÃO DE POSTE DE CONCRETO EM REDE DE ENERGIA</t>
  </si>
  <si>
    <t>DEMOLIÇÕES - CABINE PRIMÁRIA</t>
  </si>
  <si>
    <t>REMOÇÃO DE ISOLADOR TIPO DISCO, INCLUSIVE GANCHO DE SUSTENTAÇÃO</t>
  </si>
  <si>
    <t>REMOÇÃO DE ISOLADOR TIPO CASTANHA, INCLUSIVE GANCHO DE SUSTENTAÇÃO</t>
  </si>
  <si>
    <t>REMOÇÃO DE ISOLADOR TIPO PINO PARA A.T. INCLUSIVE PINO</t>
  </si>
  <si>
    <t>REMOÇÃO DE ISOLADOR TIPO PEDESTAL PARA A.T.</t>
  </si>
  <si>
    <t>REMOÇÃO DE CRUZETA DE MADEIRA</t>
  </si>
  <si>
    <t>REMOÇÃO DE BUCHA DE PASSAGEM INTERNA/EXTERNA PARA A.T.</t>
  </si>
  <si>
    <t>REMOÇÃO DE CHAPA DE FERRO PARA BUCHA DE PASSAGEM</t>
  </si>
  <si>
    <t>REMOÇÃO DE VERGALHÃO DE COBRE 3/8"</t>
  </si>
  <si>
    <t>REMOÇÃO DE TERMINAL OU CONECTOR PARA VERGALHÃO DE COBRE</t>
  </si>
  <si>
    <t>REMOÇÃO DE CHAVE SECCIONADORA TRIPOLAR</t>
  </si>
  <si>
    <t>REMOÇÃO DE TRANSFORMADOR DE POTENCIAL</t>
  </si>
  <si>
    <t>REMOÇÃO DE DISJUNTOR A ÓLEO - VOL NORMAL OU REDUZIDO</t>
  </si>
  <si>
    <t>REMOÇÃO DE TRANSFORMADOR DE POTÊNCIA CLASSE 15KV</t>
  </si>
  <si>
    <t>REMOÇÃO DE CHAVE FUSÍVEL TIPO MATHEUS</t>
  </si>
  <si>
    <t>REMOÇÃO DE SUPORTE DE TRANSFORMADOR EM POSTE</t>
  </si>
  <si>
    <t>REMOÇÃO DE CABOS DE A.T. EM LINHA AÉREA ATÉ 35MM2</t>
  </si>
  <si>
    <t>REMOÇÃO DE PÁRA-RAIOS TIPO CRISTAL VALVE CLASSE 15KV</t>
  </si>
  <si>
    <t>REMOÇÃO DE CONTATORES E RELÊS EM GERAL</t>
  </si>
  <si>
    <t>REMOÇÃO DE MUFLA INTERNA UNIPOLAR/TRIPOLAR</t>
  </si>
  <si>
    <t>REMOÇÃO DE BUCHA DE PASSAGEM PARA NEUTRO - 1KV</t>
  </si>
  <si>
    <t>REMOÇÃO DE ÓLEO ISOLANTE DE TRANSFORMADOR OU DISJUNTOR</t>
  </si>
  <si>
    <t>REMOÇÃO DE SELA PARA CRUZETA DE MADEIRA</t>
  </si>
  <si>
    <t>REMOÇÃO DE FUSÍVEL EM ALTA TENSÃO TIPO "HH"</t>
  </si>
  <si>
    <t>REMOÇÃO DE ELO FUSÍVEL EM CHAVE TIPO MATHEUS</t>
  </si>
  <si>
    <t>REMOÇÃO DE RELÊ OU BOBINA - DISJUNTOR DE A.T.</t>
  </si>
  <si>
    <t>REMOÇÃO DE MUFLA EXTERNA UNIPOLAR / TRIPOLAR</t>
  </si>
  <si>
    <t>REMOÇÃO DE MUFLA INTERNA UNIPOLAR / TRIPOLAR</t>
  </si>
  <si>
    <t>RETIRADAS - ENTRADA E DISTRIBUIÇÃO</t>
  </si>
  <si>
    <t>RETIRADA DE POSTE DE ENTRADA DE ENERGIA EM BAIXA TENSÃO - GALVANIZADO</t>
  </si>
  <si>
    <t>RETIRADA DE POSTE DE ENTRADA DE ENERGIA EM BAIXA TENSÃO - CONCRETO</t>
  </si>
  <si>
    <t>RETIRADA DE CAIXA DE ENTRADA DE ENERGIA EM BAIXA TENSÃO</t>
  </si>
  <si>
    <t>RETIRADA DE ARMAÇÃO TIPO BRAQUETE</t>
  </si>
  <si>
    <t>RETIRADA DE CABEÇOTE TIPO "TELESP"</t>
  </si>
  <si>
    <t>RETIRADA DE CONDULETE</t>
  </si>
  <si>
    <t>RETIRADA DE PERFILADOS</t>
  </si>
  <si>
    <t>RETIRADA DE ELETRODUTOS APARENTES - ATÉ 2"</t>
  </si>
  <si>
    <t>RETIRADA DE ELETRODUTOS APARENTES - ACIMA DE 2"</t>
  </si>
  <si>
    <t>RETIRADA DE FIO EMBUTIDO - ATÉ 16MM2</t>
  </si>
  <si>
    <t>RETIRADA DE CABO EMBUTIDO - ACIMA DE 16MM2</t>
  </si>
  <si>
    <t>RETIRADA DE FIO APARENTE - ATÉ 16MM2</t>
  </si>
  <si>
    <t>RETIRADA DE CABO APARENTE - ACIMA DE 16MM2</t>
  </si>
  <si>
    <t>RETIRADA DE TERMINAIS OU CONECTORES DE PRESSÃO PARA CABOS</t>
  </si>
  <si>
    <t>RETIRADA DE SUPORTE-ISOLADOR TIPO ROLDANA</t>
  </si>
  <si>
    <t>RETIRADAS - CAIXAS E QUADROS</t>
  </si>
  <si>
    <t>RETIRADA DE BARRAMENTOS EM QUADROS ELÉTRICOS</t>
  </si>
  <si>
    <t>RETIRADA DE ISOLADORES EM QUADROS ELÉTRICOS</t>
  </si>
  <si>
    <t>RETIRADA DE DISJUNTOR AUTOMÁTICO UNIPOLAR ATÉ 50A</t>
  </si>
  <si>
    <t>RETIRADA DE DISJUNTOR AUTOMÁTICO BIPOLAR ATÉ 50A</t>
  </si>
  <si>
    <t>RETIRADA DE DISJUNTOR AUTOMÁTICO TRIPOLAR ATÉ 50A</t>
  </si>
  <si>
    <t>RETIRADA DE CAIXA PARA FUSÍVEL OU TOMADA, INSTALADA EM PERFILADOS</t>
  </si>
  <si>
    <t>RETIRADA DE QUADRO DE DISTRIBUIÇÃO OU CAIXA DE PASSAGEM</t>
  </si>
  <si>
    <t>RETIRADA DE FECHADURA DE QUADRO DE DISTRIBUIÇÃO OU CAIXA DE PASSAGEM</t>
  </si>
  <si>
    <t>RETIRADA DE DISJUNTOR AUTOMÁTICO TIPO "QUICK-LAG"</t>
  </si>
  <si>
    <t>RETIRADA DE BASE EM CHAPA DE FERRO, PARA DISJUNTOR TIPO "QUICK-LAG"</t>
  </si>
  <si>
    <t>RETIRADA DE CAPACITOR PARA CORREÇÃO DE FATOR DE POTÊNCIA</t>
  </si>
  <si>
    <t>RETIRADA DE CHAVE SECCIONADORA OU BASE PARA FUSÍVEIS TIPO NH UNIPOLAR</t>
  </si>
  <si>
    <t>RETIRADA DE CHAVE SECCIONADORA OU BASE PARA FUSÍVEIS TIPO NH TRIPOLAR</t>
  </si>
  <si>
    <t>RETIRADA DE BASE PARA FUSÍVEIS TIPO DIAZED</t>
  </si>
  <si>
    <t>RETIRADA DE BARRAMENTO DE COBRE</t>
  </si>
  <si>
    <t>RETIRADAS - PONTOS E APARELHOS</t>
  </si>
  <si>
    <t>RETIRADA DE SOQUETES EM LUMINÁRIAS</t>
  </si>
  <si>
    <t>RETIRADA DE REATOR EM LUMINÁRIA FLUORESCENTE</t>
  </si>
  <si>
    <t>RETIRADA DE LÂMPADA INCANDESCENTE OU FLUORESCENTE</t>
  </si>
  <si>
    <t>RETIRADA DE LÂMPADA VAPOR DE MERCÚRIO, SÓDIO OU MISTA</t>
  </si>
  <si>
    <t>RETIRADA DE PLACA DIFUSORA PARA LÂMPADA FLUORESCENTE</t>
  </si>
  <si>
    <t>RETIRADA DE LUMINÁRIA INTERNA PARA LÂMPADA INCANDESCENTE</t>
  </si>
  <si>
    <t>RETIRADA DE LUMINÁRIA INTERNA PARA LÂMPADA FLUORESCENTE</t>
  </si>
  <si>
    <t>RETIRADA DE LUMINÁRIA EXTERNA INSTALADA EM POSTE</t>
  </si>
  <si>
    <t>RETIRADA DE LUMINÁRIA EXTERNA INSTALADA EM BRAÇO DE FERRO</t>
  </si>
  <si>
    <t>RETIRADA DE LUMINÁRIA A PROVA DE TEMPO, GASES E VAPOR</t>
  </si>
  <si>
    <t>RETIRADA DE PROJETOR DE FACHADA</t>
  </si>
  <si>
    <t>RETIRADA DE PROJETOR DE JARDIM</t>
  </si>
  <si>
    <t>RETIRADA DE BRAÇO DE LUMINÁRIA</t>
  </si>
  <si>
    <t>RETIRADAS - PÁRA-RAIOS E OUTROS</t>
  </si>
  <si>
    <t>RETIRADA DE CORDOALHA DE COBRE NÚ</t>
  </si>
  <si>
    <t>RETIRADA DE CORDOALHA DE COBRE NÚ PARA ATERRAMENTO</t>
  </si>
  <si>
    <t>RETIRADA DE CONECTOR TIPO "SPLIT-BOLT"</t>
  </si>
  <si>
    <t>RETIRADA DE POSTE DE FERRO, INCLUSIVE BASE DE FIXAÇÃO</t>
  </si>
  <si>
    <t>RETIRADA DE POSTE DE FERRO ENGASTADO NO SOLO</t>
  </si>
  <si>
    <t>RETIRADA DE POSTE DE CONCRETO EM REDE DE ENERGIA</t>
  </si>
  <si>
    <t>RETIRADAS - CABINE PRIMÁRIA</t>
  </si>
  <si>
    <t>RETIRADA DE ISOLADOR TIPO DISCO INCLUSIVE GANCHO DE SUSTENTAÇÃO</t>
  </si>
  <si>
    <t>RETIRADA DE ISOLADOR TIPO CASTANHA INCLUSIVE GANCHO DE SUSTENTAÇÃO</t>
  </si>
  <si>
    <t>RETIRADA DE ISOLADOR TIPO PINO A.T. INCLUSIVE PINO</t>
  </si>
  <si>
    <t>RETIRADA DE ISOLADOR TIPO PEDESTAL PARA A.T.</t>
  </si>
  <si>
    <t>RETIRADA DE CRUZETA DE MADEIRA</t>
  </si>
  <si>
    <t>RETIRADA DE BUCHA DE PASSAGEM INTERNA/EXTERNA PARA A.T.</t>
  </si>
  <si>
    <t>RETIRADA DE CHAPA DE FERRO PARA BUCHA DE PASSAGEM</t>
  </si>
  <si>
    <t>RETIRADA DE VERGALHÃO DE COBRE 3/8"</t>
  </si>
  <si>
    <t>RETIRADA DE TERMINAL OU CONECTOR PARA VERGALHÃO DE COBRE</t>
  </si>
  <si>
    <t>RETIRADA DE CHAVE SECCIONADORA TRIPOLAR CLASSE 15 K.V.</t>
  </si>
  <si>
    <t>RETIRADA DE TRANSFORMADOR DE POTENCIAL</t>
  </si>
  <si>
    <t>RETIRADA DE DISJUNTOR A.T. DE VOL. NORMAL OU REDUZIDO DE ÓLEO</t>
  </si>
  <si>
    <t>RETIRADA DE TRANSFORMADOR DE POTÊNCIA CLASSE 15 KV</t>
  </si>
  <si>
    <t>RETIRADA DE CHAVE FUSÍVEL TIPO MATHEUS</t>
  </si>
  <si>
    <t>RETIRADA DE SUPORTE DE TRANSFORMADOR EM POSTE</t>
  </si>
  <si>
    <t>RETIRADA DE CABO DE A.T. EM LINHA AÉREA ATÉ 35MM2</t>
  </si>
  <si>
    <t>RETIRADA DE PÁRA-RAIO TIPO CRISTAL VALVE 15KV</t>
  </si>
  <si>
    <t>RETIRADA DE CONTATORES E RELÊS EM GERAL</t>
  </si>
  <si>
    <t>RETIRADA DE FUSÍVEL EM ALTA TENSÃO TIPO "HH"</t>
  </si>
  <si>
    <t>RETIRADA DE ELO FUSÍVEL EM CHAVE TIPO MATHEUS</t>
  </si>
  <si>
    <t>RECOLOCAÇÕES - ENTRADA E DISTRIBUIÇÃO</t>
  </si>
  <si>
    <t>RECOLOCAÇÃO DE POSTE DE ENTRADA DE ENERGIA EM BAIXA TENSÃO - GALVANIZADO</t>
  </si>
  <si>
    <t>RECOLOCAÇÃO DE POSTE DE ENTRADA DE ENERGIA EM BAIXA TENSÃO - CONCRETO</t>
  </si>
  <si>
    <t>RECOLOCAÇÃO DE CAIXA DE ENTRADA DE ENERGIA EM BAIXA TENSÃO</t>
  </si>
  <si>
    <t>RECOLOCAÇÃO DE ARMAÇÃO TIPO BRAQUETE</t>
  </si>
  <si>
    <t>RECOLOCAÇÃO DE CABEÇOTE TIPO "TELESP"</t>
  </si>
  <si>
    <t>RECOLOCAÇÃO DE CONDULETE</t>
  </si>
  <si>
    <t>RECOLOCAÇÃO DE PERFILADOS</t>
  </si>
  <si>
    <t>RECOLOCAÇÃO DE ELETRODUTOS APARENTES - ATÉ 2"</t>
  </si>
  <si>
    <t>RECOLOCAÇÃO DE ELETRODUTOS APARENTES - ACIMA DE 2"</t>
  </si>
  <si>
    <t>RECOLOCAÇÃO DE FIO EMBUTIDO - ATÉ 16MM2</t>
  </si>
  <si>
    <t>RECOLOCAÇÃO DE CABO EMBUTIDO - ACIMA DE 16MM2</t>
  </si>
  <si>
    <t>RECOLOCAÇÃO DE FIO APARENTE - ATÉ 16MM2</t>
  </si>
  <si>
    <t>RECOLOCAÇÃO DE CABO APARENTE - ACIMA DE 16MM2</t>
  </si>
  <si>
    <t>RECOLOCAÇÃO DE TERMINAIS OU CONECTORES DE PRESSÃO PARA CABOS</t>
  </si>
  <si>
    <t>RECOLOCAÇÃO DE SUPORTE-ISOLADOR TIPO ROLDANA</t>
  </si>
  <si>
    <t>RECOLOCAÇÕES - CAIXAS E QUADROS</t>
  </si>
  <si>
    <t>RECOLOCAÇÃO DE BARRAMENTOS EM QUADROS ELÉTRICOS</t>
  </si>
  <si>
    <t>RECOLOCAÇÃO DE ISOLADORES EM QUADROS ELÉTRICOS</t>
  </si>
  <si>
    <t>RECOLOCAÇÃO DE DISJUNTOR AUTOMÁTICO UNIPOLAR ATÉ 50A</t>
  </si>
  <si>
    <t>RECOLOCAÇÃO DE DISJUNTOR AUTOMÁTICO BIPOLAR ATÉ 50A</t>
  </si>
  <si>
    <t>RECOLOCAÇÃO DE DISJUNTOR AUTOMÁTICO TRIPOLAR ATÉ 50A</t>
  </si>
  <si>
    <t>RECOLOCAÇÃO DE CAIXA PARA FUSÍVEL OU TOMADA, INSTALADA EM PERFILADOS</t>
  </si>
  <si>
    <t>RECOLOCAÇÃO DE QUADRO DE DISTRIBUIÇÃO OU CAIXA DE PASSAGEM</t>
  </si>
  <si>
    <t>RECOLOCAÇÃO DE FECHADURA DE QUADRO DE DISTRIBUIÇÃO OU CAIXA DE PASSAGEM</t>
  </si>
  <si>
    <t>RECOLOCAÇÃO DE DISJUNTOR AUTOMÁTICO TIPO "QUICK-LAG"</t>
  </si>
  <si>
    <t>RECOLOCAÇÃO DE BASE EM CHAPA DE FERRO, PARA DISJUNTOR TIPO "QUICK-LAG"</t>
  </si>
  <si>
    <t>RECOLOCAÇÃO DE CAPACITOR PARA CORREÇÃO DE FATOR DE POTÊNCIA</t>
  </si>
  <si>
    <t>RECOLOCAÇÃO DE CHAVE SECCIONADA OU BASE PARA FUSÍVEL TIPO NH-UNIPOLAR</t>
  </si>
  <si>
    <t>RECOLOCAÇÃO DE CHAVE SECCIONADA OU BASE PARA FUSÍVEL TIPO NH-TRIPOLAR</t>
  </si>
  <si>
    <t>RECOLOCAÇÃO DE BASE DE FUSÍVEIS TIPO " DIAZED"</t>
  </si>
  <si>
    <t>RECOLOCAÇÃO DE BARRAMENTO DE COBRE</t>
  </si>
  <si>
    <t>RECOLOCAÇÕES - PONTOS E APARELHOS</t>
  </si>
  <si>
    <t>RECOLOCAÇÃO DE SOQUETES EM LUMINÁRIAS</t>
  </si>
  <si>
    <t>RECOLOCAÇÃO DE REATOR EM LUMINÁRIA FLUORESCENTE</t>
  </si>
  <si>
    <t>RECOLOCAÇÃO DE LÂMPADA INCANDESCENTE OU FLUORESCENTE</t>
  </si>
  <si>
    <t>RECOLOCAÇÃO DE LÂMPADA VAPOR DE MERCÚRIO, SÓDIO OU MISTA</t>
  </si>
  <si>
    <t>RECOLOCAÇÃO DE PLACA DIFUSORA PARA LÂMPADA FLUORESCENTE</t>
  </si>
  <si>
    <t>RECOLOCAÇÃO DE LUMINÁRIA INTERNA PARA LÂMPADA INCANDESCENTE</t>
  </si>
  <si>
    <t>RECOLOCAÇÃO DE LUMINÁRIA INTERNA PARA LÂMPADA FLUORESCENTE</t>
  </si>
  <si>
    <t>RECOLOCAÇÃO DE LUMINÁRIA EXTERNA INSTALADA EM POSTE</t>
  </si>
  <si>
    <t>RECOLOCAÇÃO DE LUMINÁRIA EXTERNA INSTALADA EM BRAÇO DE FERRO</t>
  </si>
  <si>
    <t>RECOLOCAÇÃO DE LUMINÁRIA A PROVA DE TEMPO, GASES E VAPOR</t>
  </si>
  <si>
    <t>RECOLOCAÇÃO DE PROJETOR DE FACHADA</t>
  </si>
  <si>
    <t>RECOLOCAÇÃO DE PROJETOR DE JARDIM</t>
  </si>
  <si>
    <t>RECOLOCAÇÃO DE BRAÇO DE LUMINÁRIA</t>
  </si>
  <si>
    <t>RECOLOCAÇÕES - PÁRA-RAIOS E OUTROS</t>
  </si>
  <si>
    <t>RECOLOCAÇÃO DE CORDOALHA DE COBRE NÚ</t>
  </si>
  <si>
    <t>RECOLOCAÇÃO CORDOALHA DE COBRE NÚ PARA ATERRAMENTO</t>
  </si>
  <si>
    <t>RECOLOCAÇÃO DE CONECTOR TIPO "SPLIT_BOLT"</t>
  </si>
  <si>
    <t>RECOLOCAÇÃO DE POSTE DE FERRO, INCLUSIVE BASE DE FIXAÇÃO</t>
  </si>
  <si>
    <t>RECOLOCAÇÃO DE POSTE DE FERRO ENGASTADO NO SOLO</t>
  </si>
  <si>
    <t>RECOLOCAÇÃO DE POSTE DE CONCRETO EM REDE DE ENERGIA</t>
  </si>
  <si>
    <t>RECOLOCAÇÕES - CABINES PRIMÁRIAS</t>
  </si>
  <si>
    <t>RECOLOCAÇÃO DE ISOLADOR TIPO DISCO INCLUSIVE GANCHO DE SUSTENTAÇÃO</t>
  </si>
  <si>
    <t>RECOLOCAÇÃO DE ISOLADOR TIPO CASTANHA INCLUSIVE GANCHO DE SUSTENTAÇÃO</t>
  </si>
  <si>
    <t>RECOLOCAÇÃO DE ISOLADOR TIPO PINO PARA A.T. INCLUSIVE PINO</t>
  </si>
  <si>
    <t>RECOLOCAÇÃO DE ISOLADOR TIPO PEDESTAL PARA A.T.</t>
  </si>
  <si>
    <t>RECOLOCAÇÃO DE CRUZETA DE MADEIRA</t>
  </si>
  <si>
    <t>RECOLOCAÇÃO DE BUCHA DE PASSAGEM INTERNA/EXTERNA PARA A.T.</t>
  </si>
  <si>
    <t>RECOLOCAÇÃO DE CHAPA DE FERRO PARA BUCHA DE PASSAGEM</t>
  </si>
  <si>
    <t>RECOLOCAÇÃO DE VERGALHÃO DE COBRE 3/8"</t>
  </si>
  <si>
    <t>RECOLOCAÇÃO DE TERMINAL OU CONECTOR PARA VERGALHÃO DE COBRE</t>
  </si>
  <si>
    <t>RECOLOCAÇÃO DE CHAVE SECCIONADORA TRIPOLAR CLASSE 15KV</t>
  </si>
  <si>
    <t>RECOLOCAÇÃO DE TRANSFORMADOR DE POTENCIAL</t>
  </si>
  <si>
    <t>RECOLOCAÇÃO DE DISJUNTOR A.T. DE VOLUME NORMAL OU REDUZIDO DE ÓLEO</t>
  </si>
  <si>
    <t>RECOLOCAÇÃO DE TRANSFORMADOR DE POTÊNCIA CLASSE 15KV</t>
  </si>
  <si>
    <t>RECOLOCAÇÃO DE CHAVE FUSÍVEL TIPO MATHEUS</t>
  </si>
  <si>
    <t>RECOLOCAÇÃO DE SUPORTE DE TRANSFORMADOR EM POSTE</t>
  </si>
  <si>
    <t>RECOLOCAÇÃO DE CABO DE A.T. EM LINHA AÉREA ATÉ 35MM2</t>
  </si>
  <si>
    <t>RECOLOCAÇÃO DE PÁRA-RAIO TIPO CRISTAL VALVE 15KV</t>
  </si>
  <si>
    <t>RECOLOCAÇÃO DE CONTATORES E RELÊS EM GERAL</t>
  </si>
  <si>
    <t>RECOLOCAÇÃO DE FUSÍVEL EM ALTA TENSÃO TIPO "HH"</t>
  </si>
  <si>
    <t>RECOLOCAÇÃO DE ELO FUSÍVEL EM CHAVE TIPO MATHEUS</t>
  </si>
  <si>
    <t>SERVIÇOS PARCIAIS - ENTRADA E DISTRIBUIÇÃO</t>
  </si>
  <si>
    <t>POSTE DE ENTRADA DE ENERGIA, DUPLO "T" - 7,5M/200DAN</t>
  </si>
  <si>
    <t>POSTE DE ENTRADA DE ENERGIA, DUPLO "T" - 7,5M/300DAN</t>
  </si>
  <si>
    <t>FORNECIMENTO E INSTALAÇÃO DE POSTE EM CONCRETO COM ALTURA LIVRE DE 18M, 1000DAN, ENGASTADO</t>
  </si>
  <si>
    <t>TERMINAL OU CONECTOR DE PRESSÃO - PARA FIO ATÉ 6MM2</t>
  </si>
  <si>
    <t>TERMINAL OU CONECTOR DE PRESSÃO - PARA CABO 10MM2</t>
  </si>
  <si>
    <t>TERMINAL OU CONECTOR DE PRESSÃO - PARA CABO 16MM2</t>
  </si>
  <si>
    <t>TERMINAL OU CONECTOR DE PRESSÃO - PARA CABO 25MM2</t>
  </si>
  <si>
    <t>TERMINAL OU CONECTOR DE PRESSÃO - PARA CABO 35MM2</t>
  </si>
  <si>
    <t>TERMINAL OU CONECTOR DE PRESSÃO - PARA CABO 50MM2</t>
  </si>
  <si>
    <t>TERMINAL OU CONECTOR DE PRESSÃO - PARA CABO 70MM2</t>
  </si>
  <si>
    <t>TERMINAL OU CONECTOR DE PRESSÃO - PARA CABO 95MM2</t>
  </si>
  <si>
    <t>TERMINAL OU CONECTOR DE PRESSÃO - PARA CABO 120MM2</t>
  </si>
  <si>
    <t>TERMINAL OU CONECTOR DE PRESSÃO - PARA CABO 150MM2</t>
  </si>
  <si>
    <t>TERMINAL OU CONECTOR DE PRESSÃO - PARA CABO 185MM2</t>
  </si>
  <si>
    <t>TERMINAL OU CONECTOR DE PRESSÃO - PARA CABO 240MM2</t>
  </si>
  <si>
    <t>TERMINAL OU CONECTOR DE PRESSÃO - PARA CABO 300MM2</t>
  </si>
  <si>
    <t>SERVIÇOS PARCIAIS - PONTOS E APARELHOS</t>
  </si>
  <si>
    <t>INTERRUPTOR SIMPLES - 1 TECLA</t>
  </si>
  <si>
    <t>INTERRUPTOR SIMPLES - 2 TECLAS</t>
  </si>
  <si>
    <t>INTERRUPTOR SIMPLES - 3 TECLAS</t>
  </si>
  <si>
    <t>INTERRUPTOR SIMPLES BIPOLAR - 1 TECLA</t>
  </si>
  <si>
    <t>INTERRUPTOR PARALELO - 1 TECLA</t>
  </si>
  <si>
    <t>ESPELHO PLÁSTICO - 3"X3"</t>
  </si>
  <si>
    <t>ESPELHO PLÁSTICO - 4"X2"</t>
  </si>
  <si>
    <t>ESPELHO PLÁSTICO - 4"X4"</t>
  </si>
  <si>
    <t>TOMADA PARA TELEFONE DE 4 POLOS PADRÃO TELEBRÁS</t>
  </si>
  <si>
    <t>TOMADA SIMPLES DE EMBUTIR - 110/220V</t>
  </si>
  <si>
    <t>TOMADA SIMPLES DE EMBUTIR - PARA PISO</t>
  </si>
  <si>
    <t>TOMADA 3P+T 30A - 440V</t>
  </si>
  <si>
    <t>TOMADA 3P+T 32A - 600/690V TIPO INDUSTRIAL</t>
  </si>
  <si>
    <t>TOMADA 3P+T 63A - 600/690V TIPO INDUSTRIAL</t>
  </si>
  <si>
    <t>BOTÃO PARA CAMPAINHA - USO AO TEMPO</t>
  </si>
  <si>
    <t>CIGARRA DE SOBREPOR, TIPO COLEGIAL</t>
  </si>
  <si>
    <t>SOQUETE ANTIVIBRATÓRIO PARA LÂMPADA FLUORESCENTE SEM PORTA-STARTER</t>
  </si>
  <si>
    <t>IGNITOR PARA PARTIDA LÂMPADA VAPOR SÓDIO ALTA PRESSÃO ATÉ 400W</t>
  </si>
  <si>
    <t>REATOR SIMPLES PARA LÂMPADA FLUORESCENTE, ALTO F.POTÊNCIA - 220V/40W</t>
  </si>
  <si>
    <t>REATOR SIMPLES PARA LÂMPADA FLUORESCENTE PARTIDA RÁPIDA, ALTO F.POTÊNCIA - 110-220V/20W</t>
  </si>
  <si>
    <t>REATOR DUPLO PARA LÂMPADA FLUORESCENTE PARTIDA RÁPIDA, ALTO F.POTÊNCIA - 110-220V/2X20W</t>
  </si>
  <si>
    <t>REATOR DUPLO PARA LÂMPADA FLUORESCENTE PARTIDA RÁPIDA, ALTO F.POTÊNCIA 110-220V/2X40W</t>
  </si>
  <si>
    <t>REATOR SIMPLES PARA LÂMPADA FLUORESCENTE PARTIDA RÁPIDA, ALTO F.POTÊNCIA - 220V/1X110W</t>
  </si>
  <si>
    <t>REATOR DUPLO PARA LÂMPADA FLUORESCENTE PARTIDA RÁPIDA, ALTO F.POTÊNCIA 220V/2X110W</t>
  </si>
  <si>
    <t>REATOR PARA LÂMPADA HG - 220V/125W</t>
  </si>
  <si>
    <t>REATOR PARA LÂMPADA HG - 220V/250W</t>
  </si>
  <si>
    <t>REATOR PARA LÂMPADA HG - 220V/400W</t>
  </si>
  <si>
    <t>REATOR PARA LÂMPADA VAPOR DE MERCÚRIO USO EXTERNO 220V/400W</t>
  </si>
  <si>
    <t>REATOR PARA LÂMPADA VAPOR DE SÓDIO ALTA PRESSÃO - 220V/70W</t>
  </si>
  <si>
    <t>REATOR PARA LÂMPADA VAPOR DE SÓDIO ALTA PRESSÃO - 220V/150W</t>
  </si>
  <si>
    <t>REATOR PARA LÂMPADA VAPOR DE SÓDIO ALTA PRESSÃO - 220V/250W</t>
  </si>
  <si>
    <t>REATOR PARA LÂMPADA VAPOR DE SÓDIO ALTA PRESSÃO - 220V/400W</t>
  </si>
  <si>
    <t>LÂMPADA INCANDESCENTE - 25W</t>
  </si>
  <si>
    <t>LÂMPADA INCANDESCENTE - 40W</t>
  </si>
  <si>
    <t>LÂMPADA INCANDESCENTE - 60W</t>
  </si>
  <si>
    <t>LÂMPADA INCANDESCENTE - 100W</t>
  </si>
  <si>
    <t>LÂMPADA INCANDESCENTE - 150W</t>
  </si>
  <si>
    <t>LÂMPADA INCANDESCENTE - 200W</t>
  </si>
  <si>
    <t>LÂMPADA FLUORESCENTE - 20W</t>
  </si>
  <si>
    <t>LÂMPADA FLUORESCENTE - 40W</t>
  </si>
  <si>
    <t>LÂMPADA MISTA - 220V/160W</t>
  </si>
  <si>
    <t>LÂMPADA MISTA - 220V/250W</t>
  </si>
  <si>
    <t>LÂMPADA MISTA - 220V/500W</t>
  </si>
  <si>
    <t>LÂMPADA FLUORESCENTE - 110W TIPO HO</t>
  </si>
  <si>
    <t>LÂMPADA VAPOR DE MERCÚRIO - 220V/80W</t>
  </si>
  <si>
    <t>LÂMPADA VAPOR DE MERCÚRIO - 220V/125W</t>
  </si>
  <si>
    <t>LÂMPADA VAPOR DE MERCÚRIO - 220V/250W</t>
  </si>
  <si>
    <t>LÂMPADA VAPOR DE MERCÚRIO - 220V/400W</t>
  </si>
  <si>
    <t>LÂMPADA VAPOR DE SÓDIO ALTA PRESSÃO - 70W</t>
  </si>
  <si>
    <t>LÂMPADA VAPOR DE SÓDIO ALTA PRESSÃO - 150W</t>
  </si>
  <si>
    <t>LÂMPADA VAPOR DE SÓDIO ALTA PRESSÃO - 250W</t>
  </si>
  <si>
    <t>LÂMPADA VAPOR DE SÓDIO ALTA PRESSÃO - 400W</t>
  </si>
  <si>
    <t>LÂMPADA DE HALOGÊNIO - 110V/220V/300W</t>
  </si>
  <si>
    <t>LÂMPADA DE HALOGÊNIO - 220V/1000W</t>
  </si>
  <si>
    <t>PLUG PARA TELEFONE DE 4 PINOS PADRÃO TELEBRÁS</t>
  </si>
  <si>
    <t>PLUG 3P+T 30A - 440V</t>
  </si>
  <si>
    <t>PLUG 3P+T 32A - 600/690V - TIPO INDUSTRIAL</t>
  </si>
  <si>
    <t>PLUG 3P+T 63A - 600/690V - TIPO INDUSTRIAL</t>
  </si>
  <si>
    <t>PLUG P/ TOMADA ATÉ 20A (2P+T, 20A - 250V)</t>
  </si>
  <si>
    <t>PLUG PARA TELEFONE - PADRÃO RJ11</t>
  </si>
  <si>
    <t>INTERRUPTOR COM VARIADOR DE LUMINOSIDADE 110/ 220 V - 127V/ 500W</t>
  </si>
  <si>
    <t>INTERRUPTOR PARALELO BIPOLAR 1 TECLA</t>
  </si>
  <si>
    <t>REATOR PARA LÂMPADA HG - 220V/80W</t>
  </si>
  <si>
    <t>SERVIÇOS PARCIAIS - PÁRA-RAIOS E OUTROS</t>
  </si>
  <si>
    <t>COLOCAÇÃO DE ARAME GUIA #14 DE AÇO GALVANIZADO EM ELETRODUTO</t>
  </si>
  <si>
    <t>FOTOCELULA SOLAR-RELÊ FOTOELÉTRICO CAPACIDADE - 1000W</t>
  </si>
  <si>
    <t>BASE E ESTAIS PARA HASTE DE PÁRA-RAIOS</t>
  </si>
  <si>
    <t>TERMINAL AÉREO EM AÇO GALVANIZADO COM BASE DE FIXAÇÃO H=30CM</t>
  </si>
  <si>
    <t>SUPORTE PARA FIXAÇÃO DE CABO EM TELHA ONDULADA</t>
  </si>
  <si>
    <t>CRUZETA DE FERRO GALVANIZADO PARA 3 PROJETORES</t>
  </si>
  <si>
    <t>BRAÇO P/ LUMINÁRIA EM TUBO FERRO GALVANIZADO 1"X1M</t>
  </si>
  <si>
    <t>POSTE DE AÇO GALVANIZADO, TIPO RETO FLANGEADO H=5M</t>
  </si>
  <si>
    <t>POSTE DE AÇO GALVANIZADO, TIPO RETO FLANGEADO H=7M</t>
  </si>
  <si>
    <t>POSTE DE AÇO GALVANIZADO, TIPO CURVO SIMPLES  H=7M</t>
  </si>
  <si>
    <t>POSTE DE AÇO GALVANIZADO, TIPO CURVO DUPLO H=7M</t>
  </si>
  <si>
    <t>POSTE DE AÇO GALVANIZADO, TIPO RETO H=9M</t>
  </si>
  <si>
    <t>POSTE DE AÇO GALVANIZADO, TIPO RETO H=10M</t>
  </si>
  <si>
    <t>CONECTOR TIPO PRENSA CABO EM ALUMÍNIO - 3/8"</t>
  </si>
  <si>
    <t>CONECTOR TIPO PRENSA-CABO EM ALUMÍNIO - 1/2"</t>
  </si>
  <si>
    <t>CONECTOR TIPO PRENSA-CABO EM ALUMÍNIO - 3/4"</t>
  </si>
  <si>
    <t>CONECTOR TIPO PRENSA-CABO EM ALUMÍNIO - 1"</t>
  </si>
  <si>
    <t>SUPORTE SIMPLES COM ROLDANA, PARA DESCIDA DE PÁRA-RAIOS</t>
  </si>
  <si>
    <t>CONECTOR TIPO "SPLIT-BOLT" - PARA CABO DE 16MM2</t>
  </si>
  <si>
    <t>CONECTOR TIPO "SPLIT-BOLT" - PARA CABO DE 35MM2</t>
  </si>
  <si>
    <t>HASTE "COPPERWELD"- 5/8"X3,OOM</t>
  </si>
  <si>
    <t>CONECTOR PARA HASTE "COPPERWELD"</t>
  </si>
  <si>
    <t>CONECTOR TIPO "SPLIT-BOLT" - PARA CABO DE 300,0MM2</t>
  </si>
  <si>
    <t>HASTE "COPPERWELD " - 3/4"X3,00M</t>
  </si>
  <si>
    <t>SERVIÇOS PARCIAIS - ELETROFERRAGENS E ACESSÓRIOS</t>
  </si>
  <si>
    <t>BUCHA E ARRUELA RÍGIDA PESADA EM ZAMAK - 1/2"</t>
  </si>
  <si>
    <t>BUCHA E ARRUELA RÍGIDA PESADA EM ZAMAK - 3/4"</t>
  </si>
  <si>
    <t>BRAÇADEIRA DE AÇO GALVANIZADO - 1/2"</t>
  </si>
  <si>
    <t>BRAÇADEIRA DE AÇO GALVANIZADO - 3"</t>
  </si>
  <si>
    <t>SUPORTE P/ PERFILADO 100X38MM GE</t>
  </si>
  <si>
    <t>SUPORTE CURTO PARA LUMINÁRIA 100X38MM GE</t>
  </si>
  <si>
    <t>SUPORTE LONGO PARA LUMINÁRIA 165X38MM GE</t>
  </si>
  <si>
    <t>EMENDA INTERNA P/ PERFILADO 38X38 "1" GE</t>
  </si>
  <si>
    <t>EMENDA INTERNA P/ PEFILADO 38X38 "T" GE</t>
  </si>
  <si>
    <t>CAIXA DE DERIVAÇÃO P/ PERFILADO 38X38 TP "C" GE - CHAPA 14</t>
  </si>
  <si>
    <t>CAIXA DE DERIVAÇÃO P/ PERFILADO 38X38 TP "L" GE - CHAPA 14</t>
  </si>
  <si>
    <t>CAIXA DE DERIVAÇÃO P/ PERFILADO 38X76 TP "E" GE - CHAPA 14</t>
  </si>
  <si>
    <t>CAIXA DE DERIVAÇÃO P/ PERFILADO 38X76 TP "C" GE - CHAPA 14</t>
  </si>
  <si>
    <t>CAIXA DE DERIVAÇÃO P/ PERFILADO 38X76 TP "L" GE - CHAPA 14</t>
  </si>
  <si>
    <t>CAIXA DE DERIVAÇÃO P/ PERFILADO 38X76 TP "T" GE - CHAPA 14</t>
  </si>
  <si>
    <t>CAIXA EM ALUMÍNIO P/ TOMADA FIXAÇÃO EM PERFILADO</t>
  </si>
  <si>
    <t>SAÍDA PARA ELETRODUTO EM PERFILADO 3/4" GE</t>
  </si>
  <si>
    <t>VERGALHÃO DE AÇO C/ ROSCA TOTAL 5/16" GE</t>
  </si>
  <si>
    <t>REATORES</t>
  </si>
  <si>
    <t>REATOR PARA LÂMPADA VAPOR METÁLICO - 70W/ 220V</t>
  </si>
  <si>
    <t>REATOR PARA LÂMPADA VAPOR METÁLICO - 150W/ 220V</t>
  </si>
  <si>
    <t>REATOR DE LÂMPADA VAPOR METÁLICO - 250W/ 220V</t>
  </si>
  <si>
    <t>REATOR PARA LÂMPADA VAPOR METÁLICO - 400W/ 220V</t>
  </si>
  <si>
    <t>REATOR ELETRÔNICO AFP 127V P/ LÂMPADA FLUORESCENTE - 1 X 14W</t>
  </si>
  <si>
    <t>REATOR ELETRÔNICO AFP 127V P/ LÂMPADA FLUORESCENTE - 1 X 28W</t>
  </si>
  <si>
    <t>REATOR ELETRÔNICO AFP 127V P/ LÂMPADA FLUORESCENTE - 2 X 14W</t>
  </si>
  <si>
    <t>REATOR ELETRÔNICO AFP 127V P/ LÂMPADA FLUORESCENTE - 2 X 28W</t>
  </si>
  <si>
    <t>REATOR ELETRÔNICO FLUORESCENTE SIMPLES AFP - 1X16W - 127/220V</t>
  </si>
  <si>
    <t>REATOR ELETRÔNICO FLUORESCENTE SIMPLES AFP - 1X32W - 127/220V</t>
  </si>
  <si>
    <t>REATOR ELETRÔNICO FLUORESCENTE DUPLO AFP - 2X16W - 127/220V</t>
  </si>
  <si>
    <t>REATOR ELETRÔNICO FLUORESCENTE DUPLO AFP - 2X32W - 127/220V</t>
  </si>
  <si>
    <t>REATOR ELETRÔNICO FLUORESCENTE SIMPLES AFP 1X54W - 220V</t>
  </si>
  <si>
    <t>REATOR ELETRÔNICO FLUORESCENTE DUPLO AFP 2X54W - 220V</t>
  </si>
  <si>
    <t>LÂMPADA VAPOR METÁLICO - 70W</t>
  </si>
  <si>
    <t>LÂMPADA VAPOR METÁLICO - 150W</t>
  </si>
  <si>
    <t>LÂMPADA VAPOR METÁLICO - 250W</t>
  </si>
  <si>
    <t>LÂMPADA VAPOR METÁLICO - 400W</t>
  </si>
  <si>
    <t>LÂMPADA FLUORESCENTE COMPACTA 15W - 220V</t>
  </si>
  <si>
    <t>LÂMPADA COMPACTA MINI-FLUORESCENTE COM REATOR E SOQUETE INCORPORADOS - 25W</t>
  </si>
  <si>
    <t>LÂMPADA FLUORESCENTE - 14W</t>
  </si>
  <si>
    <t>LÂMPADA FLUORESCENTE 16W</t>
  </si>
  <si>
    <t>LÂMPADA FLUORESCENTE 32W</t>
  </si>
  <si>
    <t>LÂMPADA FLUORESCENTE - 28W</t>
  </si>
  <si>
    <t>TOMADAS</t>
  </si>
  <si>
    <t>TOMADA RJ 45 PARA INFORMÁTICA COM PLACA</t>
  </si>
  <si>
    <t>TOMADA PARA TELEFONE PADRÃO RJ11 COM PLACA/ ESPELHO</t>
  </si>
  <si>
    <t>REDE LÓGICA</t>
  </si>
  <si>
    <t>CERTIFICAÇÃO DE REDE LÓGICA - ATÉ 50 PONTOS</t>
  </si>
  <si>
    <t>GL</t>
  </si>
  <si>
    <t>CERTIFICAÇÃO DE REDE LÓGICA - EXCEDENTE 50 PONTOS</t>
  </si>
  <si>
    <t>PTO</t>
  </si>
  <si>
    <t>RACK 8U'S COM VENTILAÇÃO, BANDEJA FIXA E RÉGUA DE TOMADAS - INSTALADO</t>
  </si>
  <si>
    <t>PATCH PAINEL - 24 PORTAS - INSTALADO</t>
  </si>
  <si>
    <t>SWITCH - 24 PORTAS - INSTALADO</t>
  </si>
  <si>
    <t>GUIA ORGANIZADORA DE CABOS 19" - 1V - INSTALADA</t>
  </si>
  <si>
    <t>PATCH CORD RJ45 - 1,5M</t>
  </si>
  <si>
    <t>PATCH CORD RJ45 - 2,5M</t>
  </si>
  <si>
    <t>CABO UTP - CATEGORIA 4 E 5 PARES</t>
  </si>
  <si>
    <t>INST.HIDRO-SANITARIAS</t>
  </si>
  <si>
    <t>ALIMENTAÇÃO PREDIAL DE ÁGUA E GÁS</t>
  </si>
  <si>
    <t>CAVALETE DE ENTRADA - 3/4"</t>
  </si>
  <si>
    <t>CAVALETE DE ENTRADA - 1"</t>
  </si>
  <si>
    <t>CAVALETE DE ENTRADA - 1 1/2"</t>
  </si>
  <si>
    <t>HV.01 - ABRIGO PARA CAVALETE DE ENTRADA D=19MM OU 25MM EM BLOCO DE CONCRETO APARENTE</t>
  </si>
  <si>
    <t>HV.02 - ABRIGO PARA CAVALETE DE ENTRADA D=32MM OU 50MM EM BLOCO DE CONCRETO APARENTE</t>
  </si>
  <si>
    <t>HV.09 - ABRIGO PARA CAVALETE ENTRADA, D=3/4" OU 1" EM ALVENARIA REVESTIDA</t>
  </si>
  <si>
    <t>HV.10 - ABRIGO PARA CAVALETE ENTRADA, D=1 1/4", D=1 1/2"OU 2" EM ALVENARIA REVESTIDA</t>
  </si>
  <si>
    <t>TUBO DE AÇO GALVANIZADO, CLASSE LEVE I (LINHA ÁGUA) - 3/4"</t>
  </si>
  <si>
    <t>TUBO DE AÇO GALVANIZADO, CLASSE LEVE I (LINHA ÁGUA) - 1"</t>
  </si>
  <si>
    <t>TUBO DE AÇO GALVANIZADO, CLASSE LEVE I (LINHA ÁGUA) - 1 1/2"</t>
  </si>
  <si>
    <t>PROTEÇÃO ANTICORROSIVA PARA TUBULAÇÃO ENTERRADA</t>
  </si>
  <si>
    <t>ENVELOPAMENTO DE TUBULAÇÃO ENTERRADA, COM CONCRETO</t>
  </si>
  <si>
    <t>RESERVAÇÃO DE ÁGUA</t>
  </si>
  <si>
    <t>RESERVATÓRIO DE FIBRA DE VIDRO - CAPACIDADE 1000L</t>
  </si>
  <si>
    <t>CAIXA D'ÁGUA DE FIBRA DE VIDRO - 1500 LITROS</t>
  </si>
  <si>
    <t>CAIXA D'ÁGUA DE POLIETILENO 500 LITROS</t>
  </si>
  <si>
    <t>CAIXA D'ÁGUA DE POLIETILENO 1000 LITROS</t>
  </si>
  <si>
    <t>CAIXA D'ÁGUA DE POLIETILENO 5000 LITROS</t>
  </si>
  <si>
    <t>TUBO DE AÇO GALVANIZADO, CLASSE LEVE I (LINHA ÁGUA) - 2"</t>
  </si>
  <si>
    <t>TUBO DE PVC RÍGIDO, SOLDÁVEL (LINHA ÁGUA) - 25MM (3/4")</t>
  </si>
  <si>
    <t>TUBO DE PVC RÍGIDO, SOLDÁVEL (LINHA ÁGUA) - 32MM (1")</t>
  </si>
  <si>
    <t>TUBO DE PVC RÍGIDO, SOLDÁVEL (LINHA ÁGUA) - 50MM (1 1/2")</t>
  </si>
  <si>
    <t>TUBO DE PVC RÍGIDO, SOLDÁVEL (LINHA ÁGUA) - 60MM (2")</t>
  </si>
  <si>
    <t>REGISTRO DE GAVETA, METAL AMARELO - 3/4"</t>
  </si>
  <si>
    <t>REGISTRO DE GAVETA, METAL AMARELO - 1"</t>
  </si>
  <si>
    <t>REGISTRO DE GAVETA, METAL AMARELO - 1 1/2"</t>
  </si>
  <si>
    <t>REGISTRO DE GAVETA, METAL AMARELO - 2"</t>
  </si>
  <si>
    <t>RESTRITOR DE VAZÃO - 6 À 18 LITROS</t>
  </si>
  <si>
    <t>TORNEIRA DE BÓIA, DE LATÃO - 3/4"</t>
  </si>
  <si>
    <t>TORNEIRA DE BÓIA, DE LATÃO - 1"</t>
  </si>
  <si>
    <t>TORNEIRA DE BÓIA, DE LATÃO - 1 1/2"</t>
  </si>
  <si>
    <t>TORNEIRA DE BÓIA, DE LATÃO - 2"</t>
  </si>
  <si>
    <t>INSTALAÇÃO ELEVATÓRIA</t>
  </si>
  <si>
    <t>CONJUNTO MOTOR-BOMBA - ATÉ 1/2HP</t>
  </si>
  <si>
    <t>CONJUNTO MOTOR-BOMBA - ATÉ 3/4HP</t>
  </si>
  <si>
    <t>CONJUNTO MOTOR-BOMBA - ATÉ 1HP</t>
  </si>
  <si>
    <t>CONJUNTO MOTOR-BOMBA - ATÉ 2HP</t>
  </si>
  <si>
    <t>CONJUNTO MOTOR-BOMBA - ATÉ 3HP</t>
  </si>
  <si>
    <t>CONJUNTO MOTOR-BOMBA - ATÉ 4HP</t>
  </si>
  <si>
    <t>CONJUNTO MOTOR-BOMBA - ATÉ 5HP</t>
  </si>
  <si>
    <t>CONJUNTO MOTOR-BOMBA 80M3/H, 20MCA, 7,5CV, 3500RPM, 220/380V, TRIFÁSICO</t>
  </si>
  <si>
    <t>CONJUNTO MOTOR-BOMBA 112M3/H, 20MCA, 10CV, 3500RPM, 220/380V, TRIFÁSICO</t>
  </si>
  <si>
    <t>CONJUNTO MOTOR-BOMBA 160M3/H, 20MCA, 15CV, 1750RPM, 220/380V, TRIFÁSICO</t>
  </si>
  <si>
    <t>TUBO DE AÇO-CARBONO GALVANIZADO, CL.MÉDIA (DIN2440) - 1" (RECALQUE)</t>
  </si>
  <si>
    <t>TUBO DE AÇO-CARBONO GALVANIZADO, CL.MÉDIA (DIN2440) - 1 1/2" (SUCÇÃO)</t>
  </si>
  <si>
    <t>VÁLVULA DE RETENÇÃO HORIZONTAL - 1"</t>
  </si>
  <si>
    <t>VÁLVULA DE RETENÇÃO HORIZONTAL - 1 1/2"</t>
  </si>
  <si>
    <t>VÁLVULA DE RETENÇÃO HORIZONTAL - 2"</t>
  </si>
  <si>
    <t>VÁLVULA DE RETENÇÃO HORIZONTAL - 2 1/2"</t>
  </si>
  <si>
    <t>VÁLVULA DE RETENÇÃO HORIZONTAL - 3"</t>
  </si>
  <si>
    <t>VÁLVULA DE RETENÇÃO HORIZONTAL - 4"</t>
  </si>
  <si>
    <t>VÁLVULA DE RETENÇÃO VERTICAL - 1"</t>
  </si>
  <si>
    <t>VÁLVULA DE RETENÇÃO VERTICAL - 1 1/4"</t>
  </si>
  <si>
    <t>VÁLVULA DE RETENÇÃO VERTICAL - 1 1/2"</t>
  </si>
  <si>
    <t>VÁLVULA DE RETENÇÃO VERTICAL - 2"</t>
  </si>
  <si>
    <t>VÁLVULA DE RETENÇÃO VERTICAL - 2 1/2"</t>
  </si>
  <si>
    <t>VÁLVULA DE RETENÇÃO VERTICAL - 3"</t>
  </si>
  <si>
    <t>VÁLVULA DE RETENÇÃO VERTICAL - 4"</t>
  </si>
  <si>
    <t>CHAVE DE BÓIA</t>
  </si>
  <si>
    <t>REDE DE ÁGUA FRIA - TUBULAÇÃO</t>
  </si>
  <si>
    <t>TUBO DE AÇO GALVANIZADO, CLASSE LEVE I (LINHA ÁGUA) - 1 1/4"</t>
  </si>
  <si>
    <t>TUBO DE AÇO GALVANIZADO, CLASSE LEVE I (LINHA ÁGUA) - 2 1/2"</t>
  </si>
  <si>
    <t>TUBO DE AÇO GALVANIZADO, CLASSE LEVE I (LINHA ÁGUA) - 3"</t>
  </si>
  <si>
    <t>TUBO DE AÇO GALVANIZADO, CLASSE LEVE I (LINHA ÁGUA) - 4"</t>
  </si>
  <si>
    <t>TUBO DE PVC RÍGIDO, SOLDÁVEL (LINHA ÁGUA) - 40MM (1 1/4")</t>
  </si>
  <si>
    <t>TUBO DE PVC RÍGIDO, SOLDÁVEL (LINHA ÁGUA) - 75MM (2 1/2")</t>
  </si>
  <si>
    <t>TUBO DE PVC RÍGIDO, SOLDÁVEL (LINHA ÁGUA) - 85MM (3")</t>
  </si>
  <si>
    <t>TUBO DE PVC RÍGIDO, SOLDÁVEL (LINHA ÁGUA) - 110MM (4")</t>
  </si>
  <si>
    <t>REDE DE ÁGUA FRIA - ACESSÓRIOS</t>
  </si>
  <si>
    <t>REGISTRO DE GAVETA, METAL AMARELO - 1 1/4"</t>
  </si>
  <si>
    <t>REGISTRO DE GAVETA, METAL AMARELO - 2 1/2"</t>
  </si>
  <si>
    <t>REGISTRO DE GAVETA, METAL AMARELO - 3"</t>
  </si>
  <si>
    <t>REGISTRO DE GAVETA, METAL AMARELO - 4"</t>
  </si>
  <si>
    <t>REGISTRO DE GAVETA, METAL CROMADO - 3/4"</t>
  </si>
  <si>
    <t>REGISTRO DE GAVETA, METAL CROMADO - 1"</t>
  </si>
  <si>
    <t>REGISTRO DE GAVETA, METAL CROMADO - 1 1/4"</t>
  </si>
  <si>
    <t>REGISTRO DE GAVETA, METAL CROMADO - 1 1/2"</t>
  </si>
  <si>
    <t>REGISTRO DE PRESSÃO, METAL AMARELO - 1/2"</t>
  </si>
  <si>
    <t>REGISTRO DE PRESSÃO, METAL AMARELO - 3/4"</t>
  </si>
  <si>
    <t>REGISTRO DE PRESSÃO, METAL CROMADO - 3/4"</t>
  </si>
  <si>
    <t>REGISTRO GLOBO COM ADAPTADOR E TAMPA - 2 1/2"</t>
  </si>
  <si>
    <t>REDE DE ÁGUA QUENTE</t>
  </si>
  <si>
    <t>TUBO DE COBRE SEM COSTURA, CLASSE EL - 1/2"</t>
  </si>
  <si>
    <t>TUBO DE COBRE SEM COSTURA, CLASSE EL - 3/4"</t>
  </si>
  <si>
    <t>TUBO DE COBRE SEM COSTURA, CLASSE EL - 1"</t>
  </si>
  <si>
    <t>TUBO DE COBRE SEM COSTURA, CLASSE EL - 1 1/4"</t>
  </si>
  <si>
    <t>TUBO DE COBRE SEM COSTURA, CLASSE EL - 1 1/2"</t>
  </si>
  <si>
    <t>TUBO DE COBRE SEM COSTURA, CLASSE A - 1/2"</t>
  </si>
  <si>
    <t>TUBO DE COBRE SEM COSTURA, CLASSE A 3/4"</t>
  </si>
  <si>
    <t>TUBO DE COBRE SEM COSTURA, CLASSE A 1"</t>
  </si>
  <si>
    <t>TUBO DE COBRE SEM COSTURA, CLASSE A 1 1/4"</t>
  </si>
  <si>
    <t>TUBO DE COBRE SEM COSTURA, CLASSE A 1 1/2"</t>
  </si>
  <si>
    <t>REDE DE GÁS</t>
  </si>
  <si>
    <t>TUBO PRETO DE AÇO-CARBONO, CLASSE SCH-40 - 3/4"</t>
  </si>
  <si>
    <t>TUBO PRETO DE AÇO-CARBONO, CLASSE SCH-40 - 1"</t>
  </si>
  <si>
    <t>TUBO PRETO DE AÇO-CARBONO, CLASSE SCH-40 - 1 1/4"</t>
  </si>
  <si>
    <t>TUBO PRETO DE AÇO-CARBONO, CLASSE SCH-40 - 1 1/2"</t>
  </si>
  <si>
    <t>VÁLVULA ESFÉRICA MONOBLOCO EM LATÃO, 3/4" NPT</t>
  </si>
  <si>
    <t>HV.04 - ABRIGO PARA GÁS EM BLOCO DE CONCRETO APARENTE PARA 2 BOTIJÕES</t>
  </si>
  <si>
    <t>HV.12 - ABRIGO PARA GÁS EM ALVENARIA REVESTIDA PARA 2 BOTIJÕES</t>
  </si>
  <si>
    <t>HV.13 - ABRIGO PARA GÁS EM BLOCOS DE CONCRETO APARENTE PARA 2 CILINDROS</t>
  </si>
  <si>
    <t>HV.14 - ABRIGO PARA GÁS EM BLOCO DE CONCRETO APARENTE PARA 4 CILINDROS</t>
  </si>
  <si>
    <t>HV.15 - ABRIGO PARA GÁS EM BLOCO DE CONCRETO APARENTE PARA 6 CILINDROS</t>
  </si>
  <si>
    <t>HV.19 - ABRIGO PARA GÁS EM ALVENARIA REVESTIDA PARA 2 CILINDROS</t>
  </si>
  <si>
    <t>HV.20 - ABRIGO PARA GÁS EM ALVENARIA REVESTIDA PARA 4 CILINDROS</t>
  </si>
  <si>
    <t>HV.21 - ABRIGO PARA GÁS EM ALVENARIA REVESTIDA PARA 6 CILINDROS</t>
  </si>
  <si>
    <t>HD.10 - INSTALAÇÃO PARA 2 BOTIJÕES GLP 13KG, EXCLUSIVE ABRIGO</t>
  </si>
  <si>
    <t>HD.11 - INSTALAÇÃO PARA 2 CILINDROS GLP 45 KG, EXCLUSIVE ABRIGO</t>
  </si>
  <si>
    <t>HD.12 - INSTALAÇÃO PARA 4 CILINDRO GLP 45KG, EXCLUSIVE ABRIGO</t>
  </si>
  <si>
    <t>HD.13  - INSTALAÇÃO PARA 6 CILINDROS GLP 45KG, EXCLUSIVE ABRIGO</t>
  </si>
  <si>
    <t>BOTIJÃO DE GÁS DE 13KG COM CARGA</t>
  </si>
  <si>
    <t>CILINDRO DE G.L.P. DE 45KG COM CARGA</t>
  </si>
  <si>
    <t>CAIXA COM COLETOR DE ÁGUA (SIFÃO) PARA REDE DE GÁS</t>
  </si>
  <si>
    <t>REDE DE PREVENÇÃO E COMBATE A INCÊNDIOS</t>
  </si>
  <si>
    <t>TUBO DE AÇO-CARBONO GALVANIZADO, CLASSE MÉDIA (DIN2440) - 2 1/2"</t>
  </si>
  <si>
    <t>TUBO DE AÇO-CARBONO GALVANIZADO, CLASSE MÉDIA (DIN2440) - 3"</t>
  </si>
  <si>
    <t>TUBO DE AÇO-CARBONO GALVANIZADO, CLASSE MÉDIA (DIN2440) - 4"</t>
  </si>
  <si>
    <t>TUBO DE AÇO-CARBONO GALVANIZADO, CLASSE MÉDIA (DIN2440) - 6"</t>
  </si>
  <si>
    <t>RECALQUE DE PASSEIO COM UNIÃO ENGATE RÁPIDO - REGISTRO TIPO GLOBO 2 1/2"</t>
  </si>
  <si>
    <t>HIDRANTE COM UNIÃO DE ENGATE RÁPIDO - REGISTRO TIPO GLOBO 2 1/2"</t>
  </si>
  <si>
    <t>ABRIGO DE EMBUTIR PARA HIDRANTE E MANGUEIRA - CHAPA DE AÇO N.20</t>
  </si>
  <si>
    <t>MANGUEIRA DE INCÊNDIO COM UNIÃO DE ENGATE RÁPIDO, 15M - 1 1/2"</t>
  </si>
  <si>
    <t>MANGUEIRA DE INCÊNDIO COM UNIÃO DE ENGATE RÁPIDO, 30M - 1 1/2"</t>
  </si>
  <si>
    <t>MANGUEIRA DE INCÊNDIO COM UNIÃO DE ENGATE RÁPIDO, 30M - 2 1/2"</t>
  </si>
  <si>
    <t>ESGUICHO DE INCÊNDIO COM ENGATE RÁPIDO - 1 1/2"X1/2"</t>
  </si>
  <si>
    <t>ESGUICHO DE INCÊNDIO COM ENGATE RÁPIDO - 2 1/2"X5/8"</t>
  </si>
  <si>
    <t>EXTINTOR DE INCÊNDIO COM CARGA DE GÁS CARBÔNICO (CO2) - 4KG</t>
  </si>
  <si>
    <t>EXTINTOR DE INCÊNDIO COM CARGA DE GÁS CARBÔNICO (CO2) - 6KG</t>
  </si>
  <si>
    <t>EXTINTOR DE INCÊNDIO COM CARGA DE GÁS CARBÔNICO (CO2) - 10KG</t>
  </si>
  <si>
    <t>EXTINTOR DE INCÊNDIO COM CARGA DE ÁGUA PRESSURIZADA - 10L</t>
  </si>
  <si>
    <t>EXTINTOR DE INCÊNDIO COM CARGA DE ESPUMA QUÍMICA - 9L</t>
  </si>
  <si>
    <t>EXTINTOR DE INCÊNDIO COM CARGA DE PÓ QUÍMICO SECO - 4KG</t>
  </si>
  <si>
    <t>EXTINTOR DE INCÊNDIO COM CARGA DE PÓ QUÍMICO SECO - 8KG</t>
  </si>
  <si>
    <t>EXTINTOR DE INCÊNDIO COM CARGA DE PÓ QUÍMICO SECO - 12KG</t>
  </si>
  <si>
    <t>SETA PARA HIDRANTE/EXTINTOR DE INCÊNDIO</t>
  </si>
  <si>
    <t>REDE DE ESGOTO SANITÁRIO - TUBULAÇÃO</t>
  </si>
  <si>
    <t>TUBO DE FERRO FUNDIDO PARA ESGOTO, LINHA SMU - 50MM</t>
  </si>
  <si>
    <t>TUBO DE FERRO FUNDIDO PARA ESGOTO, LINHA SMU - 75MM</t>
  </si>
  <si>
    <t>TUBO DE FERRO FUNDIDO PARA ESGOTO, LINHA SMU - 100MM</t>
  </si>
  <si>
    <t>TUBO DE FERRO FUNDIDO PARA ESGOTO, LINHA SMU - 150MM</t>
  </si>
  <si>
    <t>TUBO DE PVC RÍGIDO, PONTA E BOLSA (LINHA ESGOTO) - 40MM (1 1/2")</t>
  </si>
  <si>
    <t>TUBO DE PVC RÍGIDO, PONTA E BOLSA (LINHA ESGOTO) - 50MM (2")</t>
  </si>
  <si>
    <t>TUBO DE PVC RÍGIDO, PONTA E BOLSA (LINHA ESGOTO) - 75MM (3")</t>
  </si>
  <si>
    <t>TUBO DE PVC RÍGIDO, PONTA E BOLSA (LINHA ESGOTO) - 100MM (4")</t>
  </si>
  <si>
    <t>TUBO DE PVC RÍGIDO, PONTA E BOLSA (LINHA ESGOTO) - 150MM (6")</t>
  </si>
  <si>
    <t>TUBO DE PVC RÍGIDO, PONTA E BOLSA (LINHA ESGOTO) - 200MM (8")</t>
  </si>
  <si>
    <t>REDE DE ESGOTO SANITÁRIO - ACESSÓRIOS</t>
  </si>
  <si>
    <t>RALO SECO DE PVC RÍGIDO, COM SAÍDA SOLDADA DE 40MM - DIÂMETRO 100MM</t>
  </si>
  <si>
    <t>CAIXA SIFONADA DE PVC RÍGIDO - 100X150MM</t>
  </si>
  <si>
    <t>CAIXA SIFONADA DE PVC RÍGIDO - 150X150MM</t>
  </si>
  <si>
    <t>CAIXA SIFONADA DE PVC RÍGIDO 250X230X75MM</t>
  </si>
  <si>
    <t>RALO SECO DE FERRO FUNDIDO, COM SAÍDA VERTICAL (SMU) - DIÂMETRO 100MM</t>
  </si>
  <si>
    <t>CAIXA DE GORDURA, ALVENARIA DE TIJOLOS MACIÇOS COMUNS - 60X60CM</t>
  </si>
  <si>
    <t>CAIXA DE LIGAÇÃO OU INSPEÇÃO - ESCAVAÇÃO E APILOAMENTO</t>
  </si>
  <si>
    <t>CAIXA DE LIGAÇÃO OU INSPEÇÃO - LASTRO DE CONCRETO (FUNDO)</t>
  </si>
  <si>
    <t>CAIXA DE LIGAÇÃO OU INSPEÇÃO - ALVENARIA DE 1/2 TIJOLO, REVESTIDA</t>
  </si>
  <si>
    <t>CAIXA DE LIGAÇÃO OU INSPEÇÃO - ALVENARIA DE 1 TIJOLO, REVESTIDA</t>
  </si>
  <si>
    <t>CAIXA DE LIGAÇÃO OU INSPEÇÃO - TAMPA DE CONCRETO</t>
  </si>
  <si>
    <t>REDE DE ÁGUAS PLUVIAIS - CAPTAÇÃO</t>
  </si>
  <si>
    <t>CALHA EM CHAPA DE AÇO GALVANIZADO N.24 - DESENVOLVIMENTO 33CM</t>
  </si>
  <si>
    <t>CALHA EM CHAPA DE AÇO GALVANIZADO N.24 - DESENVOLVIMENTO 50CM</t>
  </si>
  <si>
    <t>CALHA EM CHAPA DE AÇO GALVANIZADO N.24 - DESENVOLVIMENTO 100CM</t>
  </si>
  <si>
    <t>CALHA EM ALUMÍNIO - ESP. 0,8MM - DESENVOLVIMENTO 50CM</t>
  </si>
  <si>
    <t>CALHA EM ALUMÍNIO - ESP. 0,8MM - DESENVOLVIMENTO 100CM</t>
  </si>
  <si>
    <t>CALHA EM ALUMÍNIO ESP. 1,0MM - DESENVOLVIMENTO 50CM</t>
  </si>
  <si>
    <t>CALHA EM ALUMÍNIO ESP. 1,0MM - DESENVOLVIMENTO 100CM</t>
  </si>
  <si>
    <t>CALHA EM PVC COM 125 ≤ DIÂM. ≤ 150MM</t>
  </si>
  <si>
    <t>RUFO EM CHAPA DE AÇO GALVANIZADO N.24 - DESENVOLVIMENTO 16CM</t>
  </si>
  <si>
    <t>RUFO EM CHAPA DE AÇO GALVANIZADO N.24 - DESENVOLVIMENTO 25CM</t>
  </si>
  <si>
    <t>RUFO EM CHAPA DE AÇO GALVANIZADO N.24 - DESENVOLVIMENTO 33CM</t>
  </si>
  <si>
    <t>RUFO EM CHAPA DE AÇO GALVANIZADO N.24 - DESENVOLVIMENTO 50CM</t>
  </si>
  <si>
    <t>RUFO EM CHAPA DE AÇO GALVANIZADO N.24 - DESENVOLVIMENTO 100CM</t>
  </si>
  <si>
    <t>RUFO EM CHAPA DE AÇO GALVANIZADO N.24 - DESENVOLVIMENTO 130CM</t>
  </si>
  <si>
    <t>RUFO EM CHAPA DE AÇO GALVANIZADO N.24 - DESENVOLVIMENTO 140 CM</t>
  </si>
  <si>
    <t>CANALETA DE CONCRETO, TIPO GUIA E SARJETA - SECÇÃO 15X40CM</t>
  </si>
  <si>
    <t>CANALETA DE CONCRETO, TIPO GUIA E SARJETA - SECÇÃO 15X50CM</t>
  </si>
  <si>
    <t>HC.01 - CANALETA DE CONCRETO DE A.P.P/TAMPA/GRELHA DE CONCRETO OU FERRO L=30CM</t>
  </si>
  <si>
    <t>HC.02 - CANALETA DE CONCRETO DE A.P.P/TAMPA/GRELHA DE CONCRETO OU FERRO L=40CM</t>
  </si>
  <si>
    <t>CANALETA MEIA CANA EM CONCRETO D=30CM</t>
  </si>
  <si>
    <t>CANALETA MEIA CANA EM CONCRETO D=40CM</t>
  </si>
  <si>
    <t>HV.24 - CANALETA DE ALVENARIA PARA GRELHA DE FERRO  L=20CM</t>
  </si>
  <si>
    <t>HV.22 - CANALETA DE ALVENARIA PARA GRELHA OU TAMPA DE CONCRETO  L=30CM</t>
  </si>
  <si>
    <t>HV.23 - CANALETA DE ALVENARIA PARA GRELHA OU TAMPA DE CONCRETO  L=40CM</t>
  </si>
  <si>
    <t>CANTONEIRA DE FERRO 1"X1"X1/8" PARA APOIO E CHUMBAMENTO DAS GRELHAS DE FERRO</t>
  </si>
  <si>
    <t>HC.05 - GRELHA DE CONCRETO PARA CANALETA - L=30CM - SEM PASSAGEM DE VEÍCULOS</t>
  </si>
  <si>
    <t>HP.01 - GRELHA DE FERRO FUNDIDO PARA CANALETA - L=20CM</t>
  </si>
  <si>
    <t>HP.02 - GRELHA DE FERRO PERFILADO PARA CANALETA - L=30CM</t>
  </si>
  <si>
    <t>GRELHA DE FERRO PERFILADO PARA CANALETAS A CÉU ABERTO - 40CM</t>
  </si>
  <si>
    <t>GRELHA DE FERRO PERFILADO PARA CANALETAS A CÉU ABERTO - 50CM</t>
  </si>
  <si>
    <t>GRELHA DE ALUMÍNIO POLIDO L=10CM</t>
  </si>
  <si>
    <t>HC.03 - TAMPA DE CONCRETO PARA CANALETA DE A.P.L=0,30M</t>
  </si>
  <si>
    <t>HC.04 - TAMPA DE CONCRETO PARA CANALETA DE A.P.L=0,40M</t>
  </si>
  <si>
    <t>GRELHA DE FERRO FUNDIDO PARA GARGULA DE PASSEIO - 15X15CM</t>
  </si>
  <si>
    <t>GRELHA DE CONCRETO PARA CANALETA - L=30CM - COM PASSAGEM DE VEÍCULOS</t>
  </si>
  <si>
    <t>REDE DE ÁGUAS PLUVIAIS - TUBULAÇÃO</t>
  </si>
  <si>
    <t>CONDUTOR EM TUBO DE FERRO FUNDIDO PARA ESGOTO, LINHA SMU - 50MM</t>
  </si>
  <si>
    <t>CONDUTOR EM TUBO DE FERRO FUNDIDO PARA ESGOTO, LINHA SMU - 75MM</t>
  </si>
  <si>
    <t>CONDUTOR EM TUBO DE FERRO FUNDIDO PARA ESGOTO, LINHA SMU - 100MM</t>
  </si>
  <si>
    <t>CONDUTOR EM TUBO DE FERRO FUNDIDO PARA ESGOTO, LINHA SMU - 150MM</t>
  </si>
  <si>
    <t>CONDUTOR EM TUBO DE PVC RÍGIDO, PONTA E BOLSA - 50MM (2")</t>
  </si>
  <si>
    <t>CONDUTOR EM TUBO DE PVC RÍGIDO, PONTA E BOLSA - 75MM (3")</t>
  </si>
  <si>
    <t>CONDUTOR EM TUBO DE PVC RÍGIDO, PONTA E BOLSA - 100MM (4")</t>
  </si>
  <si>
    <t>CONDUTOR EM TUBO DE PVC RÍGIDO, PONTA E BOLSA - 150MM (6")</t>
  </si>
  <si>
    <t>CONDUTOR EM TUBO DE PVC RÍGIDO, PONTA E BOLSA - 200MM (8")</t>
  </si>
  <si>
    <t>GRELHA HEMISFÉRICA DE FERRO FUNDIDO - 75MM</t>
  </si>
  <si>
    <t>GRELHA HEMISFÉRICA DE FERRO FUNDIDO - 100MM</t>
  </si>
  <si>
    <t>GRELHA HEMISFÉRICA DE FERRO FUNDIDO - 150MM</t>
  </si>
  <si>
    <t>LIGAÇÃO PARA DESPEJO LIVRE EM SARJETAS, COM TUBO DE FERRO FUNDIDO SMU - 100MM</t>
  </si>
  <si>
    <t>TUBO DE CONCRETO - DIÂMETRO DE 30CM</t>
  </si>
  <si>
    <t>TUBO DE CONCRETO - DIÂMETRO DE 40CM</t>
  </si>
  <si>
    <t>TUBO DE CONCRETO - DIÂMETRO DE 50CM</t>
  </si>
  <si>
    <t>TUBO DE CONCRETO - DIÂMETRO DE 60CM</t>
  </si>
  <si>
    <t>APARELHOS SANITÁRIOS E EQUIPAMENTOS</t>
  </si>
  <si>
    <t>BACIA SANITÁRIA SIFONADA, DE LOUÇA BRANCA</t>
  </si>
  <si>
    <t>BACIA SANITÁRIA COM CAIXA ACOPLADA DE LOUÇA BRANCA</t>
  </si>
  <si>
    <t>BACIA SANITÁRIA INFANTIL SIFONADA, DE LOUÇA BRANCA</t>
  </si>
  <si>
    <t>BACIA SANITÁRIA ALTEADA PARA PORTADORES DE DEFICIÊNCIA FÍSICA</t>
  </si>
  <si>
    <t>LAVATÓRIO DE LOUÇA BRANCA, SEM COLUNA, CAPACIDADE MÍNIMA 5L, EXCLUSIVE TORNEIRA</t>
  </si>
  <si>
    <t>LAVATÓRIO DE LOUÇA BRANCA, COM COLUNA, CAPACIDADE MÍNIMA 7L - EXCLUSIVE TORNEIRA</t>
  </si>
  <si>
    <t>LAVATÓRIO DE LOUÇA INDIVIDUAL PARA PORTADORES DE DEFICIÊNCIA FÍSICA</t>
  </si>
  <si>
    <t>LAVATÓRIO OVAL DE EMBUTIR, LOUÇA BRANCA - EXCLUSIVE TORNEIRA</t>
  </si>
  <si>
    <t>HX.01 - LAVATÓRIO E BEBEDOURO DE CHAPA AÇO INOX CHAPA 18 - EXCLUSIVE TORNEIRA</t>
  </si>
  <si>
    <t>MICTÓRIO INDIVIDUAL DE LOUÇA BRANCA, TIPO BACIA - DE CENTRO</t>
  </si>
  <si>
    <t>MICTÓRIO INDIVIDUAL DE LOUÇA, PARA DEFICIENTE</t>
  </si>
  <si>
    <t>MICTÓRIO COLETIVO DE AÇO INOXIDÁVEL - COMPRIMENTO 0/2000MM</t>
  </si>
  <si>
    <t>CONJUNTO ANTIVANDALISMO PARA MICTÓRIO FORMADO  POR VÁLVULA DE FECHAMENTO AUTOMÁTICO E RABICHO DE METAL</t>
  </si>
  <si>
    <t>TANQUE DE LOUÇA BRANCA, SEM COLUNA, CAPACIDADE MÍNIMA 30L, EXCLUSIVE TORNEIRA</t>
  </si>
  <si>
    <t>TANQUE DE LOUÇA BRANCA, COM COLUNA, CAPACIDADE MÍNIMA 30L - EXCLUSIVE TORNEIRA</t>
  </si>
  <si>
    <t>TANQUE DE LOUÇA BRANCA, COM COLUNA, CAPACIDADE MÍNIMA 35L - EXCLUSIVE TORNEIRA</t>
  </si>
  <si>
    <t>CUBA SIMPLES DE AÇO INOXIDÁVEL CHAPA 20 - 500X400X200MM</t>
  </si>
  <si>
    <t>CUBA SIMPLES DE AÇO INOXIDÁVEL CHAPA 20 - 560X335X150MM</t>
  </si>
  <si>
    <t>CUBA SIMPLES DE AÇO INOXIDÁVEL CHAPA 20 - 500X400X250MM</t>
  </si>
  <si>
    <t>CUBA SIMPLES DE AÇO INOXIDÁVEL CHAPA 20 - 500X400X150MM</t>
  </si>
  <si>
    <t>CUBA DUPLA DE AÇO INOXIDÁVEL CHAPA 20 - 700X400X150MM</t>
  </si>
  <si>
    <t>CUBA DUPLA DE AÇO INOXIDÁVEL CHAPA 20 - 1020X400X200MM</t>
  </si>
  <si>
    <t>TANQUE DE PANELA EM AÇO INOXIDÁVEL CHAPA 18  - 600X500X400MM</t>
  </si>
  <si>
    <t>HX.04 - TANQUE DE PANELA EM AÇO INOXIDÁVEL CHAPA 18 - 600X800X300MM</t>
  </si>
  <si>
    <t>TANQUE DE PANELA EM AÇO INOXIDÁVEL - 600X500X500MM</t>
  </si>
  <si>
    <t>CUBA DE FIBRA DE VIDRO 600 X 500 X 200MM</t>
  </si>
  <si>
    <t>BEBEDOURO ELÉTRICO COM SISTEMA DE REFRIGERAÇÃO E DUAS SAÍDAS - 40L</t>
  </si>
  <si>
    <t>BEBEDOURO ELÉTRICO COM SISTEMA DE REFRIGERAÇÃO E DUAS SAÍDAS - 80L</t>
  </si>
  <si>
    <t>FILTRO TIPO CUNO OU SIMILAR COM ELEMENTO FILTRANTE CEL./CARVAO/CEL. 180 L/H</t>
  </si>
  <si>
    <t>FILTRO TIPO CUNO OU SIMILAR COM ELEMENTO FILTRANTE CEL./CARVAO/CEL. 360 L/H</t>
  </si>
  <si>
    <t>AQUECEDOR A GÁS DE ACUMULAÇÃO, COM CILINDRO DE COBRE - 150L</t>
  </si>
  <si>
    <t>METAIS SANITÁRIOS E ACESSÓRIOS</t>
  </si>
  <si>
    <t>TORNEIRA DE PRESSÃO PARA USO GERAL, METAL AMARELO - 1/2"</t>
  </si>
  <si>
    <t>TORNEIRA DE PRESSÃO PARA USO GERAL, METAL AMARELO - 3/4"</t>
  </si>
  <si>
    <t>TORNEIRA DE PRESSÃO PARA USO GERAL, METAL CROMADO - 1/2"</t>
  </si>
  <si>
    <t>TORNEIRA DE PRESSÃO PARA USO GERAL, METAL CROMADO - 3/4"</t>
  </si>
  <si>
    <t>TORNEIRA DE PRESSÃO PARA PIA, COM CORPO LONGO E AERADOR - 3/4"</t>
  </si>
  <si>
    <t>TORNEIRA CLÍNICA DE MESA - 12 CM - 1/2"</t>
  </si>
  <si>
    <t>TORNEIRA DE MESA COM ACIONAMENTO MANUAL E FECHAMENTO AUTOMÁTICO</t>
  </si>
  <si>
    <t>TORNEIRA ELETRÔNICA DE MESA, COM SENSOR E ACIONAMENTO ELÉTRICO</t>
  </si>
  <si>
    <t>BICA ALTA ARTICULÁVEL DE MESA - 1/2"</t>
  </si>
  <si>
    <t>MISTURADOR DE PAREDE PARA PIA, COM BICA MÓVEL TIPO LONGA E AERADOR - 3/4"</t>
  </si>
  <si>
    <t>AREJADOR DE VAZÃO CONSTANTE - 6 LITROS</t>
  </si>
  <si>
    <t>REGISTRO REGULADOR DE VAZÃO - 1/2"</t>
  </si>
  <si>
    <t>TORNEIRA DE PAREDE ANTIVANDALISMO</t>
  </si>
  <si>
    <t>TORNEIRA DE ACIONAMENTO RESTRITO DE PAREDE</t>
  </si>
  <si>
    <t>TORNEIRA ELÉTRICA AUTOMÁTICA, COM CORPO EM PVC CROMADO - 220V</t>
  </si>
  <si>
    <t>VÁLVULA DE ACIONAMENTO HIDRO-MECÂNICO POR PEDAL</t>
  </si>
  <si>
    <t>VÁLVULA FLUXÍVEL COM REGISTRO INCORPORADO - 1 1/4"</t>
  </si>
  <si>
    <t>VÁLVULA FLUXÍVEL COM REGISTRO INCORPORADO - 1 1/2"</t>
  </si>
  <si>
    <t>VÁLVULA DE DESCARGA COM DUPLO ACIONAMENTO</t>
  </si>
  <si>
    <t>VÁLVULA DE DESCARGA EXTERNA COM ALAVANCA - 1 1/4"</t>
  </si>
  <si>
    <t>ACABAMENTO ANTIVANDALISMO PARA VÁLVULA DE DESCARGA</t>
  </si>
  <si>
    <t>VÁLVULA DE FECHAMENTO AUTOMÁTICO PARA CHUVEIRO ELÉTRICO</t>
  </si>
  <si>
    <t>VÁLVULA DE FECHAMENTO AUTOMÁTICO PARA DUCHA DE ÁGUA FRIA OU PRÉ-MISTURADA</t>
  </si>
  <si>
    <t>VÁLVULA DE FECHAMENTO AUTOMÁTICO PARA CHUVEIRO DE AQUECEDOR DE ACUMULAÇÃO</t>
  </si>
  <si>
    <t>VÁLVULA FLUXIVEL PARA MICTÓRIO COM ACIONAMENTO MANUAL E FECHAMENTO AUTOMÁTICO</t>
  </si>
  <si>
    <t>CHUVEIRO FIXO DE METAL CROMADO - CRIVO COM DIÂMETRO DE NO MÍNIMO 6CM</t>
  </si>
  <si>
    <t>CHUVEIRO ELÉTRICO AUTOMÁTICO, CORPO EM PVC CROMADO - 220V-2800/4400W</t>
  </si>
  <si>
    <t>CHUVEIRO DUCHA MODELO JET-SET METÁLICA OU SIMILAR</t>
  </si>
  <si>
    <t>DUCHA HIGIÊNICA FLEXÍVEL SEM REGISTRO DE PAREDE</t>
  </si>
  <si>
    <t>SABONETEIRA DE LOUÇA BRANCA - 7,5X15CM</t>
  </si>
  <si>
    <t>SABONETEIRA DE LOUÇA BRANCA - 15X15CM</t>
  </si>
  <si>
    <t>DISPENSER DE SABÃO, DE PAREDE, MANUAL, PARA SANITÁRIOS, ABS, ALTO IMPACTO, COM RESERVATÓRIO DE 800/ 900ML</t>
  </si>
  <si>
    <t>PAPELEIRA DE LOUÇA BRANCA - 15X15CM</t>
  </si>
  <si>
    <t>DISPENSER PAPEL TOALHA, DE PAREDE, MANUAL, PARA SANITÁRIOS - ABS - ALTO IMPACTO - AUTO CORTE</t>
  </si>
  <si>
    <t>CABIDE DE LOUÇA BRANCA, COM UM OU DOIS GANCHOS</t>
  </si>
  <si>
    <t>FRONTÃO OU TESTEIRA DE MÁRMORE BRANCO ESPIRITO SANTO - H. ATÉ 10CM</t>
  </si>
  <si>
    <t>FRONTÃO OU TESTEIRA DE GRANITO CINZA MAUA - H ATÉ 10CM</t>
  </si>
  <si>
    <t>TAMPO PARA BANCADA ÚMIDA - GRANITO CINZA ANDORINHA - ESPESSURA 2CM</t>
  </si>
  <si>
    <t>TAMPO PARA BANCADA ÚMIDA - GRANITO CINZA MAUA POLIDO - ESPESSURA 2CM</t>
  </si>
  <si>
    <t>TAMPO PARA BANCADA ÚMIDA - GRANITO VERDE UBATUBA POLIDO - ESPESSURA 2CM</t>
  </si>
  <si>
    <t>TAMPO PARA BANCADA ÚMIDA - GRANITO PRETO TIJUCA POLIDO 2CM</t>
  </si>
  <si>
    <t>TAMPO PARA BANCADA ÚMIDA - MÁRMORE BRANCO ESPIRITO SANTO 2CM</t>
  </si>
  <si>
    <t>TAMPO PARA BANCADA ÚMIDA - AÇO INOX N.18 (18:8)</t>
  </si>
  <si>
    <t>TAMPO PARA BANCADA ÚMIDA - CONCRETO POLIDO E=40MM COM BORDAS ARREDONDADAS E ENVERNIZADAS</t>
  </si>
  <si>
    <t>TAMPO PARA BANCADA ÚMIDA - CONCRETO POLIDO E=50MM COM BORDAS ARREDONDADAS E ENVERNIZADAS</t>
  </si>
  <si>
    <t>SABONETEIRA PARA SABÃO LÍQUIDO</t>
  </si>
  <si>
    <t>PORTA TOALHA DE PAPEL INTER FOLHAS</t>
  </si>
  <si>
    <t>DEMOLIÇÃO DE TUBULAÇÃO DE AÇO PRETO OU GALVANIZADO - ATÉ 2"</t>
  </si>
  <si>
    <t>DEMOLIÇÃO DE TUBULAÇÃO DE AÇO PRETO OU GALVANIZADO - ACIMA DE 2"</t>
  </si>
  <si>
    <t>DEMOLIÇÃO DE TUBULAÇÃO DE PVC RÍGIDO - ATÉ 4"</t>
  </si>
  <si>
    <t>DEMOLIÇÃO DE TUBULAÇÃO DE PVC RÍGIDO - ACIMA DE 4"</t>
  </si>
  <si>
    <t>DEMOLIÇÃO DE TUBULAÇÃO DE COBRE - ATÉ 1 1/4"</t>
  </si>
  <si>
    <t>DEMOLIÇÃO DE REGISTROS</t>
  </si>
  <si>
    <t>DEMOLIÇÃO DE CALHAS, RUFOS OU RINCÕES EM CHAPA METÁLICA</t>
  </si>
  <si>
    <t>DEMOLIÇÃO DE CONDUTORES APARENTES</t>
  </si>
  <si>
    <t>RETIRADA DE TUBULAÇÃO DE AÇO PRETO OU GALVANIZADO - ATÉ 2"</t>
  </si>
  <si>
    <t>RETIRADA DE TUBULAÇÃO DE AÇO PRETO OU GALVANIZADO - ACIMA DE 2"</t>
  </si>
  <si>
    <t>RETIRADA DE TUBULAÇÃO DE PVC RÍGIDO - ATÉ 4"</t>
  </si>
  <si>
    <t>RETIRADA DE TUBULAÇÃO DE PVC RÍGIDO - ACIMA DE 4"</t>
  </si>
  <si>
    <t>RETIRADA DE TUBULAÇÃO DE COBRE - ATÉ 1 1/4"</t>
  </si>
  <si>
    <t>RETIRADA DE TUBULAÇÃO DE COBRE - ACIMA DE 1 1/4"</t>
  </si>
  <si>
    <t>RETIRADA DE TUBULAÇÃO DE FERRO FUNDIDO - ATÉ 4"</t>
  </si>
  <si>
    <t>RETIRADA DE TUBULAÇÃO DE FERRO FUNDIDO - ACIMA DE 4"</t>
  </si>
  <si>
    <t>RETIRADA DE TUBULAÇÃO DE CIMENTO-AMIANTO - ATÉ 3"</t>
  </si>
  <si>
    <t>RETIRADA DE TUBULAÇÃO DE CIMENTO-AMIANTO - ACIMA DE 3"</t>
  </si>
  <si>
    <t>RETIRADA DE TUBULAÇÃO DE CERÂMICA VIDRADA - ATÉ 6"</t>
  </si>
  <si>
    <t>RETIRADA DE TUBULAÇÃO DE CERÂMICA VIDRADA - ACIMA DE 6"</t>
  </si>
  <si>
    <t>RETIRADA DE RESERVATÓRIOS DE CIMENTO-AMIANTO - ATÉ 1000 LITROS</t>
  </si>
  <si>
    <t>RETIRADA DE REGISTROS OU VÁLVULAS FLUXÍVEIS</t>
  </si>
  <si>
    <t>RETIRADA DE VÁLVULAS DE RETENÇÃO</t>
  </si>
  <si>
    <t>RETIRADA DE CONJUNTOS MOTOR-BOMBA</t>
  </si>
  <si>
    <t>RETIRADA DE CAIXAS SIFONADAS OU RALOS</t>
  </si>
  <si>
    <t>RETIRADA DE HIDRANTES DE PAREDE</t>
  </si>
  <si>
    <t>RETIRADA DE CALHAS, RUFOS OU RINCÕES EM CHAPA METÁLICA</t>
  </si>
  <si>
    <t>RETIRADA DE CONDUTORES APARENTES</t>
  </si>
  <si>
    <t>RETIRADA DE APARELHOS SANITÁRIOS, INCLUSIVE ACESSÓRIOS</t>
  </si>
  <si>
    <t>RETIRADA DE SIFÕES</t>
  </si>
  <si>
    <t>RETIRADA DE TORNEIRAS</t>
  </si>
  <si>
    <t>RETIRADA DE CAIXAS DE DESCARGA DE SOBREPOR</t>
  </si>
  <si>
    <t>RETIRADA DO TAMPO ÚMIDO</t>
  </si>
  <si>
    <t>RECOLOCAÇÃO DE REGISTROS OU VÁLVULAS FLUXÍVEIS</t>
  </si>
  <si>
    <t>RECOLOCAÇÃO DE VÁLVULAS DE RETENÇÃO</t>
  </si>
  <si>
    <t>RECOLOCAÇÃO DE CONJUNTOS MOTOR-BOMBA</t>
  </si>
  <si>
    <t>RECOLOCAÇÃO DE CAIXAS SIFONADAS OU RALOS</t>
  </si>
  <si>
    <t>RECOLOCAÇÃO DE HIDRANTES DE PAREDE</t>
  </si>
  <si>
    <t>RECOLOCAÇÃO DE CALHAS, RUFOS OU RINCÕES EM CHAPA METÁLICA</t>
  </si>
  <si>
    <t>RECOLOCAÇÃO DE CONDUTORES APARENTES</t>
  </si>
  <si>
    <t>RECOLOCAÇÃO DE APARELHOS SANITÁRIOS, INCLUSIVE ACESSÓRIOS</t>
  </si>
  <si>
    <t>RECOLOCAÇÃO DE SIFÕES</t>
  </si>
  <si>
    <t>RECOLOCAÇÃO DE TORNEIRAS</t>
  </si>
  <si>
    <t>RECOLOCAÇÃO DE CAIXAS DE DESCARGA DE SOBREPOR</t>
  </si>
  <si>
    <t>SIFÃO COM COPO, TIPO REFORÇADO, PVC RÍGIDO - 1 1/2"X2"</t>
  </si>
  <si>
    <t>SIFÃO TIPO PESADO, METAL CROMADO - 1"X1 1/2"</t>
  </si>
  <si>
    <t>SIFÃO TIPO PESADO, METAL CROMADO - 1"X2"</t>
  </si>
  <si>
    <t>SIFÃO TIPO PESADO, METAL CROMADO - 1 1/2"X2"</t>
  </si>
  <si>
    <t>TUBO DE LIGAÇÃO FLEXÍVEL, PVC - 1/2"X30/40CM</t>
  </si>
  <si>
    <t>TUBO DE LIGAÇÃO FLEXÍVEL, METAL CROMADO - 1/2"X30/40CM</t>
  </si>
  <si>
    <t>TORNEIRA DE PRESSÃO PARA LAVATÓRIO, METAL CROMADO - 1/2"</t>
  </si>
  <si>
    <t>VÁLVULA AMERICANA DE METAL CROMADO - 1 1/2"X3 3/4"</t>
  </si>
  <si>
    <t>TUBO DE LIGAÇÃO EM ALUMÍNIO COM CANOPLA, PARA CHUVEIRO - 3/4"</t>
  </si>
  <si>
    <t>OUTROS SERVIÇOS</t>
  </si>
  <si>
    <t>DESENTUPIMENTO DE RAMAIS DE ESGOTO OU ÁGUAS PLUVIAIS</t>
  </si>
  <si>
    <t>REVESTIMENTOS</t>
  </si>
  <si>
    <t>REVESTIMENTO DE FORROS</t>
  </si>
  <si>
    <t>CHAPISCO COMUM - ARGAMASSA DE CIMENTO E AREIA 1:3</t>
  </si>
  <si>
    <t>EMBOÇO - ARGAMASSA MISTA DE CIMENTO, CAL E AREIA 1:4/12</t>
  </si>
  <si>
    <t>EMBOÇO DESEMPENADO PARA PINTURA - ARGAMASSA MISTA CIMENTO, CAL E AREIA 1:3/12</t>
  </si>
  <si>
    <t>REBOCO INTERNO - ARGAMASSA PRÉ-FABRICADA</t>
  </si>
  <si>
    <t>REVESTIMENTO DE PAREDES INTERNAS</t>
  </si>
  <si>
    <t>EMBOÇO INTERNO - ARGAMASSA MISTA DE CIMENTO, CAL E AREIA 1:4/12</t>
  </si>
  <si>
    <t>EMBOÇO INTERNO DESEMPENADO PARA PINTURA - ARGAMASSA MISTA DE CIMENTO, CAL E AREIA 1:3/12</t>
  </si>
  <si>
    <t>EMBOÇO INTERNO - ARGAMASSA DE CIMENTO E AREIA 1:3</t>
  </si>
  <si>
    <t>REVESTIMENTO COM GESSO</t>
  </si>
  <si>
    <t>AZULEJOS, JUNTAS AMARRAÇÃO OU A PRUMO - ASSENTES COM ARGAMASSA COMUM</t>
  </si>
  <si>
    <t>AZULEJOS, JUNTA AMARRAÇÃO OU A PRUMO - ASSENTES COM ARGAMASSA COLANTE</t>
  </si>
  <si>
    <t>LAMINADO MELAMÍNICO COLADO, 1,3MM DE ESPESSURA - JUNTAS SECAS</t>
  </si>
  <si>
    <t>REVESTIMENTO DE PAREDES EXTERNAS</t>
  </si>
  <si>
    <t>CHAPISCO RÚSTICO FINO, APLICADO COM PENEIRA - ARGAMASSA DE CIMENTO E AREIA 1:3</t>
  </si>
  <si>
    <t>CHAPISCO RÚSTICO GROSSO, COM ADIÇÃO DE BRITA N.1</t>
  </si>
  <si>
    <t>EMBOÇO EXTERNO - ARGAMASSA MISTA DE CIMENTO, CAL E AREIA 1:4/12</t>
  </si>
  <si>
    <t>EMBOÇO EXTERNO DESEMPENADO PARA PINTURA - ARGAMASSA MISTA DE CIMENTO, CAL E AREIA 1:3/12</t>
  </si>
  <si>
    <t>EMBOÇO EXTERNO - ARGAMASSA DE CIMENTO E AREIA 1:3</t>
  </si>
  <si>
    <t>REBOCO EXTERNO - ARGAMASSA PRÉ-FABRICADA</t>
  </si>
  <si>
    <t>REVESTIMENTO COM GRAFIATTO</t>
  </si>
  <si>
    <t>PASTILHAS DE PORCELANA FOSCA, 3/4" - FAIXAS DE ATÉ 20CM</t>
  </si>
  <si>
    <t>REVESTIMENTO CERÂMICO ANTI-PICHAÇÃO, JUNTAS AMARRAÇÃO OU PRUMO - ASSENTADOS COM ARGAMASSA COMUM</t>
  </si>
  <si>
    <t>REVESTIMENTO CERÂMICO ANTI-PICHAÇÃO, JUNTAS AMARRAÇÃO OU PRUMO - ASSENTADOS COM ARGAMASSA COLANTE</t>
  </si>
  <si>
    <t>REVESTIMENTO CERÂMICO ESMALTADO, JUNTAS AMARRAÇÃO OU PRUMO - ASSENTADOS COM ARGAMASSA COMUM</t>
  </si>
  <si>
    <t>REVESTIMENTO CERÂMICO ESMALTADO, JUNTAS AMARRAÇÃO OU PRUMO - ASSENTADOS COM ARGAMASSA COLANTE</t>
  </si>
  <si>
    <t>ARREMATES DE REVESTIMENTO</t>
  </si>
  <si>
    <t>CANTONEIRA DE PROTEÇÃO - PERFIL "L" DE FERRO, 1 1/4" X 1 1/4" X 1/8"</t>
  </si>
  <si>
    <t>CANTONEIRA DE PROTEÇÃO - PERFIL "L" DE FERRO, 1"X1"X1/8"</t>
  </si>
  <si>
    <t>CANTONEIRA DE PROTEÇÃO - PERFIL "L" DE ALUMÍNIO, 1"X1"X1/8"</t>
  </si>
  <si>
    <t>CANTONEIRA DE PROTEÇÃO PARA REBOCO - PERFIL "Y" DE ALUMÍNIO</t>
  </si>
  <si>
    <t>CANTONEIRA DE PROTEÇÃO PARA AZULEJOS - PERFIL "TRIFACE" DE ALUMÍNIO</t>
  </si>
  <si>
    <t>PEITORIL DE ARGAMASSA DE CIMENTO QUEIMADO -  ESPESSURA 2CM</t>
  </si>
  <si>
    <t>PEITORIL DE GRANILITE - ESPESSURA 2CM, LARGURA 20CM</t>
  </si>
  <si>
    <t>PEITORIL DE GRANITO POLIDO - ESP=2CM</t>
  </si>
  <si>
    <t>DEMOLIÇÃO DE ARGAMASSA DE CAL E AREIA OU MISTA</t>
  </si>
  <si>
    <t>DEMOLIÇÃO DE ARGAMASSA DE CIMENTO E AREIA</t>
  </si>
  <si>
    <t>DEMOLIÇÃO DE REVESTIMENTO CERÂMICO OU SIMILAR</t>
  </si>
  <si>
    <t>REPAROS EM TRINCAS E RACHADURAS</t>
  </si>
  <si>
    <t>REPAROS EM EMBOÇO - ARGAMASSA MISTA DE CIMENTO, CAL E AREIA 1:4/12</t>
  </si>
  <si>
    <t>REPAROS EM REBOCO - ARGAMASSA DE CAL E AREIA 1:2</t>
  </si>
  <si>
    <t>FORROS</t>
  </si>
  <si>
    <t>FORROS FALSOS</t>
  </si>
  <si>
    <t>FORRO DE TÁBUAS DE MADEIRA MACIÇA - CEDRO - COM ENTARUGAMENTO DE PINUS, 10 X 1CM</t>
  </si>
  <si>
    <t>FORRO DE TÁBUAS DE MADEIRA MACIÇA - PADRÃO PEROBA - ENTARUGAMENTO DE PINUS, 10 X 1CM</t>
  </si>
  <si>
    <t>FORRO FIBRA MINERAL MODELADO ÚMIDA - ACABAMENTO SUPERFÍCIE PINTURA VINÍLICA A BASE DE LÁTEX BRANCA - ESPESSURA 13MM, NRC=0,50, CAC=MÍNIMO 35</t>
  </si>
  <si>
    <t>FORRO DE GESSO COMUM - PLACA CONVENCIONAL (FORNECIMENTO E INSTALAÇÃO)</t>
  </si>
  <si>
    <t>FORRO DE GESSO ACARTONADO TIPO FGA (FORNECIMENTO E INSTALAÇÃO)</t>
  </si>
  <si>
    <t>FORRO DE GESSO ACARTONADO TIPO FGE (FORNECIMENTO E INSTALAÇÃO)</t>
  </si>
  <si>
    <t>FORRO EM RÉGUA DE PVC 200MM - INCLUSIVE PERFIS DE FIXAÇÃO E ACABAMENTO</t>
  </si>
  <si>
    <t>DEMOLIÇÃO DE ESTUQUE COMUM, EXCLUSIVE ENTARUGAMENTO</t>
  </si>
  <si>
    <t>DEMOLIÇÃO DE FORRO DE TÁBUAS OU CHAPAS DE MADEIRA, EXCLUSIVE ENTARUGAMENTO</t>
  </si>
  <si>
    <t>DEMOLIÇÃO DE FORRO DE GESSO</t>
  </si>
  <si>
    <t>DEMOLIÇÃO DE ENTARUGAMENTO DE FORRO</t>
  </si>
  <si>
    <t>RETIRADA DE FORRO DE TÁBUAS OU CHAPAS EM GERAL - PREGADAS</t>
  </si>
  <si>
    <t>RETIRADA DE FORRO DE CHAPAS EM GERAL - APOIADAS</t>
  </si>
  <si>
    <t>RETIRADA DE ENTARUGAMENTO DE FORRO</t>
  </si>
  <si>
    <t>RETIRADA DE FORRO EM RÉGUAS DE PVC, INCLUSIVE PERFIS</t>
  </si>
  <si>
    <t>RECOLOCAÇÃO DE FORROS EM RÉGUA DE PVC, INCLUSIVE PERFIS</t>
  </si>
  <si>
    <t>PISOS</t>
  </si>
  <si>
    <t>LASTROS E ENCHIMENTOS</t>
  </si>
  <si>
    <t>ENCHIMENTO COM TIJOLOS CERÂMICOS FURADOS</t>
  </si>
  <si>
    <t>ENCHIMENTO COM ARGILA EXPANDIDA</t>
  </si>
  <si>
    <t>LASTRO DE BRITA</t>
  </si>
  <si>
    <t>LASTRO DE AGREGADO RECICLADO</t>
  </si>
  <si>
    <t>LASTRO DE CONCRETO - 150KG CIM/M3</t>
  </si>
  <si>
    <t>LASTRO DE CONCRETO - 200KG CIM/M3</t>
  </si>
  <si>
    <t>LASTRO DE CONCRETO, COM HIDROFUGO - 150KG CIM/M3</t>
  </si>
  <si>
    <t>LASTRO DE CONCRETO, COM HIDROFUGO - 200KG CIM/M3</t>
  </si>
  <si>
    <t>REVESTIMENTO DE PISOS</t>
  </si>
  <si>
    <t>CIMENTADO COMUM, DESEMPENADO - ESPESSURA 20MM</t>
  </si>
  <si>
    <t>CIMENTADO COMUM, DESEMPENADO E ALISADO - ESPESSURA 20MM</t>
  </si>
  <si>
    <t>CIMENTADO COM CORANTE, DESEMPENADO E ALISADO - ESPESSURA 20MM</t>
  </si>
  <si>
    <t>ACABAMENTO DE PISO DE CONCRETO TIPO BAMBOLÊ</t>
  </si>
  <si>
    <t>GRANILITE - ESPESSURA 8MM</t>
  </si>
  <si>
    <t>ARGAMASSA DE ALTA RESISTÊNCIA, TIPO LEVE - ESPESSURA 8MM</t>
  </si>
  <si>
    <t>ARGAMASSA DE ALTA RESISTÊNCIA, TIPO MÉDIO - ESPESSURA 12MM</t>
  </si>
  <si>
    <t>PISO ESTRUTURAL EM CONCRETO ARMADO - 7CM</t>
  </si>
  <si>
    <t>MOSAICO PORTUGUÊS UMA OU DUAS CORES SOBRE BASE DE AREIA RECICLADA</t>
  </si>
  <si>
    <t>PISO CERÂMICO NÃO ESMALTADO ANTIDERRAPANTE  - ASSENTADO COM ARGAMASSA COMUM (PARA COZINHAS E REFEITÓRIOS)</t>
  </si>
  <si>
    <t>PISO CERÂMICO NÃO ESMALTADO ANTIDERRAPANTE  - ASSENTADO COM ARGAMASSA COLANTE (PARA COZINHAS E REFEITÓRIOS)</t>
  </si>
  <si>
    <t>PISO CERÂMICO ESMALTADO  (PEI-5) - ASSENTADO COM ARGAMASSA COMUM</t>
  </si>
  <si>
    <t>PISO CERÂMICO ESMALTADO  (PEI-5) - ASSENTADO COM ARGAMASSA COLANTE</t>
  </si>
  <si>
    <t>PISO PODOTÁTIL, ALERTA OU DIRECIONAL, EM BORRACHA SINTÉTICA ASSENTES COM COLA</t>
  </si>
  <si>
    <t>PISO PODOTÁTIL, ALERTA OU DIRECIONAL, EM BORRACHA SINTÉTICA ASSENTES COM ARGAMASSA</t>
  </si>
  <si>
    <t>PISO PODOTÁTIL, ALERTA DIRECIONAL, INTERTRAVADO 6CM</t>
  </si>
  <si>
    <t>PISO PODOTÁTIL, ALERTA OU DIRECIONAL, EM LADRILHO HIDRÁULICO</t>
  </si>
  <si>
    <t>PISO PODOTÁTIL COLORIDO, ALERTA OU DIRECIONAL VIBRO-PRENSADO - 3CM - SELADO</t>
  </si>
  <si>
    <t>LADRILHO CERÂMICO, ALTA RESISTÊNCIA PARA PISCINA - 24X11,5X1,3CM ASSENTADO COM ARGAMASSA COLANTE</t>
  </si>
  <si>
    <t>PISO EM GRANITO CINZA MAUA, PLACAS - ESPESSURA 2CM</t>
  </si>
  <si>
    <t>GRANITO POLIDO, FORRAS DE 20MM - VERDE UBATUBA</t>
  </si>
  <si>
    <t>MÁRMORE POLIDO, FORRAS DE 20MM - BRANCO ESPIRITO SANTO</t>
  </si>
  <si>
    <t>PISO DE ARDÓSIA - ESP.=2CM, ASSENTADO COM ARGAMASSA COLANTE</t>
  </si>
  <si>
    <t>PEDRA MINEIRA COM ACABAMENTO RETANGULAR OU QUADRADO, ESPESSURA 20MM</t>
  </si>
  <si>
    <t>PEDRA MINEIRA RETANGULAR COM BORDA ARREDONDADA ESPESSURA 30MM - PARA USO EM BORDA DE PISCINA</t>
  </si>
  <si>
    <t>ASSOALHO DE MADEIRA CUMARU, FIXADO SOBRE LAJE OU BARROTES</t>
  </si>
  <si>
    <t>TACO DE MADEIRA, FIXADO COM COLA ESPECIAL DE PU SOBRE BASE REGULARIZADA</t>
  </si>
  <si>
    <t>PISO VINÍLICO CROMA OU SIMILAR 2,0 MM, EXCLUSIVE ARGAMASSA DE REGULARIZAÇÃO DA BASE</t>
  </si>
  <si>
    <t>PISO VINÍLICO CROMA OU SIMILAR - E=3,2 MM, EXCLUSIVE ARGAMASSA REGULARIZAÇÃO DA BASE</t>
  </si>
  <si>
    <t>CHAPAS DE BORRACHA SINTÉTICA ASSENTES COM COLA, E=4 A 5MM - LISAS</t>
  </si>
  <si>
    <t>CHAPAS DE BORRACHA SINTÉTICA ASSENTES COM COLA, E=4 A 5MM - COM RELEVO</t>
  </si>
  <si>
    <t>CHAPAS DE BORRACHA SINTÉTICA ASSENTES COM ARGAMASSA, E=8 A 10MM - LISAS</t>
  </si>
  <si>
    <t>CHAPAS DE BORRACHA SINTÉTICA ASSENTES COM ARGAMASSA, E=8 A 10MM - COM RELEVO</t>
  </si>
  <si>
    <t>ARREMATE DE PISOS E ESCADAS</t>
  </si>
  <si>
    <t>RODAPÉ DE ARGAMASSA DE CIMENTO E AREIA 1:3 - 10CM</t>
  </si>
  <si>
    <t>RODAPÉ DE GRANILITE - 10CM</t>
  </si>
  <si>
    <t>RODAPÉ DE GRANILITE - MEIA CANA, 10CM</t>
  </si>
  <si>
    <t>RODAPÉ DE ARGAMASSA DE ALTA RESISTÊNCIA - MEIA CANA, 10CM</t>
  </si>
  <si>
    <t>RODAPÉ CERÂMICO ESMALTADO PEIV 7CM À 10CM</t>
  </si>
  <si>
    <t>RODAPÉ DE MADEIRA - PADRÃO CUMARU 7CM</t>
  </si>
  <si>
    <t>RODAPÉ DE FIBRO-VINIL - 7,5CM</t>
  </si>
  <si>
    <t>RODAPÉ DE BORRACHA SINTÉTICA - BOLEADO, 7CM</t>
  </si>
  <si>
    <t>RODAPÉ EM GRANITO CINZA MAUA, ESP. 2CM, ALT. 7CM</t>
  </si>
  <si>
    <t>JUNTA PLÁSTICA PARA PISOS 3/4" X 1/8"</t>
  </si>
  <si>
    <t>DEGRAUS DE ARGAMASSA DE CIMENTO E AREIA 1:3</t>
  </si>
  <si>
    <t>DEGRAUS DE GRANILITE</t>
  </si>
  <si>
    <t>DEGRAUS DE ARGAMASSA DE ALTA RESISTÊNCIA</t>
  </si>
  <si>
    <t>DEGRAUS DE CHAPAS VINÍLICAS - ESPESSURA 2MM (INCLUSIVE ARGAMASSA DE REGULARIZAÇÃO DA BASE)</t>
  </si>
  <si>
    <t>DEGRAUS DE CHAPAS DE BORRACHA SINTÉTICA - ESPESSURA 4 À 5MM</t>
  </si>
  <si>
    <t>FITA ANTIDERRAPANTE, FAIXA COM LARGURA=5CM E ESPESSURA=2MM, APLICAÇÃO EM DEGRAU</t>
  </si>
  <si>
    <t>SOLEIRAS</t>
  </si>
  <si>
    <t>SOLEIRA PARA PORTA EM GRANITO CINZA SEM POLIMENTO (FOSCO)</t>
  </si>
  <si>
    <t>DEMOLIÇÃO DE CONCRETO SIMPLES</t>
  </si>
  <si>
    <t>DEMOLIÇÃO DE ARGAMASSA, CERÂMICA OU SIMILAR INCLUSIVE ARGAMASSA DE REGULARIZAÇÃO</t>
  </si>
  <si>
    <t>DEMOLIÇÃO DE TACOS DE MADEIRA, INCLUSIVE ARGAMASSA DE ASSENTAMENTO</t>
  </si>
  <si>
    <t>DEMOLIÇÃO DE SOALHO DE MADEIRA, EXCLUSIVE VIGAMENTO</t>
  </si>
  <si>
    <t>DEMOLIÇÃO DE SOALHO DE MADEIRA, INCLUSIVE VIGAMENTO</t>
  </si>
  <si>
    <t>DEMOLIÇÃO DE FIBRO-VINIL OU BORRACHA SINTÉTICA, INCLUSIVE ARGAMASSA DE REGULARIZAÇÃO</t>
  </si>
  <si>
    <t>DEMOLIÇÃO DE RODAPÉS EM GERAL, INCLUSIVE ARGAMASSA DE ASSENTAMENTO</t>
  </si>
  <si>
    <t>DEMOLIÇÃO DE DEGRAUS EM GERAL, INCLUSIVE ARGAMASSA DE ASSENTAMENTO</t>
  </si>
  <si>
    <t>COLAGEM DE TACOS SOLTOS - COM FORNECIMENTO DE TACOS</t>
  </si>
  <si>
    <t>COLAGEM DE TACOS SOLTOS - SEM FORNECIMENTO DE TACOS</t>
  </si>
  <si>
    <t>REPREGAMENTO DE ASSOALHO DE MADEIRA</t>
  </si>
  <si>
    <t>TABUAS DE MADEIRA MACIÇA PARA ASSOALHO - CUMARU</t>
  </si>
  <si>
    <t>TESTEIRA DE BORRACHA SINTÉTICA PARA DEGRAUS</t>
  </si>
  <si>
    <t>POLIMENTO DE PISO DE GRANILITE OU ARGAMASSA DE ALTA RESISTÊNCIA</t>
  </si>
  <si>
    <t>POLIMENTO DE PISO DE MÁRMORE</t>
  </si>
  <si>
    <t>RESINA ACRÍLICA PARA PISO GRANILITE</t>
  </si>
  <si>
    <t>RESINA EPÓXI PARA PISO GRANILITE</t>
  </si>
  <si>
    <t>RESINA POLIURETANO PARA PISO GRANILITE</t>
  </si>
  <si>
    <t>RESINA ACRÍLICA PARA DEGRAU DE GRANILITE</t>
  </si>
  <si>
    <t>RESINA EPÓXI PARA DEGRAU DE GRANILITE</t>
  </si>
  <si>
    <t>RESINA POLIURETANO PARA DEGRAU DE GRANILITE</t>
  </si>
  <si>
    <t>VIDROS</t>
  </si>
  <si>
    <t>VIDROS ENCAIXILHADOS E ESPELHOS</t>
  </si>
  <si>
    <t>VIDRO LISO COMUM, TRANSPARENTE INCOLOR - ESPESSURA 3MM</t>
  </si>
  <si>
    <t>VIDRO LISO COMUM, TRANSPARENTE INCOLOR - ESPESSURA 4MM</t>
  </si>
  <si>
    <t>VIDRO LISO COMUM, TRANSPARENTE INCOLOR - ESPESSURA 5MM</t>
  </si>
  <si>
    <t>VIDRO LISO COMUM, TRANSPARENTE INCOLOR - ESPESSURA 6MM</t>
  </si>
  <si>
    <t>VIDRO IMPRESSO COMUM, TRANSLÚCIDO INCOLOR - TIPO CANELADO, 4MM</t>
  </si>
  <si>
    <t>VIDRO LISO DE SEGURANÇA, LAMINADO INCOLOR - ESPESSURA 6MM</t>
  </si>
  <si>
    <t>VIDRO LISO DE SEGURANÇA, LAMINADO LEITOSO - ESPESSURA 6MM</t>
  </si>
  <si>
    <t>VIDRO IMPRESSO DE SEGURANÇA, ARAMADO - ESPESSURA 7 À 8MM</t>
  </si>
  <si>
    <t>VIDRO LISO DE SEGURANÇA, TEMPERADO INCOLOR - ESPESSURA 6MM</t>
  </si>
  <si>
    <t>VIDRO LISO DE SEGURANÇA, TEMPERADO INCOLOR - ESPESSURA 10MM</t>
  </si>
  <si>
    <t>ESPELHO COMUM - ESPESSURA 3MM</t>
  </si>
  <si>
    <t>ESPELHO E=3MM COM MOLDURA DE ALUMÍNIO</t>
  </si>
  <si>
    <t>DEMOLIÇÃO DE VIDROS ENCAIXILHADOS EM GERAL, INCLUSIVE LIMPEZA DO CAIXILHO</t>
  </si>
  <si>
    <t>RETIRADA DE VIDROS ENCAIXILHADOS EM GERAL, INCLUSIVE LIMPEZA DO CAIXILHO</t>
  </si>
  <si>
    <t>RECOLOCAÇÃO DE VIDROS ENCAIXILHADOS EM GERAL</t>
  </si>
  <si>
    <t>PINTURA</t>
  </si>
  <si>
    <t>PINTURA EM ALVENARIA E CONCRETO</t>
  </si>
  <si>
    <t>AGUADA DE CAL - CONCRETO OU REBOCO SEM MASSA CORRIDA, INTERIOR</t>
  </si>
  <si>
    <t>AGUADA DE CAL - CONCRETO OU REBOCO SEM MASSA CORRIDA, EXTERIOR</t>
  </si>
  <si>
    <t>TINTA HIDROFUGA A BASE DE CIMENTO -  CONCRETO OU REBOCO SEM MASSA CORRIDA</t>
  </si>
  <si>
    <t>TINTA PVA (LÁTEX) - CONCRETO OU REBOCO SEM MASSA CORRIDA</t>
  </si>
  <si>
    <t>TINTA PVA (LÁTEX) - REBOCO COM MASSA CORRIDA</t>
  </si>
  <si>
    <t>TINTA ACRÍLICA - CONCRETO OU REBOCO SEM MASSA CORRIDA</t>
  </si>
  <si>
    <t>TINTA ACRÍLICA - REBOCO COM MASSA CORRIDA</t>
  </si>
  <si>
    <t>TINTA ACRÍLICA COR DE CONCRETO COM MASSA TEXTURA ACRÍLICA</t>
  </si>
  <si>
    <t>TINTA ACRÍLICA TEXTURADA</t>
  </si>
  <si>
    <t>TINTA A ÓLEO - CONCRETO OU REBOCO SEM MASSA CORRIDA</t>
  </si>
  <si>
    <t>TINTA A ÓLEO - REBOCO COM MASSA CORRIDA</t>
  </si>
  <si>
    <t>TINTA ESMALTE SINTÉTICO - CONCRETO OU REBOCO SEM MASSA CORRIDA</t>
  </si>
  <si>
    <t>TINTA ESMALTE SINTÉTICO - CONCRETO OU REBOCO COM MASSA CORRIDA</t>
  </si>
  <si>
    <t>APLICAÇÃO DE TINTA ANTI-PICHAÇÃO - BASE SOLVENTE - 2 DEMÃOS (REMOÇÃO DA PICHAÇÃO SOMENTE A SECO OU COM ÁGUA E SABÃO)</t>
  </si>
  <si>
    <t>TINTA EPÓXI - REBOCO COM MASSA BASE EPÓXI</t>
  </si>
  <si>
    <t>HIDRO-REPELENTE A BASE DE SILICONE - CONCRETO OU ALVENARIA APARENTE (2 DEMÃOS)</t>
  </si>
  <si>
    <t>VERNIZ ACRÍLICO - CONCRETO APARENTE/ ALVENARIA</t>
  </si>
  <si>
    <t>APLICAÇÃO DE VERNIZ ANTI-PICHAÇÃO - BASE SOLVENTE - 2 DEMÃOS (REMOÇÃO DA PICHAÇÃO  SOMENTE A SECO OU COM ÁGUA E SABÃO)</t>
  </si>
  <si>
    <t>PINTURA EM MADEIRA</t>
  </si>
  <si>
    <t>TINTA A ÓLEO - ESQUADRIAS E PEÇAS DE MARCENARIA, SEM EMASSAMENTO</t>
  </si>
  <si>
    <t>TINTA A ÓLEO - ESQUADRIAS E PEÇAS DE MARCENARIA, COM EMASSAMENTO</t>
  </si>
  <si>
    <t>TINTA A ÓLEO - ESTRUTURAS DE MADEIRA, SEM EMASSAMENTO</t>
  </si>
  <si>
    <t>TINTA A ÓLEO - FORROS DE MADEIRA</t>
  </si>
  <si>
    <t>TINTA A ÓLEO - RODAPÉS, GUARNIÇÕES E MOLDURAS DE MADEIRA</t>
  </si>
  <si>
    <t>ESMALTE SINTÉTICO - ESQUADRIAS E PEÇAS DE MARCENARIA, SEM EMASSAMENTO</t>
  </si>
  <si>
    <t>ESMALTE SINTÉTICO - ESQUADRIAS E PEÇAS DE MARCENARIA, COM EMASSAMENTO</t>
  </si>
  <si>
    <t>ESMALTE SINTÉTICO - ESTRUTURAS DE MADEIRA, SEM EMASSAMENTO</t>
  </si>
  <si>
    <t>ESMALTE SINTÉTICO - FORROS DE MADEIRA</t>
  </si>
  <si>
    <t>ESMALTE SINTÉTICO - RODAPÉS, GUARNIÇÕES E MOLDURAS DE MADEIRA</t>
  </si>
  <si>
    <t>LÍQUIDO IMUNIZANTE PARA MADEIRA A BASE DE PIRETROIDE DISSOLVIDO EM ISOPARAFINA - COM APLICAÇÃO</t>
  </si>
  <si>
    <t>VERNIZ DE BASES NITRO OU SINTÉTICO - ESQUADRIAS E PEÇAS DE MADEIRA</t>
  </si>
  <si>
    <t>VERNIZ DE BASES NITRO OU SINTÉTICO - RODAPÉS, GUARNIÇÕES E MOLDURAS DE MADEIRA</t>
  </si>
  <si>
    <t>VERNIZ A BASE DE POLIURETANO TIPO "MARÍTIMO" - ESQUADRIAS E PEÇAS DE MARCENARIA</t>
  </si>
  <si>
    <t>VERNIZ POLIURETANO FORROS DE MADEIRA</t>
  </si>
  <si>
    <t>PINTURA EM METAL</t>
  </si>
  <si>
    <t>TINTA BETUMINOSA - INTERIOR DE CALHAS, RUFOS E RINCÕES METÁLICOS</t>
  </si>
  <si>
    <t>TINTA A ÓLEO - ESQUADRIAS E PEÇAS DE SERRALHERIA</t>
  </si>
  <si>
    <t>TINTA A ÓLEO - ESTRUTURAS METÁLICAS</t>
  </si>
  <si>
    <t>TINTA A ÓLEO - EXTERIOR DE CALHAS, RUFOS E CONDUTORES</t>
  </si>
  <si>
    <t>ESMALTE SINTÉTICO - ESQUADRIAS E PEÇAS DE SERRALHERIA</t>
  </si>
  <si>
    <t>ESMALTE SINTÉTICO - ESTRUTURAS METÁLICAS</t>
  </si>
  <si>
    <t>ESMALTE SINTÉTICO - EXTERIOR DE CALHAS, RUFOS E CONDUTORES</t>
  </si>
  <si>
    <t>TINTA GRAFITE (BASE ALQUIDICA) - ESQUADRIAS E PEÇAS DE SERRALHERIA</t>
  </si>
  <si>
    <t>TINTA GRAFITE (BASE ALQUIDICA) - ESTRUTURAS METÁLICAS</t>
  </si>
  <si>
    <t>TINTA GRAFITE (BASE ALQUIDICA) - EXTERIOR CALHAS, RUFOS E CONDUTORES</t>
  </si>
  <si>
    <t>REMOÇÃO DE AGUADA DE CAL OU TINTA A BASE DE CIMENTO - ESCOVA DE AÇO</t>
  </si>
  <si>
    <t>REMOÇÃO DE PINTURA EM ALVENARIA E CONCRETO - LIXA</t>
  </si>
  <si>
    <t>REMOÇÃO DE PINTURA EM ALVENARIA E CONCRETO - REMOVEDOR</t>
  </si>
  <si>
    <t>REMOÇÃO DE PINTURA EM CONCRETO - JATEAMENTO</t>
  </si>
  <si>
    <t>REMOÇÃO DE PINTURA EM ESQUADRIAS E FORROS DE MADEIRA - LIXA</t>
  </si>
  <si>
    <t>REMOÇÃO DE PINTURA EM ESQUADRIAS E FORROS DE MADEIRA - REMOVEDOR</t>
  </si>
  <si>
    <t>REMOÇÃO DE PINTURA EM RODAPÉS E MOLDURAS DE MADEIRA - LIXA</t>
  </si>
  <si>
    <t>REMOÇÃO DE PINTURA EM RODAPÉS E MOLDURAS DE MADEIRA - REMOVEDOR</t>
  </si>
  <si>
    <t>REMOÇÃO DE PINTURA EM ESQUADRIAS E PEÇAS DE SERRALHERIA - LIXA</t>
  </si>
  <si>
    <t>REMOÇÃO DE PINTURA EM ESQUADRIAS E PEÇAS DE SERRALHERIA - REMOVEDOR</t>
  </si>
  <si>
    <t>REMOÇÃO DE PINTURA EM ESTRUTURAS METÁLICAS - JATEAMENTO</t>
  </si>
  <si>
    <t>PVA (LÁTEX) - REPINTURA DE ALVENARIA E CONCRETO, COM RETOQUES DE MASSA</t>
  </si>
  <si>
    <t>TINTA ACRÍLICA - REPINTURA DE ALVENARIA E CONCRETO COM RETOQUE DE MASSA</t>
  </si>
  <si>
    <t>TINTA A ÓLEO - REPINTURA DE ESQUADRIAS DE MADEIRA</t>
  </si>
  <si>
    <t>TINTA A ÓLEO - REPINTURA DE ESTRUTURAS DE MADEIRA</t>
  </si>
  <si>
    <t>TINTA A ÓLEO - REPINTURA DE FORROS DE MADEIRA</t>
  </si>
  <si>
    <t>TINTA A ÓLEO - REPINTURA DE RODAPÉS E MOLDURAS DE MADEIRA</t>
  </si>
  <si>
    <t>TINTA A ÓLEO - REPINTURA DE ESQUADRIAS METÁLICAS</t>
  </si>
  <si>
    <t>ESMALTE SINTÉTICO - REPINTURA DE ESQUADRIAS DE MADEIRA</t>
  </si>
  <si>
    <t>ESMALTE SINTÉTICO - REPINTURA DE ESTRUTURAS DE MADEIRA</t>
  </si>
  <si>
    <t>ESMALTE SINTÉTICO - REPINTURA DE FORROS DE MADEIRA</t>
  </si>
  <si>
    <t>ESMALTE SINTÉTICO - REPINTURA DE RODAPÉS E MOLDURAS DE MADEIRA</t>
  </si>
  <si>
    <t>ESMALTE SINTÉTICO - REPINTURA DE ESQUADRIAS METÁLICAS</t>
  </si>
  <si>
    <t>TINTA GRAFITE - REPINTURA DE ESQUADRIAS METÁLICAS</t>
  </si>
  <si>
    <t>SERV.COMPLEMENTARES</t>
  </si>
  <si>
    <t>FECHAMENTOS</t>
  </si>
  <si>
    <t>FC.02 - CERCA DE TELA GALVANIZADA, MOURÃO EM "T" DE CONCRETO COM MURETA</t>
  </si>
  <si>
    <t>FC.03 - CERCA DE TELA GALVANIZADA, MOURÃO EM "T" DE CONCRETO COM MURETA</t>
  </si>
  <si>
    <t>CERCA DE TELA GALVANIZADA, MALHA 2" FIO 14, TIPO EDIF-1831 - MC/2M</t>
  </si>
  <si>
    <t>CERCA DE TELA GALVANIZADA, MALHA 2" FIO 14, TIPO EDIF-1832 - MCAF/2M</t>
  </si>
  <si>
    <t>CERCA DE TELA GALVANIZADA, MALHA 2" FIO 14, TIPO EDIF-1833 - MCAL/2M</t>
  </si>
  <si>
    <t>CERCA DE TELA GALVANIZADA, MALHA 2" FIO 10, TIPO EDIF-1834 - TG/4M</t>
  </si>
  <si>
    <t>CERCA DE TELA GALVANIZADA, MALHA 2" FIO 10, TIPO EDIF-1835 - TG/2M</t>
  </si>
  <si>
    <t>FC.04 - CERCA DE TELA GALVANIZADA MOURÃO EM "T" DE CONCRETO</t>
  </si>
  <si>
    <t>FC.05 - CERCA DE TELA GALVANIZADA, MOURÃO EM "T" DE CONCRETO</t>
  </si>
  <si>
    <t>FP.04 - ALAMBRADO EM TUBO GALVANIZADO E TELA GALVANIZADA H=2,00M</t>
  </si>
  <si>
    <t>FP.05 - ALAMBRADO EM TUBO GALVANIZADO E TELA GALVANIZADA H=1,00M</t>
  </si>
  <si>
    <t>FP.03 - ALAMBRADO PARA QUADRAS DE ESPORTE - GP.6/EDIF - TG/4,5M</t>
  </si>
  <si>
    <t>GRADIL DE FERRO PERFILADO - GE-1/EDIF</t>
  </si>
  <si>
    <t>FP.01 - GRADIL DE FERRO PERFILADO, TIPO PARQUE SEM MURETA - GP-5/DEPAVE</t>
  </si>
  <si>
    <t>FP.02 - GRADIL DE FERRO PERFILADO, TIPO PARQUE COM MURETA - GPM-1/DEPAVE</t>
  </si>
  <si>
    <t>FP.06 - GRADIL/PEITORIL DE FERRO PERFILADO H=1,00M</t>
  </si>
  <si>
    <t>PP.38 - PORTÃO DE FERRO PERFILADO, TIPO PARQUE (GP.5/GPM1) 2,00M, 1 FOLHA</t>
  </si>
  <si>
    <t>PP.37 - PORTÃO DE FERRO PERFILADO, TIPO PARQUE (GP.5/GPM.1) 1,50M, 1 FOLHA</t>
  </si>
  <si>
    <t>PP.39/PP.40 - PORTÃO DE FERRO PERFILADO TIPO PARQUE (GP.5/GPM1) 3,0M, 1 OU 2 FOLHAS</t>
  </si>
  <si>
    <t>PP.41 - PORTÃO DE FERRO PERFILADO, TIPO PARQUE (GP-5/GPM-1) 4,00M, 2 FOLHAS</t>
  </si>
  <si>
    <t>PP.42 - PORTÃO DE FERRO PERFILADO, TIPO PARQUE (GP-5/GPM-1) 6,00M, 2 FOLHAS</t>
  </si>
  <si>
    <t>PP.15/19 - PORTÃO EM FERRO PERFILADO COM CHAPA, 1 FOLHA</t>
  </si>
  <si>
    <t>PP.20/24 - PORTÃO EM FERRO PERFILADO COM TELA, 1 FOLHA</t>
  </si>
  <si>
    <t>PP.25/29 - PORTÃO EM FERRO PERFILADO COM CHAPA, 2 FOLHAS</t>
  </si>
  <si>
    <t>PP.30/34 - PORTÃO EM FERRO PERFILADO COM TELA, 2 FOLHAS</t>
  </si>
  <si>
    <t>PP.43/44 - PORTÃO EM FERRO PERFILADO COM CHAPA, 1 FOLHA, H=1,00M</t>
  </si>
  <si>
    <t>PP.45/46 - PORTÃO EM FERRO PERFILADO COM TELA, 1 FOLHA, H=1,00M</t>
  </si>
  <si>
    <t>FV.01 - MURO DE FECHO, TIJOLO APARENTE  E ELEMENTO DE CONCRETO MF.01/EDIF - FUNDAÇÃO COM BROCA</t>
  </si>
  <si>
    <t>FV.02 - MURO DE FECHO, TIJOLO APARENTE, MF.02/EDIF - FUNDAÇÃO COM BROCAS</t>
  </si>
  <si>
    <t>FC.01 -  MURO DE FECHO, ELEMENTOS DE CONCRETO MF.D3/EDIF - FUNDAÇÃO COM BROCAS</t>
  </si>
  <si>
    <t>FV.15/16 - MURO DE FECHO EM BLOCOS E ESTRUTURA DE CONCRETO, FUNDAÇÃO COM BROCAS</t>
  </si>
  <si>
    <t>MURO EM PLACAS DE CONCRETO PRÉ-MOLDADAS, ESP.=3CM, INCLUINDO PILARES E RESPECTIVAS FUNDAÇÕES - COLOCADO</t>
  </si>
  <si>
    <t>GRADIL DE FERRO GALVANIZADO ELETROFUNDIDO - BARRA 25X2MM - MALHA 65X132MM - MONTANTE COM DISTÂNCIA DE 1650MM - SEM PINTURA</t>
  </si>
  <si>
    <t>GRADIL DE FERRO GALVANIZADO ELETROFUNDIDO - BARRA 25X2MM - MALHA 65X132MM - MONTANTE COM DISTÂNCIA DE 1650MM - COM PINTURA</t>
  </si>
  <si>
    <t>PORTÃO EM FERRO GALVANIZADO ELETROFUNDIDO, MALHA 65X132MM, DE ABRIR, 1 FOLHA, SEM PINTURA</t>
  </si>
  <si>
    <t>PORTÃO EM FERRO GALVANIZADO ELETROFUNDIDO MALHA 65X132MM, DE ABRIR, 1 FOLHA, COM PINTURA ELETROLÍTICA</t>
  </si>
  <si>
    <t>PORTÃO EM FERRO GALVANIZADO ELETROFUNDIDO MALHA 65X132MM, DE ABRIR, 2 FOLHAS, SEM PINTURA</t>
  </si>
  <si>
    <t>PORTÃO EM FERRO GALVANIZADO ELETROFUNDIDO MALHA 65X132MM, DE ABRIR, 2 FOLHAS, COM PINTURA ELETROLÍTICA</t>
  </si>
  <si>
    <t>PORTÃO EM FERRO GALVANIZADO ELETROFUNDIDO MALHA 65X132MM, DE CORRER, SEM PINTURA</t>
  </si>
  <si>
    <t>PORTÃO EM FERRO GALVANIZADO ELETROFUNDIDO MALHA 65X132MM, DE CORRER, COM PINTURA ELETROLÍTICA</t>
  </si>
  <si>
    <t>PAVIMENTAÇÃO</t>
  </si>
  <si>
    <t>CONCRETO SIMPLES DESEMPENADO E RIPADO, 200KG CIM/M3</t>
  </si>
  <si>
    <t>CONCRETO DESEMPENADO E RIPADO (PMSP-DL.1009/47), 335KG CIM/M3 - 7CM</t>
  </si>
  <si>
    <t>LADRILHO HIDRÁULICO SULCADO, BRANCO OU PRETO</t>
  </si>
  <si>
    <t>PISO DE CONCRETO INTERTRAVADO, ESPESSURA 6CM</t>
  </si>
  <si>
    <t>PISO DE CONCRETO INTERTRAVADO, ESPESSURA 8CM</t>
  </si>
  <si>
    <t>PISO DE CONCRETO INTERTRAVADO, ESPESSURA 10CM</t>
  </si>
  <si>
    <t>PARALELEPÍPEDO SOBRE BASE DE AREIA (IE-23)</t>
  </si>
  <si>
    <t>PARALELEPÍPEDO SOBRE BASE DE CONCRETO FCK=15MPA (IE-23)</t>
  </si>
  <si>
    <t>MOSAICO PORTUGUÊS, UMA OU DUAS CORES, SOBRE BASE DE AREIA</t>
  </si>
  <si>
    <t>MOSAICO PORTUGUÊS, UMA OU DUAS CORES, SOBRE BASE DE CONCRETO</t>
  </si>
  <si>
    <t>PEDRISCO - FORNECIMENTO E ESPALHAMENTO COM COMPACTAÇÃO MECÂNICA</t>
  </si>
  <si>
    <t>PEDRISCO COM COMPACTAÇÃO MANUAL - ESPESSURA 5CM</t>
  </si>
  <si>
    <t>PÓ DE BRITA COM COMPACTAÇÃO MECÂNICA - ESPESSURA 10CM</t>
  </si>
  <si>
    <t>PEDRA BRITADA N.2 COM COMPACTAÇÃO MANUAL - 5CM</t>
  </si>
  <si>
    <t>PAVIMENTAÇÃO ASFÁLTICA PARA TRÁFEGO MÉDIO (POR PENETRAÇÃO)</t>
  </si>
  <si>
    <t>PASSEIO DE CONCRETO, FCK=25MPA, INCLUINDO PREPARO DA CAIXA E LASTRO DE BRITA</t>
  </si>
  <si>
    <t>PASSEIO DE CONCRETO ARMADO, FCK=25MPA, INCLUINDO PREPARO DA CAIXA E LASTRO DE BRITA</t>
  </si>
  <si>
    <t>PASSEIO DE CONCRETO, FCK=30MPA, INCLUINDO PREPARO DA CAIXA E LASTRO DE BRITA</t>
  </si>
  <si>
    <t>PASSEIO DE CONCRETO ARMADO, FCK=30MPA, INCLUINDO PREPARO DA CAIXA E LASTRO DE BRITA</t>
  </si>
  <si>
    <t>GUIA DE CONCRETO RETA OU CURVA, TIPO PMSP</t>
  </si>
  <si>
    <t>SARJETA DE CONCRETO, INCLUSIVE PREPARO DE CAIXA</t>
  </si>
  <si>
    <t>REBAIXAMENTO DE GUIA</t>
  </si>
  <si>
    <t>PISO DE CONCRETO INTERTRAVADO DRENANTE, ESPESSURA 6CM</t>
  </si>
  <si>
    <t>PISO DE CONCRETO INTERTRAVADO DRENANTE, ESPESSURA 8CM</t>
  </si>
  <si>
    <t>PAVIMENTOS PERMEÁVEIS - PERFIL PARA CALÇADAS E PASSEIOS COM PISO DE CONCRETO PRÉ-MOLDADO INTERTRAVADO DRENANTE COM INFILTRAÇÃO TOTAL</t>
  </si>
  <si>
    <t>PAVIMENTOS PERMEÁVEIS - PERFIL PARA ESTACIONAMENTO DE VEÍCULOS LEVES COM PISOS DE CONCRETO PRÉ-MOLDADO INTERTRAVADO DRENANTE COM INFILTRAÇÃO TOTAL</t>
  </si>
  <si>
    <t>IP.03 - PLATAFORMA COM 3 MASTROS DE BANDEIRA H.LIVRE=7,00M (EXCLUSIVE ENGASTAMENTO)</t>
  </si>
  <si>
    <t>IP.04 - PLATAFORMA COM 3 MASTROS DE BANDEIRA H LIVRE=9,00M (EXCLUSIVE ENGASTAMENTO)</t>
  </si>
  <si>
    <t>QD.01 - DEMARCAÇÃO DE QUADRA COM TINTA A BASE DE BORRACHA CLORADA - VOLEIBOL</t>
  </si>
  <si>
    <t>QD.02 - DEMARCAÇÃO DE QUADRA COM TINTA A BASE DE BORRACHA. CLORADA - FUTEBOL DE SALÃO</t>
  </si>
  <si>
    <t>QD.03 - DEMARCAÇÃO DE QUADRA COM TINTA A BASE DE BORRACHA CLORADA - BASQUETE</t>
  </si>
  <si>
    <t>QD.05 - DEMARCAÇÃO DE QUADRA COM TINTA A BASE DE BORRACHA CLORADA - HANDBOL</t>
  </si>
  <si>
    <t>DEMARCAÇÃO DE VAGA DE ESTACIONAMENTO PARA PORTADORES DE DEFICIÊNCIA FÍSICA</t>
  </si>
  <si>
    <t>POSTES PARA VOLEIBOL, INCLUSIVE PINTURA E REDE</t>
  </si>
  <si>
    <t>TRAVE PARA FUTEBOL DE SALÃO, INCLUSIVE PINTURA E REDE</t>
  </si>
  <si>
    <t>TABELA PARA BASQUETE, ENGLOBANDO DESDE FUNDAÇÃO ATÉ A CESTA DE NYLON</t>
  </si>
  <si>
    <t>TELA DE NYLON PARA COBERTURA DE QUADRA</t>
  </si>
  <si>
    <t>DEMARCAÇÃO E PINTURA DE SUPERFÍCIES - BORRACHA CLORADA</t>
  </si>
  <si>
    <t>DEMARCAÇÃO E PINTURA DE SUPERFÍCIES - EPÓXI</t>
  </si>
  <si>
    <t>DEMARCAÇÃO E PINTURA DE FAIXAS ATÉ 10CM - BORRACHA CLORADA</t>
  </si>
  <si>
    <t>DEMARCAÇÃO E PINTURA DE FAIXAS ATÉ 10CM - EPÓXI</t>
  </si>
  <si>
    <t>HV.15 - ABRIGO PARA LIXO EM BLOCO DE CONCRETO APARENTE, REVESTIMENTO INTERNO COM AZULEJOS</t>
  </si>
  <si>
    <t>HV.17 - ABRIGO PARA LIXO EM TIJOLO APARENTE - REVESTIMENTO INTERNO COM AZULEJOS</t>
  </si>
  <si>
    <t>HV.20 - ABRIGO PARA LIXO EM ALVENARIA - REVESTIMENTO EXTERNO COM ARGAMASSA E INTERNO COM AZULEJOS</t>
  </si>
  <si>
    <t>ABRIGO PARA LIXO - A3/FABES EM ALVENARIA APARARENTE - REVESTIMENTO INTERNO COM AZUL INCLUSIVE PORTAS</t>
  </si>
  <si>
    <t>IV.06 - LIXEIRA JUNTO AO ALINHAMENTO COM REVESTIMENTO INTERNO EM AZULEJOS</t>
  </si>
  <si>
    <t>BANCADA DE CONCRETO POLIDO COM BORDAS ARREDONDADAS - ESPESSURA 30MM</t>
  </si>
  <si>
    <t>BANCADA DE CONCRETO POLIDO COM BORDAS ARREDONDADAS - ESPESSURA 40MM</t>
  </si>
  <si>
    <t>BANCADA DE CONCRETO POLIDO COM BORDAS ARREDONDADAS - ESPESSURA 50MM</t>
  </si>
  <si>
    <t>LIMPEZA</t>
  </si>
  <si>
    <t>LIMPEZA GERAL DA OBRA</t>
  </si>
  <si>
    <t>RASPAGEM E CALAFETAÇÃO DE PISOS DE MADEIRA - CERA INCOLOR</t>
  </si>
  <si>
    <t>RASPAGEM E CALAFETAÇÃO DE PISOS DE MADEIRA - RESINA SINTÉTICA</t>
  </si>
  <si>
    <t>LIMPEZA DE PISOS E REVESTIMENTO DE ARGAMASSA, CERÂMICA OU PEDRAS NATURAIS</t>
  </si>
  <si>
    <t>LIMPEZA DE VIDROS EM GERAL, INCLUSIVE CAIXILHO</t>
  </si>
  <si>
    <t>LIMPEZA E LAVAGEM DE PAREDE POR HIDROJATEAMENTO, SEM REJUNTAMENTO</t>
  </si>
  <si>
    <t>LIMPEZA E LAVAGEM DE PAREDE COM REVESTIMENTO EM PASTILHA OU MATERIAL CERÂMICO POR HIDROJATEAMENTO COM REJUNTAMENTO</t>
  </si>
  <si>
    <t>LIMPEZA E LAVAGEM DE PISO POR HIDROJATEAMENTO</t>
  </si>
  <si>
    <t>LIMPEZA DE CAIXA D'ÁGUA - ATÉ 1000 LITROS</t>
  </si>
  <si>
    <t>LIMPEZA DE CAIXA D'ÁGUA - DE 1001 À 10000 LITROS</t>
  </si>
  <si>
    <t>LIMPEZA DE CAIXA D'ÁGUA - ACIMA DE 10000 LITROS</t>
  </si>
  <si>
    <t>LIMPEZA DE CANALETAS DE ÁGUAS PLUVIAIS</t>
  </si>
  <si>
    <t>LIMPEZA DE CAIXA DE INSPEÇÃO</t>
  </si>
  <si>
    <t>ENCERAMENTO E LUSTRAÇÃO DE REVESTIMENTOS E PISOS EM GERAL</t>
  </si>
  <si>
    <t>COMPLEMENTOS DO EDIFÍCIO</t>
  </si>
  <si>
    <t>PRATELEIRA DE GRANILITE, ESPESSURA 30MM, EXCLUSIVE APOIO</t>
  </si>
  <si>
    <t>PRATELEIRA DE GRANILITE, ESPESSURA 40MM, EXCLUSIVE APOIO</t>
  </si>
  <si>
    <t>PRATELEIRA DE GRANILITE, ESPESSURA 50MM, EXCLUSIVE APOIO</t>
  </si>
  <si>
    <t>PRATELEIRA DE CONCRETO, ESPESSURA 50MM, COM BORDAS ARREDONDADAS E ENVERNIZADAS, EXCLUSIVE APOIO</t>
  </si>
  <si>
    <t>PRATELEIRA EM ARDÓSIA CINZA, POLIDA 2 LADOS, ESPESSURA 30MM, EXCLUSIVE APOIO</t>
  </si>
  <si>
    <t>EP.01 - MÃO FRANCESA DE FERRO PERFILADO</t>
  </si>
  <si>
    <t>EP.02 - MÃO FRANCESA DE FERRO PERFILADO</t>
  </si>
  <si>
    <t>DM.01 - ESTRADO DE MADEIRA APARELHADA PARA DESPENSA</t>
  </si>
  <si>
    <t>DM.02/04 - ESTRADO DE MADEIRA APARELHADA PARA DESPENSA</t>
  </si>
  <si>
    <t>BARRA DE APOIO PARA LAVATÓRIO - EM "U" (BARRAS COM DIÂMETRO ENTRE 3,0 E 4,5CM)</t>
  </si>
  <si>
    <t>BARRA DE APOIO PARA DEFICIENTES L=45 CM (BARRAS COM DIÂMETRO ENTRE 3,0 E 4,5CM)</t>
  </si>
  <si>
    <t>BARRA DE APOIO PARA DEFICIENTES L=80 CM (BARRAS COM DIÂMETRO ENTRE 3,0 E 4,5CM)</t>
  </si>
  <si>
    <t>BARRA DE APOIO PARA DEFICIENTES L=90 CM (BARRAS COM DIÂMETRO ENTRE 3,0 E 4,5CM)</t>
  </si>
  <si>
    <t>BARRA DE APOIO PARA CHUVEIRO PARA PORTADORES DE DEFICIÊNCIA FÍSICA (BARRAS COM DIÂMETRO ENTRE 3,0 E 4,5CM)</t>
  </si>
  <si>
    <t>DP.04 - CORRIMÃO EM TUBO GALVANIZADO</t>
  </si>
  <si>
    <t>DP.05 - CORRIMÃO EM TUBO GALVANIZADO COM GUARDA CORPO</t>
  </si>
  <si>
    <t>DV.01 - LOUSA COMUM EXECUTADA EM PAREDE</t>
  </si>
  <si>
    <t>MM.23/24 - LOUSA EM LAMINADO MELAMÍNICO BRANCO SOBRE COMPENSADO</t>
  </si>
  <si>
    <t>DM.07 - QUADRO DE AVISOS DE MADEIRA</t>
  </si>
  <si>
    <t>FAIXA BATE-CARTEIRA PARA SALA DE AULA</t>
  </si>
  <si>
    <t>DM.06 - FIXADOR DE CARTAZES PARA SALA DE AULA</t>
  </si>
  <si>
    <t>DP.01 - ESCADA MARINHEIRO DE FERRO GALVANIZADO</t>
  </si>
  <si>
    <t>DP.02 - ESCADA MARINHEIRO DE FERRO GALVANIZADO COM GUARDA CORPO</t>
  </si>
  <si>
    <t>DP.03 - COMPLEMENTOS PARA ESCADA MARINHEIRO DE FERRO PERFILADO</t>
  </si>
  <si>
    <t>BATE PNEU EM TUBO DE AÇO GALVANIZADO D=3" C=2,50M</t>
  </si>
  <si>
    <t>PORTA CORTA-FOGO P90 (0,90X2,10M) COM FERRAGENS</t>
  </si>
  <si>
    <t>PORTA CORTA-FOGO P90 - 1,05 X 2,10M, COM DOBRADIÇAS E MOLAS SEM FERRAGEM</t>
  </si>
  <si>
    <t>PEDESTAL SINALIZADOR PARA ESTACIONAMENTO P/ DEFICIENTE</t>
  </si>
  <si>
    <t>PLACA DE IDENTIFICAÇÃO COM NÚMERO PAVIMENTO EM BRAILE</t>
  </si>
  <si>
    <t>PLACA DE IDENTIFICAÇÃO DE WC EM BRAILE FEM./ MASC.</t>
  </si>
  <si>
    <t>PLACA DE IDENTIFICAÇÃO EM BRAILE "INÍCIO E FINAL" P/ CORRIMÃO</t>
  </si>
  <si>
    <t>PLACA DE IDENTIFICAÇÃO EM BRAILE DE PAVIMENTO P/ CORRIMÃO</t>
  </si>
  <si>
    <t>PLACA PARA PORTA WC C/ DESENHO UNIVERSAL ACESSIBILIDADE</t>
  </si>
  <si>
    <t>SINALIZAÇÃO VISUAL DE DEGRAUS PARA DEFICIENTE VISUAL</t>
  </si>
  <si>
    <t>EQUIPAMENTOS DIVERSOS</t>
  </si>
  <si>
    <t>DX.05/06 - COIFA EM CHAPA DE AÇO GALVANIZADO PARA FOGÃO DE 3 OU 4 BOCAS</t>
  </si>
  <si>
    <t>DX.01/03 - COIFA EM CHAPA DE AÇO GALVANIZADO PARA FOGÃO DE 6 BOCAS</t>
  </si>
  <si>
    <t>CHAPÉU CHINÊS PARA DUTO GALVANIZADO 35CM BIT.22 PARA EXAUSTÃO DE AR</t>
  </si>
  <si>
    <t>DUTO EM CHAPA DE AÇO GALVANIZADO N.22 - DIÂMETRO 35CM</t>
  </si>
  <si>
    <t>CURVA PARA DUTO EM CHAPA GALVANIZADA 35CM BIT.22 PARA EXAUSTÃO AR RECRAVADA A CADA 10GRAUS</t>
  </si>
  <si>
    <t>EXAUSTOR 1/2 HP PARA COIFAS</t>
  </si>
  <si>
    <t>POSTO DE CONSUMO DE O2 OU AR VÁCUO OU N2O</t>
  </si>
  <si>
    <t>ESTAÇÃO DE CHAMADA DE ENFERMEIRA</t>
  </si>
  <si>
    <t>PAINEL DE ALARME PARA O2 OU AR OU VÁCUO OU N2O, INSTALADO</t>
  </si>
  <si>
    <t>DEMOLIÇÃO DE MURO DE ALVENARIA - H=1,80 À 2,00M</t>
  </si>
  <si>
    <t>DEMOLIÇÃO DE ALAMBRADO DE TELA GALVANIZADA</t>
  </si>
  <si>
    <t>DEMOLIÇÃO DE LADRILHOS HIDRÁULICOS, INCLUSIVE ARGAMASSA DE REGULARIZAÇÃO</t>
  </si>
  <si>
    <t>DEMOLIÇÃO DE LAJOTAS DE CONCRETO</t>
  </si>
  <si>
    <t>DEMOLIÇÃO DE PAVIMENTAÇÃO ASFÁLTICA, CAPA E BASE - MANUAL</t>
  </si>
  <si>
    <t>DEMOLIÇÃO DE GUIAS DE CONCRETO</t>
  </si>
  <si>
    <t>DEMOLIÇÃO DE SARJETAS DE CONCRETO</t>
  </si>
  <si>
    <t>RETIRADA DE CERCA DE ARAME FARPADO, MOURÃO DE EUCALIPTO OU CONCRETO</t>
  </si>
  <si>
    <t>RETIRADA DE LAJOTAS PRÉ-MOLDADAS DE CONCRETO</t>
  </si>
  <si>
    <t>RETIRADA DE FORRAS DE PEDRAS NATURAIS</t>
  </si>
  <si>
    <t>RETIRADA DE PARALELEPÍPEDOS</t>
  </si>
  <si>
    <t>RETIRADA DE MOSAICO PORTUGUÊS</t>
  </si>
  <si>
    <t>RETIRADA DE GUIAS DE CONCRETO</t>
  </si>
  <si>
    <t>RETIRADA DE BRINQUEDOS</t>
  </si>
  <si>
    <t>RETIRADA DE PORTA-GIZ, INCLUSIVE SUPORTES</t>
  </si>
  <si>
    <t>RETIRADA DE COIFA E CHAPA PARA FOGÃO DE 3 OU 4 BOCAS</t>
  </si>
  <si>
    <t>RETIRADA DE COIFA EM CHAPA PARA FOGÃO DE 6 BOCAS</t>
  </si>
  <si>
    <t>RETIRADA DE EXAUSTOR</t>
  </si>
  <si>
    <t>RETIRADA DE DUTO DE EXAUSTÃO</t>
  </si>
  <si>
    <t>RETIRADA DE PORTÃO DE FERRO PERFILADO TIPO PQ (GP5/GPM1)</t>
  </si>
  <si>
    <t>RETIRADA DE ALAMBRADO EM TELA INCLUSIVE ESTRUTURA DE SUSTENTAÇÃO (FP.04)</t>
  </si>
  <si>
    <t>RETIRADA DE CERCA DE TELA GALVANIZADA E RESPECTIVOS MOURÕES (FC 04/05)</t>
  </si>
  <si>
    <t>RETIRADA DE PORTÃO METÁLICO</t>
  </si>
  <si>
    <t>RECOLOCAÇÃO DE TELA E TIRANTE EM ALAMBRADO</t>
  </si>
  <si>
    <t>RECOLOCAÇÃO DE PARALELEPÍPEDOS</t>
  </si>
  <si>
    <t>RECOLOCAÇÃO DE MOSAICO PORTUGUÊS SOBRE BASE DE CONCRETO</t>
  </si>
  <si>
    <t>RECOLOCAÇÃO DE MOSAICO PORTUGUÊS SOBRE BASE DE AREIA</t>
  </si>
  <si>
    <t>RECOLOCAÇÃO DE GUIAS DE CONCRETO</t>
  </si>
  <si>
    <t>RECOLOCAÇÃO DE PORTA-GIZ, INCLUSIVE SUPORTES</t>
  </si>
  <si>
    <t>RECOLOCAÇÃO DE COIFA EM CHAPA PARA FOGÃO DE 3 OU 4 BOCAS</t>
  </si>
  <si>
    <t>RECOLOCAÇÃO DE COIFA EM CHAPA PARA FOGÃO DE 6 BOCAS</t>
  </si>
  <si>
    <t>RECOLOCAÇÃO DE EXAUSTOR</t>
  </si>
  <si>
    <t>RECOLOCAÇÃO DE DUTO DE EXAUSTÃO</t>
  </si>
  <si>
    <t>RECOLOCAÇÃO DE PORTÃO DE FERRO PERFILADO TIPO PARQUE (GP5/GPM-1)</t>
  </si>
  <si>
    <t>RECOLOCAÇÃO DE CERCA DE TELA GALVANIZADA E RESPECTIVOS MOURÕES (FC 04/05)</t>
  </si>
  <si>
    <t>TELA GALVANIZADA PARA ALAMBRADO - MALHA 2" FIO 10</t>
  </si>
  <si>
    <t>FERRO TRABALHADO PARA GRADIS</t>
  </si>
  <si>
    <t>TABELA DE BASQUETE, INCLUSIVE ARO E CESTA - MADEIRA PINTADA</t>
  </si>
  <si>
    <t>REPINTURA DE FAIXAS ATÉ 10CM - BORRACHA CLORADA</t>
  </si>
  <si>
    <t>REPINTURA DE FAIXAS ATÉ 10CM - EPÓXI</t>
  </si>
  <si>
    <t>PAISAGISMO</t>
  </si>
  <si>
    <t>SERVIÇOS GERAIS</t>
  </si>
  <si>
    <t>TUTOR E AMARILHO PARA ÁRVORES</t>
  </si>
  <si>
    <t>PROTETOR TIPO PARQUE PARA ÁRVORES</t>
  </si>
  <si>
    <t>ÁRVORES E PALMEIRAS - FORNECIMENTO E PLANTIO</t>
  </si>
  <si>
    <t>ALECRIM DE CAMPINAS (HOLOCALIX GLAZZIOVII)</t>
  </si>
  <si>
    <t>CASSIA (CASSIA MULTIJUGA)</t>
  </si>
  <si>
    <t>IPÊ AMARELO (TABEBUIA CHRYSOTRICHA)</t>
  </si>
  <si>
    <t>IPÊ ROSA (TABEBUIA AVELLANEDAE)</t>
  </si>
  <si>
    <t>IPÊ ROXO (TABEBUIA IMPETIGINOSA)</t>
  </si>
  <si>
    <t>PAINEIRA (CHORISIA SPECIOSA)</t>
  </si>
  <si>
    <t>PAU-BRASIL (CAESALPINIA ECHINATA)</t>
  </si>
  <si>
    <t>PAU-FERRO (CAESALPINIA FERREA)</t>
  </si>
  <si>
    <t>SIBIPIRUNA (CAESALPINIA PELTOPHOROIDES)</t>
  </si>
  <si>
    <t>SUINÃ (ERYTRINA SPECIOSA)</t>
  </si>
  <si>
    <t>TIPUANA (TIPUANA TIPU)</t>
  </si>
  <si>
    <t>ARECA BAMBU (CHRYSALIDO CARPUS LUTESCENS)</t>
  </si>
  <si>
    <t>BURITI (MAURITIA VINIFERA)</t>
  </si>
  <si>
    <t>COLINIA (CHAMAEDOREA ELEGANS)</t>
  </si>
  <si>
    <t>COQUEIRO (COCOS NUCIFERA)</t>
  </si>
  <si>
    <t>GUARIROBA (SYAGRUS OLERACEA)</t>
  </si>
  <si>
    <t>JERIVÁ (ARECASTRUM ROMANZOFFIANUM)</t>
  </si>
  <si>
    <t>LATÂNIA (LATANIA SPP)</t>
  </si>
  <si>
    <t>SEAFORTIA (ARCHONTO PHOENIX CUNNINGHAMIANA)</t>
  </si>
  <si>
    <t>PALMEIRA IMPERIAL (ROY STONEAOLERACEA)</t>
  </si>
  <si>
    <t>PATA DE VACA (BAUHINIA VARIEGATA)</t>
  </si>
  <si>
    <t>QUARESMEIRA (TIBOUCHINA GRANULOSA)</t>
  </si>
  <si>
    <t>MANACA DA SERRA (TIBOUCHINA MUTABILIS)</t>
  </si>
  <si>
    <t>ARBUSTOS, FORRAÇÕES E TREPADEIRAS - FORNECIMENTO E PLANTIO</t>
  </si>
  <si>
    <t>GRAMA BATATAES EM PLACAS (PASPALUM NOTATUM)</t>
  </si>
  <si>
    <t>GRAMA SÃO CARLOS EM PLACAS (ANOXONOPUS OBTUSIFOLIUS)</t>
  </si>
  <si>
    <t>GRAMA ESMERALDA</t>
  </si>
  <si>
    <t>GRAMA PRETA (OPHIOPOGUM JAPONICUS) - 36 MUDAS POR M2</t>
  </si>
  <si>
    <t>CINERARIA (SENECIO CINERARIA)</t>
  </si>
  <si>
    <t>DÚZIA</t>
  </si>
  <si>
    <t>CLOROFITO (CLOROPHYTUM CROMOSSUM)</t>
  </si>
  <si>
    <t>FILODENDRO (PHILODENDRON BIPINNATIFIDUM)</t>
  </si>
  <si>
    <t>HERA (HEDERA HELIX)</t>
  </si>
  <si>
    <t>LÍRIO (HEMEROCALLIS FLAVA)</t>
  </si>
  <si>
    <t>MARIA SEM VERGONHA (IMPATIENS SPP)</t>
  </si>
  <si>
    <t>MONSTERA (MONSTERA DELICIOSA)</t>
  </si>
  <si>
    <t>PILEA (PILEA CADIEREI)</t>
  </si>
  <si>
    <t>VEDELIA (WEDELIA PALUDARIS)</t>
  </si>
  <si>
    <t>IPOMÉIA (IPOMEIA LEARII)</t>
  </si>
  <si>
    <t>JASMIM ESTRELA (TRACHELOSPERMOM JASMINDA)</t>
  </si>
  <si>
    <t>LÁGRIMA DE CRISTO (CLERODENDRON THOMSONAE)</t>
  </si>
  <si>
    <t>MARACUJÁ (PASSIFLORA COERULEA)</t>
  </si>
  <si>
    <t>PRIMAVERA (BOUGAINVILLEA GLABRA)</t>
  </si>
  <si>
    <t>TUMBERGIA (THUNBERGIA GRANDIFLORA)</t>
  </si>
  <si>
    <t>UNHA DE GATO (FICUS PUMILA)</t>
  </si>
  <si>
    <t>ABUTILOM (ABUTILON STRIATUM)</t>
  </si>
  <si>
    <t>ACALIFA (ACALYPHA WILKESIANA)</t>
  </si>
  <si>
    <t>ALAMANDA (ALLAMANDA NERIIFOLIA)</t>
  </si>
  <si>
    <t>AZALÉA (RHODODENDRON INDICUM)</t>
  </si>
  <si>
    <t>BAMBUZINHO (BAMBUZA GRACILIS)</t>
  </si>
  <si>
    <t>BELA EMÍLIA (PLUMBAGO CAPENSIS)</t>
  </si>
  <si>
    <t>CAMARÃO (BELOPERONE GUTATA)</t>
  </si>
  <si>
    <t>COSMOS (COSMOS BIPINNATUS)</t>
  </si>
  <si>
    <t>DRACENA (DRACAENA FRAGRANS)</t>
  </si>
  <si>
    <t>ESPONJINHA (CALLIANDRA TWEEDII)</t>
  </si>
  <si>
    <t>HIBISCO (HIBISCUS ROSA SINENSIS)</t>
  </si>
  <si>
    <t>MALVAVISCO (MALVAVISCUS MOLLIS)</t>
  </si>
  <si>
    <t>PIRACANTA (PYRACANTHA COCCINEA)</t>
  </si>
  <si>
    <t>TRATAMENTO PAISAGÍSTICO DE PISOS</t>
  </si>
  <si>
    <t>NR.10 - ORLA PARA ÁRVORE EM PARALELEPÍPEDO - 1,20 X 1,20 M</t>
  </si>
  <si>
    <t>ORLA DE SEPARAÇÃO EM CONCRETO NC.26</t>
  </si>
  <si>
    <t>GRELHA DE CONCRETO PARA PISOS GRAMADOS 60X45X9,5CM</t>
  </si>
  <si>
    <t>TORNEIRA PARA JARDIM  HD.16</t>
  </si>
  <si>
    <t>CARACOL - DEMARCAÇÃO DE PISO (RD-06)</t>
  </si>
  <si>
    <t>AMARELINHA DEMARCAÇÃO DE PISO (RD-05)</t>
  </si>
  <si>
    <t>XADREZ - DEMARCAÇÃO DE PISO (RD-04)</t>
  </si>
  <si>
    <t>FORNECIMENTO E APLICAÇÃO DE AREIA FINA</t>
  </si>
  <si>
    <t>FORNECIMENTO E APLICAÇÃO  DE PEDRA N.2</t>
  </si>
  <si>
    <t>RETIRADA DE GRAMA</t>
  </si>
  <si>
    <t>RECOLOCAÇÃO DE GRAMA</t>
  </si>
  <si>
    <t>TRANSPLANTE DE ÁRVORES COM DIÂMETRO ATÉ 30CM</t>
  </si>
  <si>
    <t>REVOLVIMENTO E AJUSTE DO SOLO</t>
  </si>
  <si>
    <t>TERRA PREPARADA PARA PLANTIO</t>
  </si>
  <si>
    <t>CALCAREO DOLOMITICO</t>
  </si>
  <si>
    <t>ADUBO QUÍMICO NPK, 10:10:10</t>
  </si>
  <si>
    <t>PREPARO DO SOLO PARA PLANTIO DE GRAMA BATATAES</t>
  </si>
  <si>
    <t>RECOLOCAÇÃO DE TERRA DE JARDIM</t>
  </si>
  <si>
    <t>PREFEITURA DE MAUÁ</t>
  </si>
  <si>
    <t>SECRETARIA DE HABITAÇÃO</t>
  </si>
  <si>
    <t>Serviço:</t>
  </si>
  <si>
    <t>CONJUNTO HABITACIONAL DE INTERESSE SOCIAL</t>
  </si>
  <si>
    <t>Local:</t>
  </si>
  <si>
    <t>AV. AYRTON SENNA DA SILVA - MUNICIPIO DE MAUÁ</t>
  </si>
  <si>
    <t>Planilha de Quantidades e Preços - Área 1 e 2</t>
  </si>
  <si>
    <t>ÁREA 2 - MOVIMENTO DE TERRA</t>
  </si>
  <si>
    <t>ESPECIFICAÇÃO</t>
  </si>
  <si>
    <t xml:space="preserve">TEMPO
(MESES) </t>
  </si>
  <si>
    <t>Remover BDI</t>
  </si>
  <si>
    <t>PREÇO UNIT. sem BDI</t>
  </si>
  <si>
    <t>Incluir BDI</t>
  </si>
  <si>
    <t>PREÇO UNITÁRIO</t>
  </si>
  <si>
    <t>CÓDIGO</t>
  </si>
  <si>
    <t>FONTE</t>
  </si>
  <si>
    <t>ALUGUEL</t>
  </si>
  <si>
    <t>ALUGUEL DE CASAS</t>
  </si>
  <si>
    <t>TOTAL URBANIZAÇÃO</t>
  </si>
  <si>
    <t>Total da Etapa</t>
  </si>
  <si>
    <t>TOTAL GERAL - DATA BASE JUL/10   (R$)</t>
  </si>
  <si>
    <t>BDI = 23%</t>
  </si>
  <si>
    <t>O BDI FOI INCLUSO NO PREÇO UNITÁRIO DE CADA SERVIÇO.</t>
  </si>
  <si>
    <t>SINAPI</t>
  </si>
  <si>
    <t>JULHO / 2010</t>
  </si>
  <si>
    <t xml:space="preserve">FDE </t>
  </si>
  <si>
    <t xml:space="preserve">EDIF </t>
  </si>
  <si>
    <t xml:space="preserve">SIURB </t>
  </si>
  <si>
    <t>ESGOTO</t>
  </si>
  <si>
    <t>Itaparica</t>
  </si>
  <si>
    <t>Diâmetro</t>
  </si>
  <si>
    <t>Recobrimento</t>
  </si>
  <si>
    <t>médio adotado</t>
  </si>
  <si>
    <t>Ø0,25</t>
  </si>
  <si>
    <t>Ø0,32</t>
  </si>
  <si>
    <t>Ø0,40</t>
  </si>
  <si>
    <t>Ø0,50</t>
  </si>
  <si>
    <t>Ø0,60</t>
  </si>
  <si>
    <t>Ø0,65</t>
  </si>
  <si>
    <t>Ø0,75</t>
  </si>
  <si>
    <t>Ø0,80</t>
  </si>
  <si>
    <t>Ø0,15</t>
  </si>
  <si>
    <t>Ø1,20</t>
  </si>
  <si>
    <t>Ø1,50</t>
  </si>
  <si>
    <t>Ø2,00</t>
  </si>
  <si>
    <t>Ø2,50</t>
  </si>
  <si>
    <t>Ø3,00</t>
  </si>
  <si>
    <t>% de reaproveitamento de terra para reenchimento de vala:</t>
  </si>
  <si>
    <t>%</t>
  </si>
  <si>
    <r>
      <t>Profundidade média da vala (h</t>
    </r>
    <r>
      <rPr>
        <vertAlign val="subscript"/>
        <sz val="12"/>
        <rFont val="Times New Roman"/>
        <family val="1"/>
      </rPr>
      <t>m</t>
    </r>
    <r>
      <rPr>
        <sz val="12"/>
        <rFont val="Times New Roman"/>
        <family val="1"/>
      </rPr>
      <t>):</t>
    </r>
  </si>
  <si>
    <r>
      <t>h</t>
    </r>
    <r>
      <rPr>
        <vertAlign val="subscript"/>
        <sz val="12"/>
        <rFont val="Times New Roman"/>
        <family val="1"/>
      </rPr>
      <t>m</t>
    </r>
    <r>
      <rPr>
        <sz val="12"/>
        <rFont val="Times New Roman"/>
        <family val="1"/>
      </rPr>
      <t xml:space="preserve"> = Ø + recobrimento + espessuras dos lastros + 2 x espessura do tubo (0,10xØ)</t>
    </r>
  </si>
  <si>
    <t>Ø</t>
  </si>
  <si>
    <t>m</t>
  </si>
  <si>
    <r>
      <t>h</t>
    </r>
    <r>
      <rPr>
        <vertAlign val="subscript"/>
        <sz val="12"/>
        <rFont val="Times New Roman"/>
        <family val="1"/>
      </rPr>
      <t>m</t>
    </r>
  </si>
  <si>
    <t>=</t>
  </si>
  <si>
    <t>I -Escavação mecânica para fundações e valas com profundidade &lt; ou = a 4,00 m:</t>
  </si>
  <si>
    <r>
      <t>V</t>
    </r>
    <r>
      <rPr>
        <vertAlign val="subscript"/>
        <sz val="12"/>
        <rFont val="Times New Roman"/>
        <family val="1"/>
      </rPr>
      <t>escavação</t>
    </r>
    <r>
      <rPr>
        <sz val="12"/>
        <rFont val="Times New Roman"/>
        <family val="1"/>
      </rPr>
      <t xml:space="preserve"> = </t>
    </r>
  </si>
  <si>
    <t>m³</t>
  </si>
  <si>
    <r>
      <t>V</t>
    </r>
    <r>
      <rPr>
        <vertAlign val="subscript"/>
        <sz val="12"/>
        <rFont val="Times New Roman"/>
        <family val="1"/>
      </rPr>
      <t>escavação</t>
    </r>
    <r>
      <rPr>
        <sz val="12"/>
        <rFont val="Times New Roman"/>
        <family val="1"/>
      </rPr>
      <t xml:space="preserve"> total = </t>
    </r>
  </si>
  <si>
    <t>II - Escavação mecânica para fundações e valas com profundidade &gt; que 4,00 m:</t>
  </si>
  <si>
    <r>
      <t>V</t>
    </r>
    <r>
      <rPr>
        <vertAlign val="subscript"/>
        <sz val="12"/>
        <rFont val="Times New Roman"/>
        <family val="1"/>
      </rPr>
      <t xml:space="preserve">escavação </t>
    </r>
    <r>
      <rPr>
        <sz val="12"/>
        <rFont val="Times New Roman"/>
        <family val="1"/>
      </rPr>
      <t xml:space="preserve">= </t>
    </r>
  </si>
  <si>
    <t>II- Reenchimento de vala (sem fornecimento de terra):</t>
  </si>
  <si>
    <r>
      <t>Área externa do tubo = A</t>
    </r>
    <r>
      <rPr>
        <vertAlign val="subscript"/>
        <sz val="12"/>
        <rFont val="Times New Roman"/>
        <family val="1"/>
      </rPr>
      <t>Ø</t>
    </r>
  </si>
  <si>
    <r>
      <t>A</t>
    </r>
    <r>
      <rPr>
        <vertAlign val="subscript"/>
        <sz val="12"/>
        <rFont val="Times New Roman"/>
        <family val="1"/>
      </rPr>
      <t>Ø</t>
    </r>
  </si>
  <si>
    <t>m²</t>
  </si>
  <si>
    <r>
      <t>Reenchimento = V</t>
    </r>
    <r>
      <rPr>
        <vertAlign val="subscript"/>
        <sz val="12"/>
        <rFont val="Times New Roman"/>
        <family val="1"/>
      </rPr>
      <t>escavação</t>
    </r>
    <r>
      <rPr>
        <sz val="12"/>
        <rFont val="Times New Roman"/>
        <family val="1"/>
      </rPr>
      <t xml:space="preserve"> - V</t>
    </r>
    <r>
      <rPr>
        <vertAlign val="subscript"/>
        <sz val="12"/>
        <rFont val="Times New Roman"/>
        <family val="1"/>
      </rPr>
      <t>lastro de brita</t>
    </r>
    <r>
      <rPr>
        <sz val="12"/>
        <rFont val="Times New Roman"/>
        <family val="1"/>
      </rPr>
      <t xml:space="preserve"> - V</t>
    </r>
    <r>
      <rPr>
        <vertAlign val="subscript"/>
        <sz val="12"/>
        <rFont val="Times New Roman"/>
        <family val="1"/>
      </rPr>
      <t>lastro de concreto</t>
    </r>
    <r>
      <rPr>
        <sz val="12"/>
        <rFont val="Times New Roman"/>
        <family val="1"/>
      </rPr>
      <t xml:space="preserve"> - (A</t>
    </r>
    <r>
      <rPr>
        <vertAlign val="subscript"/>
        <sz val="12"/>
        <rFont val="Times New Roman"/>
        <family val="1"/>
      </rPr>
      <t>Ø</t>
    </r>
    <r>
      <rPr>
        <sz val="12"/>
        <rFont val="Times New Roman"/>
        <family val="1"/>
      </rPr>
      <t xml:space="preserve"> x L)</t>
    </r>
  </si>
  <si>
    <r>
      <t>V</t>
    </r>
    <r>
      <rPr>
        <vertAlign val="subscript"/>
        <sz val="12"/>
        <rFont val="Times New Roman"/>
        <family val="1"/>
      </rPr>
      <t>reenchimento</t>
    </r>
  </si>
  <si>
    <r>
      <t>V</t>
    </r>
    <r>
      <rPr>
        <vertAlign val="subscript"/>
        <sz val="12"/>
        <rFont val="Times New Roman"/>
        <family val="1"/>
      </rPr>
      <t>reenchimento</t>
    </r>
    <r>
      <rPr>
        <sz val="12"/>
        <rFont val="Times New Roman"/>
        <family val="1"/>
      </rPr>
      <t xml:space="preserve"> total</t>
    </r>
  </si>
  <si>
    <t>III - Fornecimento de terra:</t>
  </si>
  <si>
    <r>
      <t>V</t>
    </r>
    <r>
      <rPr>
        <vertAlign val="subscript"/>
        <sz val="12"/>
        <rFont val="Times New Roman"/>
        <family val="1"/>
      </rPr>
      <t>fornecimento</t>
    </r>
  </si>
  <si>
    <t>-</t>
  </si>
  <si>
    <r>
      <t>V</t>
    </r>
    <r>
      <rPr>
        <vertAlign val="subscript"/>
        <sz val="12"/>
        <rFont val="Times New Roman"/>
        <family val="1"/>
      </rPr>
      <t>reaproveitamento</t>
    </r>
  </si>
  <si>
    <t>IV - Carga e remoção de terra até a distância média de 1,00 km:</t>
  </si>
  <si>
    <r>
      <t>V</t>
    </r>
    <r>
      <rPr>
        <vertAlign val="subscript"/>
        <sz val="12"/>
        <rFont val="Times New Roman"/>
        <family val="1"/>
      </rPr>
      <t>carga e remoção</t>
    </r>
    <r>
      <rPr>
        <sz val="12"/>
        <rFont val="Times New Roman"/>
        <family val="1"/>
      </rPr>
      <t xml:space="preserve"> </t>
    </r>
  </si>
  <si>
    <r>
      <t xml:space="preserve"> V</t>
    </r>
    <r>
      <rPr>
        <vertAlign val="subscript"/>
        <sz val="12"/>
        <rFont val="Times New Roman"/>
        <family val="1"/>
      </rPr>
      <t>escavação</t>
    </r>
  </si>
  <si>
    <t>V - Remoção além do primeiro km:</t>
  </si>
  <si>
    <r>
      <t>V</t>
    </r>
    <r>
      <rPr>
        <vertAlign val="subscript"/>
        <sz val="12"/>
        <rFont val="Times New Roman"/>
        <family val="1"/>
      </rPr>
      <t>remoção</t>
    </r>
  </si>
  <si>
    <r>
      <t>(V</t>
    </r>
    <r>
      <rPr>
        <vertAlign val="subscript"/>
        <sz val="12"/>
        <rFont val="Times New Roman"/>
        <family val="1"/>
      </rPr>
      <t>escavação</t>
    </r>
    <r>
      <rPr>
        <sz val="12"/>
        <rFont val="Times New Roman"/>
        <family val="1"/>
      </rPr>
      <t xml:space="preserve"> - V</t>
    </r>
    <r>
      <rPr>
        <vertAlign val="subscript"/>
        <sz val="12"/>
        <rFont val="Times New Roman"/>
        <family val="1"/>
      </rPr>
      <t>reaproveitamento</t>
    </r>
    <r>
      <rPr>
        <sz val="12"/>
        <rFont val="Times New Roman"/>
        <family val="1"/>
      </rPr>
      <t>) x km</t>
    </r>
    <r>
      <rPr>
        <vertAlign val="subscript"/>
        <sz val="12"/>
        <rFont val="Times New Roman"/>
        <family val="1"/>
      </rPr>
      <t>bota fora</t>
    </r>
    <r>
      <rPr>
        <sz val="12"/>
        <rFont val="Times New Roman"/>
        <family val="1"/>
      </rPr>
      <t xml:space="preserve"> </t>
    </r>
  </si>
  <si>
    <t>(</t>
  </si>
  <si>
    <t>) x</t>
  </si>
  <si>
    <t>IX - Fundação de rachão:</t>
  </si>
  <si>
    <r>
      <t>V</t>
    </r>
    <r>
      <rPr>
        <vertAlign val="subscript"/>
        <sz val="12"/>
        <rFont val="Times New Roman"/>
        <family val="1"/>
      </rPr>
      <t xml:space="preserve">rachão </t>
    </r>
    <r>
      <rPr>
        <sz val="12"/>
        <rFont val="Times New Roman"/>
        <family val="1"/>
      </rPr>
      <t xml:space="preserve">= </t>
    </r>
  </si>
  <si>
    <r>
      <t>V</t>
    </r>
    <r>
      <rPr>
        <vertAlign val="subscript"/>
        <sz val="12"/>
        <rFont val="Times New Roman"/>
        <family val="1"/>
      </rPr>
      <t>rachão</t>
    </r>
    <r>
      <rPr>
        <sz val="12"/>
        <rFont val="Times New Roman"/>
        <family val="1"/>
      </rPr>
      <t xml:space="preserve"> total = </t>
    </r>
  </si>
  <si>
    <t>VI - Lastro de brita e pó de pedra</t>
  </si>
  <si>
    <r>
      <t>V</t>
    </r>
    <r>
      <rPr>
        <vertAlign val="subscript"/>
        <sz val="12"/>
        <rFont val="Times New Roman"/>
        <family val="1"/>
      </rPr>
      <t>lastro de brita</t>
    </r>
  </si>
  <si>
    <t>espessura do lastro de brita x (0,15 + Ø) x L</t>
  </si>
  <si>
    <r>
      <t>V</t>
    </r>
    <r>
      <rPr>
        <vertAlign val="subscript"/>
        <sz val="12"/>
        <rFont val="Times New Roman"/>
        <family val="1"/>
      </rPr>
      <t>lastro de brita</t>
    </r>
    <r>
      <rPr>
        <sz val="12"/>
        <rFont val="Times New Roman"/>
        <family val="1"/>
      </rPr>
      <t xml:space="preserve"> total</t>
    </r>
  </si>
  <si>
    <t>VII - Lastro de concreto fck = 10,0 MPa</t>
  </si>
  <si>
    <r>
      <t>V</t>
    </r>
    <r>
      <rPr>
        <vertAlign val="subscript"/>
        <sz val="12"/>
        <rFont val="Times New Roman"/>
        <family val="1"/>
      </rPr>
      <t>lastro de concreto</t>
    </r>
  </si>
  <si>
    <t>espessura do lastro de concreto x (0,15 + Ø) x L</t>
  </si>
  <si>
    <r>
      <t>V</t>
    </r>
    <r>
      <rPr>
        <vertAlign val="subscript"/>
        <sz val="12"/>
        <rFont val="Times New Roman"/>
        <family val="1"/>
      </rPr>
      <t>lastro de concreto</t>
    </r>
    <r>
      <rPr>
        <sz val="12"/>
        <rFont val="Times New Roman"/>
        <family val="1"/>
      </rPr>
      <t xml:space="preserve"> total</t>
    </r>
  </si>
  <si>
    <t>VIII - Escoramento descontínuo</t>
  </si>
  <si>
    <t>0,50m &lt;</t>
  </si>
  <si>
    <t>Ø &lt; 1,20m</t>
  </si>
  <si>
    <t>com  h &lt; 4,0m</t>
  </si>
  <si>
    <r>
      <t>A = [h</t>
    </r>
    <r>
      <rPr>
        <vertAlign val="subscript"/>
        <sz val="12"/>
        <rFont val="Times New Roman"/>
        <family val="1"/>
      </rPr>
      <t>m</t>
    </r>
    <r>
      <rPr>
        <sz val="12"/>
        <rFont val="Times New Roman"/>
        <family val="1"/>
      </rPr>
      <t xml:space="preserve"> x L] x 2</t>
    </r>
  </si>
  <si>
    <t>A =</t>
  </si>
  <si>
    <t>2 x</t>
  </si>
  <si>
    <t>x</t>
  </si>
  <si>
    <t>Área Total</t>
  </si>
  <si>
    <t>IX - Escoramento contínuo</t>
  </si>
  <si>
    <t>Contínuo</t>
  </si>
  <si>
    <r>
      <t xml:space="preserve">com h </t>
    </r>
    <r>
      <rPr>
        <sz val="12"/>
        <rFont val="Arial"/>
        <family val="2"/>
      </rPr>
      <t>≥</t>
    </r>
    <r>
      <rPr>
        <sz val="12"/>
        <rFont val="Times New Roman"/>
        <family val="1"/>
      </rPr>
      <t xml:space="preserve"> 4,00m</t>
    </r>
  </si>
  <si>
    <t>Ø ≥ 1,20m</t>
  </si>
  <si>
    <t>para qualquer h</t>
  </si>
  <si>
    <t>X - Arrancamento e remoção de canalização</t>
  </si>
  <si>
    <t>0,30m &lt;</t>
  </si>
  <si>
    <t>Ø &lt; 0,60m</t>
  </si>
  <si>
    <t>Arrancamento =</t>
  </si>
  <si>
    <t>XIV - Arrancamento e remoção de canalização</t>
  </si>
  <si>
    <t>Ø &gt; 0,60m</t>
  </si>
  <si>
    <t>Rua Aracajú</t>
  </si>
  <si>
    <r>
      <t>V</t>
    </r>
    <r>
      <rPr>
        <vertAlign val="subscript"/>
        <sz val="12"/>
        <color indexed="10"/>
        <rFont val="Times New Roman"/>
        <family val="1"/>
      </rPr>
      <t xml:space="preserve">escavação </t>
    </r>
    <r>
      <rPr>
        <sz val="12"/>
        <color indexed="10"/>
        <rFont val="Times New Roman"/>
        <family val="1"/>
      </rPr>
      <t xml:space="preserve">= </t>
    </r>
  </si>
  <si>
    <r>
      <t>V</t>
    </r>
    <r>
      <rPr>
        <vertAlign val="subscript"/>
        <sz val="12"/>
        <color indexed="10"/>
        <rFont val="Times New Roman"/>
        <family val="1"/>
      </rPr>
      <t>escavação</t>
    </r>
    <r>
      <rPr>
        <sz val="12"/>
        <color indexed="10"/>
        <rFont val="Times New Roman"/>
        <family val="1"/>
      </rPr>
      <t xml:space="preserve"> total = </t>
    </r>
  </si>
  <si>
    <t>Ø0,60 - PA3</t>
  </si>
  <si>
    <t>Ø0,60 - PA4</t>
  </si>
  <si>
    <t>Ø 0,80 - PA3</t>
  </si>
  <si>
    <t>Ø 0,80 - PA4</t>
  </si>
  <si>
    <t>Ø 1,00 - PA3</t>
  </si>
  <si>
    <t>Ø 1,00 - PA4</t>
  </si>
  <si>
    <t>Ø 1,20 - PA3</t>
  </si>
  <si>
    <t>Ø 1,20 - PA4</t>
  </si>
  <si>
    <t>Ø 1,50 - PA3</t>
  </si>
  <si>
    <t>Ø 1,50 - PA4</t>
  </si>
  <si>
    <t>Largura</t>
  </si>
  <si>
    <t>Cálculo do índice de BDI conforme orientação do Manual de Instruções do Ministério das Cidades para obras do Pac exercício 2009, seguindo o disposto no acórdão 325/2007-tcu-plenário</t>
  </si>
  <si>
    <t>DESCRIÇÃO</t>
  </si>
  <si>
    <t>VALORES</t>
  </si>
  <si>
    <t xml:space="preserve"> Garantia</t>
  </si>
  <si>
    <t xml:space="preserve"> Risco</t>
  </si>
  <si>
    <t xml:space="preserve"> Despesas Financeiras</t>
  </si>
  <si>
    <t xml:space="preserve"> Administração Central</t>
  </si>
  <si>
    <t xml:space="preserve"> Lucro</t>
  </si>
  <si>
    <t xml:space="preserve"> Tributos</t>
  </si>
  <si>
    <t>BDI = 25%</t>
  </si>
  <si>
    <t>DEZ / 2012</t>
  </si>
  <si>
    <t>OUT / 2012</t>
  </si>
  <si>
    <t>JULHO / 2012</t>
  </si>
  <si>
    <t>TPU</t>
  </si>
  <si>
    <r>
      <t>LDI</t>
    </r>
    <r>
      <rPr>
        <sz val="11.5"/>
        <rFont val="Times New Roman"/>
        <family val="1"/>
      </rPr>
      <t xml:space="preserve"> = [ 1,23 - 1 ] x 100</t>
    </r>
  </si>
  <si>
    <r>
      <t>LDI</t>
    </r>
    <r>
      <rPr>
        <sz val="11.5"/>
        <rFont val="Times New Roman"/>
        <family val="1"/>
      </rPr>
      <t xml:space="preserve"> = [ 0,23 ] x 100</t>
    </r>
  </si>
  <si>
    <r>
      <t>LDI</t>
    </r>
    <r>
      <rPr>
        <sz val="11.5"/>
        <rFont val="Times New Roman"/>
        <family val="1"/>
      </rPr>
      <t xml:space="preserve"> = 23,00</t>
    </r>
  </si>
  <si>
    <r>
      <t>Onde:</t>
    </r>
    <r>
      <rPr>
        <i/>
        <sz val="12"/>
        <rFont val="Arial"/>
        <family val="2"/>
      </rPr>
      <t xml:space="preserve"> </t>
    </r>
    <r>
      <rPr>
        <i/>
        <sz val="12"/>
        <rFont val="Times New Roman"/>
        <family val="1"/>
      </rPr>
      <t xml:space="preserve"> </t>
    </r>
  </si>
  <si>
    <t>AC = taxa de rateio da Administração Central;</t>
  </si>
  <si>
    <t>DF = taxa das despesas financeiras;</t>
  </si>
  <si>
    <t>R = taxa de risco, seguro e garantia do empreendimento;</t>
  </si>
  <si>
    <t>I = taxa de tributos;</t>
  </si>
  <si>
    <t>L = taxa de lucro.</t>
  </si>
  <si>
    <t>PREFEITURA DO MUNICIPIO DE MAUÁ</t>
  </si>
  <si>
    <t>URBANIZAÇÃO E CONSTRUÇÃO DE UNIDADES HABITACIONAIS</t>
  </si>
  <si>
    <t>RESUMO - ANEXO COMPOSIÇÃO DE INVESTIMENTO</t>
  </si>
  <si>
    <t>QUANT.</t>
  </si>
  <si>
    <t>REPASSE CAIXA</t>
  </si>
  <si>
    <t>CONTRAPARTIDA PREF</t>
  </si>
  <si>
    <t>Tipologia</t>
  </si>
  <si>
    <t>Condomínios</t>
  </si>
  <si>
    <t>Total</t>
  </si>
  <si>
    <t>01</t>
  </si>
  <si>
    <t>PROJETOS</t>
  </si>
  <si>
    <t xml:space="preserve">UN </t>
  </si>
  <si>
    <t>02</t>
  </si>
  <si>
    <t>ADMINISTRAÇÃO LOCAL</t>
  </si>
  <si>
    <t>03</t>
  </si>
  <si>
    <t>SERVIÇOS PRELIMINARES</t>
  </si>
  <si>
    <t>04</t>
  </si>
  <si>
    <t>MOV. TERRA - CONDOMÍNIOS</t>
  </si>
  <si>
    <t>05</t>
  </si>
  <si>
    <t>INST. CONDOMINIAIS</t>
  </si>
  <si>
    <t>06</t>
  </si>
  <si>
    <t>URBANIZ. E PAISAG. - CONDOM.</t>
  </si>
  <si>
    <t>07</t>
  </si>
  <si>
    <t>EDIFICAÇÃO T+5</t>
  </si>
  <si>
    <t>TOTAL GERAL</t>
  </si>
  <si>
    <t>DATA BASE: ABRIL / 2011</t>
  </si>
  <si>
    <t>FONTE: TABELAS DE PREÇO SINAPI; SIURB/PMSP; FDE; EDIF; TPU; CPOS E PESQUISA MERCADO</t>
  </si>
  <si>
    <t>Orç Total</t>
  </si>
  <si>
    <t>CONTRAP. PREF.</t>
  </si>
  <si>
    <t>DIFERENÇA=</t>
  </si>
  <si>
    <t>ORÇ.R.</t>
  </si>
  <si>
    <t>ORÇ.</t>
  </si>
  <si>
    <t>Após o preenchimento do QCI, preencher com os respectivos percentuais previstos os campos em amarelo</t>
  </si>
  <si>
    <t>Grau de Sigilo</t>
  </si>
  <si>
    <t>#00</t>
  </si>
  <si>
    <t>CRONOGRAMA FÍSICO - FINANCEIRO</t>
  </si>
  <si>
    <t>Nº do CT</t>
  </si>
  <si>
    <t>Proponente/Tomador</t>
  </si>
  <si>
    <t>Município/UF</t>
  </si>
  <si>
    <t>Empreendimento ( nome/apelido)</t>
  </si>
  <si>
    <t>0302.571-98/2009</t>
  </si>
  <si>
    <t>MAUÁ/SP</t>
  </si>
  <si>
    <t>JARDIM ORATÓRIO</t>
  </si>
  <si>
    <t>Programa/Modalidade/Ação</t>
  </si>
  <si>
    <t>Aprovação  (data)</t>
  </si>
  <si>
    <t>Parcela  (n.º)</t>
  </si>
  <si>
    <t>Fim vigência (data)</t>
  </si>
  <si>
    <t>Mês cronog</t>
  </si>
  <si>
    <t>Urbanização, Regularização e Integração de Assentamentos Precários / Apoio à melhoria das condições de habitabilidade</t>
  </si>
  <si>
    <t xml:space="preserve">Valor </t>
  </si>
  <si>
    <t>Peso</t>
  </si>
  <si>
    <t>Parcela</t>
  </si>
  <si>
    <t>Item</t>
  </si>
  <si>
    <t>Discriminação</t>
  </si>
  <si>
    <t>R$</t>
  </si>
  <si>
    <t>SIMPLES</t>
  </si>
  <si>
    <t>ACUM</t>
  </si>
  <si>
    <t>Projetos</t>
  </si>
  <si>
    <t>Serviços Preliminares</t>
  </si>
  <si>
    <t>Terraplenagem</t>
  </si>
  <si>
    <t>Regularização Fundiária</t>
  </si>
  <si>
    <t>Edificação de Unidade Habitacional</t>
  </si>
  <si>
    <t>MAUÁ, 10 DE NOVEMBRO DE 2010</t>
  </si>
  <si>
    <t>OSWALDO DIAS - MAUÁ/SP</t>
  </si>
  <si>
    <t>Nome do Prefeito e da Cidade/UF</t>
  </si>
  <si>
    <t>Após o preenchimento do QCI e dos Percentuais do Cronograma, imprimir Cronograma Físico-Financeiro do CT</t>
  </si>
  <si>
    <t>$</t>
  </si>
  <si>
    <t xml:space="preserve">Cronograma Físico-Financeiro do CT </t>
  </si>
  <si>
    <t xml:space="preserve"> </t>
  </si>
  <si>
    <t>Valor</t>
  </si>
  <si>
    <t>Mês 0</t>
  </si>
  <si>
    <t>ogu</t>
  </si>
  <si>
    <t>cp</t>
  </si>
  <si>
    <t>tt</t>
  </si>
  <si>
    <t>CP (R$)</t>
  </si>
  <si>
    <t>Total (R$)</t>
  </si>
  <si>
    <t>Financ.</t>
  </si>
  <si>
    <t>Prev - simple</t>
  </si>
  <si>
    <t>Prev- acumul</t>
  </si>
  <si>
    <t>Fìsico</t>
  </si>
  <si>
    <t>Real - simple</t>
  </si>
  <si>
    <t>Físico</t>
  </si>
  <si>
    <t>Real- acumul</t>
  </si>
  <si>
    <t>R. Santo Expedito - 240 U.H.</t>
  </si>
  <si>
    <t>R.Foz do Iguaçú - 80 U.H.</t>
  </si>
  <si>
    <t>R.Foz do Iguaçú - 60 U.H.</t>
  </si>
  <si>
    <t>R.Foz do Iguaçú - 120 U.H.</t>
  </si>
  <si>
    <t>i</t>
  </si>
  <si>
    <t>SOMAS</t>
  </si>
  <si>
    <t>Financeiro</t>
  </si>
  <si>
    <t>Real - acumul</t>
  </si>
  <si>
    <t>II</t>
  </si>
  <si>
    <t xml:space="preserve"> A licitar = Prev - Real - Sdo a reprogramar</t>
  </si>
  <si>
    <t>III</t>
  </si>
  <si>
    <t>Saldo a reprogramar</t>
  </si>
  <si>
    <t>Dias a ocorrer / decorridos</t>
  </si>
  <si>
    <t xml:space="preserve">simples </t>
  </si>
  <si>
    <t>acumulado</t>
  </si>
  <si>
    <t>IV</t>
  </si>
  <si>
    <t xml:space="preserve">Dias equivalentes ao realizado físico </t>
  </si>
  <si>
    <t>V</t>
  </si>
  <si>
    <t>Dias de atraso (-) ou de adiantamento</t>
  </si>
  <si>
    <t>Planilha apenas para controle do executado em relação ao inicialmente previsto</t>
  </si>
  <si>
    <t>Mapa de Controle</t>
  </si>
  <si>
    <t xml:space="preserve">QCI/Cronograma Físico-Financeiro do CT </t>
  </si>
  <si>
    <t>TOTAL (R$)</t>
  </si>
  <si>
    <t>PREGÃO  Nº                  /2014</t>
  </si>
  <si>
    <t>MUNICIPAIS, COM FORNECIMENTO DE MATERIAIS E MÃO DE OBRA</t>
  </si>
  <si>
    <r>
      <t xml:space="preserve">OBJETO:  </t>
    </r>
    <r>
      <rPr>
        <sz val="10"/>
        <rFont val="Verdana"/>
        <family val="2"/>
      </rPr>
      <t xml:space="preserve">CONTRATAÇÃO DE EMPRESA PARA PRESTAÇÃO DE SERVIÇOS DE MANUTENÇÃO E CONSERVAÇÃO NOS PRÓPRIOS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</si>
</sst>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&quot;R$ &quot;* #,##0.00_);_(&quot;R$ &quot;* \(#,##0.00\);_(&quot;R$ &quot;* \-??_);_(@_)"/>
    <numFmt numFmtId="165" formatCode="_(* #,##0.00_);_(* \(#,##0.00\);_(* \-??_);_(@_)"/>
    <numFmt numFmtId="166" formatCode="#,##0.00\ ;&quot; (&quot;#,##0.00\);&quot; -&quot;#\ ;@\ "/>
    <numFmt numFmtId="167" formatCode="#,##0.00;[Red]#,##0.00"/>
    <numFmt numFmtId="168" formatCode="0.00;[Red]0.00"/>
    <numFmt numFmtId="169" formatCode="00\-00\-00"/>
    <numFmt numFmtId="170" formatCode="_(* #,##0.0000_);_(* \(#,##0.0000\);_(* \-????_);_(@_)"/>
    <numFmt numFmtId="171" formatCode="_ * #,##0_ ;_ * \-#,##0_ ;_ * \-??_ ;_ @_ "/>
    <numFmt numFmtId="172" formatCode="#,##0.000"/>
    <numFmt numFmtId="173" formatCode="dd/mm/yy;@"/>
    <numFmt numFmtId="174" formatCode="d/m/yy;@"/>
  </numFmts>
  <fonts count="71"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9"/>
      <color indexed="60"/>
      <name val="Arial"/>
      <family val="2"/>
    </font>
    <font>
      <sz val="9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9"/>
      <color indexed="49"/>
      <name val="Arial"/>
      <family val="2"/>
    </font>
    <font>
      <u/>
      <sz val="10"/>
      <color indexed="12"/>
      <name val="Arial"/>
      <family val="2"/>
    </font>
    <font>
      <sz val="9"/>
      <color indexed="2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9"/>
      <color indexed="8"/>
      <name val="Arial"/>
      <family val="2"/>
    </font>
    <font>
      <sz val="20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Verdana"/>
      <family val="2"/>
    </font>
    <font>
      <b/>
      <sz val="11"/>
      <name val="Arial"/>
      <family val="2"/>
      <charset val="1"/>
    </font>
    <font>
      <sz val="10"/>
      <name val="Verdana"/>
      <family val="2"/>
    </font>
    <font>
      <sz val="9"/>
      <name val="Verdana"/>
      <family val="2"/>
    </font>
    <font>
      <b/>
      <sz val="9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"/>
      <name val="Verdana"/>
      <family val="2"/>
    </font>
    <font>
      <b/>
      <sz val="9"/>
      <name val="Verdana"/>
      <family val="2"/>
    </font>
    <font>
      <b/>
      <sz val="8"/>
      <name val="Verdana"/>
      <family val="2"/>
    </font>
    <font>
      <b/>
      <sz val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vertAlign val="subscript"/>
      <sz val="12"/>
      <name val="Times New Roman"/>
      <family val="1"/>
    </font>
    <font>
      <b/>
      <sz val="12"/>
      <color indexed="10"/>
      <name val="Times New Roman"/>
      <family val="1"/>
    </font>
    <font>
      <sz val="12"/>
      <color indexed="10"/>
      <name val="Times New Roman"/>
      <family val="1"/>
    </font>
    <font>
      <sz val="9"/>
      <color indexed="10"/>
      <name val="Arial"/>
      <family val="2"/>
    </font>
    <font>
      <vertAlign val="subscript"/>
      <sz val="12"/>
      <color indexed="10"/>
      <name val="Times New Roman"/>
      <family val="1"/>
    </font>
    <font>
      <i/>
      <sz val="11.5"/>
      <name val="Times New Roman"/>
      <family val="1"/>
    </font>
    <font>
      <sz val="11.5"/>
      <name val="Times New Roman"/>
      <family val="1"/>
    </font>
    <font>
      <i/>
      <sz val="12"/>
      <name val="Arial"/>
      <family val="2"/>
    </font>
    <font>
      <i/>
      <sz val="12"/>
      <name val="Times New Roman"/>
      <family val="1"/>
    </font>
    <font>
      <b/>
      <sz val="12"/>
      <name val="Arial"/>
      <family val="2"/>
    </font>
    <font>
      <sz val="12"/>
      <name val="Swis721 Md BT"/>
      <family val="2"/>
    </font>
    <font>
      <b/>
      <i/>
      <sz val="12"/>
      <name val="Arial"/>
      <family val="2"/>
    </font>
    <font>
      <b/>
      <sz val="9"/>
      <color indexed="12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9"/>
      <color indexed="12"/>
      <name val="Arial"/>
      <family val="2"/>
    </font>
    <font>
      <sz val="8"/>
      <color indexed="22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9"/>
      <name val="Arial"/>
      <family val="2"/>
    </font>
    <font>
      <b/>
      <sz val="20"/>
      <color indexed="10"/>
      <name val="Arial"/>
      <family val="2"/>
    </font>
    <font>
      <sz val="9"/>
      <name val="Arial"/>
      <family val="2"/>
    </font>
    <font>
      <b/>
      <sz val="12"/>
      <color indexed="8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51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indexed="49"/>
        <bgColor indexed="40"/>
      </patternFill>
    </fill>
    <fill>
      <patternFill patternType="solid">
        <fgColor indexed="31"/>
        <bgColor indexed="22"/>
      </patternFill>
    </fill>
    <fill>
      <patternFill patternType="solid">
        <fgColor indexed="52"/>
        <bgColor indexed="53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6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13"/>
        <bgColor indexed="34"/>
      </patternFill>
    </fill>
    <fill>
      <patternFill patternType="solid">
        <fgColor indexed="63"/>
        <bgColor indexed="59"/>
      </patternFill>
    </fill>
    <fill>
      <patternFill patternType="solid">
        <fgColor indexed="40"/>
        <bgColor indexed="49"/>
      </patternFill>
    </fill>
    <fill>
      <patternFill patternType="solid">
        <fgColor indexed="19"/>
        <bgColor indexed="24"/>
      </patternFill>
    </fill>
    <fill>
      <patternFill patternType="solid">
        <fgColor indexed="24"/>
        <bgColor indexed="19"/>
      </patternFill>
    </fill>
    <fill>
      <patternFill patternType="solid">
        <fgColor indexed="51"/>
        <bgColor indexed="41"/>
      </patternFill>
    </fill>
    <fill>
      <patternFill patternType="solid">
        <fgColor indexed="50"/>
        <bgColor indexed="51"/>
      </patternFill>
    </fill>
    <fill>
      <patternFill patternType="solid">
        <fgColor indexed="41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4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1"/>
      </patternFill>
    </fill>
  </fills>
  <borders count="1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</borders>
  <cellStyleXfs count="994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6" fillId="14" borderId="2" applyNumberFormat="0" applyAlignment="0" applyProtection="0"/>
    <xf numFmtId="0" fontId="6" fillId="14" borderId="2" applyNumberFormat="0" applyAlignment="0" applyProtection="0"/>
    <xf numFmtId="0" fontId="6" fillId="14" borderId="2" applyNumberFormat="0" applyAlignment="0" applyProtection="0"/>
    <xf numFmtId="0" fontId="6" fillId="14" borderId="2" applyNumberFormat="0" applyAlignment="0" applyProtection="0"/>
    <xf numFmtId="0" fontId="6" fillId="14" borderId="2" applyNumberFormat="0" applyAlignment="0" applyProtection="0"/>
    <xf numFmtId="0" fontId="6" fillId="14" borderId="2" applyNumberFormat="0" applyAlignment="0" applyProtection="0"/>
    <xf numFmtId="0" fontId="6" fillId="14" borderId="2" applyNumberFormat="0" applyAlignment="0" applyProtection="0"/>
    <xf numFmtId="0" fontId="6" fillId="14" borderId="2" applyNumberFormat="0" applyAlignment="0" applyProtection="0"/>
    <xf numFmtId="0" fontId="6" fillId="14" borderId="2" applyNumberFormat="0" applyAlignment="0" applyProtection="0"/>
    <xf numFmtId="0" fontId="6" fillId="14" borderId="2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8" fillId="3" borderId="1" applyNumberFormat="0" applyAlignment="0" applyProtection="0"/>
    <xf numFmtId="0" fontId="8" fillId="3" borderId="1" applyNumberFormat="0" applyAlignment="0" applyProtection="0"/>
    <xf numFmtId="0" fontId="8" fillId="3" borderId="1" applyNumberFormat="0" applyAlignment="0" applyProtection="0"/>
    <xf numFmtId="0" fontId="8" fillId="3" borderId="1" applyNumberFormat="0" applyAlignment="0" applyProtection="0"/>
    <xf numFmtId="0" fontId="8" fillId="3" borderId="1" applyNumberFormat="0" applyAlignment="0" applyProtection="0"/>
    <xf numFmtId="0" fontId="8" fillId="3" borderId="1" applyNumberFormat="0" applyAlignment="0" applyProtection="0"/>
    <xf numFmtId="0" fontId="8" fillId="3" borderId="1" applyNumberFormat="0" applyAlignment="0" applyProtection="0"/>
    <xf numFmtId="0" fontId="8" fillId="3" borderId="1" applyNumberFormat="0" applyAlignment="0" applyProtection="0"/>
    <xf numFmtId="0" fontId="8" fillId="3" borderId="1" applyNumberFormat="0" applyAlignment="0" applyProtection="0"/>
    <xf numFmtId="0" fontId="8" fillId="3" borderId="1" applyNumberFormat="0" applyAlignment="0" applyProtection="0"/>
    <xf numFmtId="0" fontId="8" fillId="3" borderId="1" applyNumberFormat="0" applyAlignment="0" applyProtection="0"/>
    <xf numFmtId="0" fontId="8" fillId="3" borderId="1" applyNumberFormat="0" applyAlignment="0" applyProtection="0"/>
    <xf numFmtId="0" fontId="8" fillId="3" borderId="1" applyNumberFormat="0" applyAlignment="0" applyProtection="0"/>
    <xf numFmtId="0" fontId="8" fillId="3" borderId="1" applyNumberFormat="0" applyAlignment="0" applyProtection="0"/>
    <xf numFmtId="0" fontId="8" fillId="3" borderId="1" applyNumberFormat="0" applyAlignment="0" applyProtection="0"/>
    <xf numFmtId="0" fontId="8" fillId="3" borderId="1" applyNumberFormat="0" applyAlignment="0" applyProtection="0"/>
    <xf numFmtId="0" fontId="26" fillId="0" borderId="0"/>
    <xf numFmtId="0" fontId="9" fillId="9" borderId="0" applyNumberFormat="0" applyBorder="0" applyAlignment="0" applyProtection="0"/>
    <xf numFmtId="0" fontId="69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20" borderId="0" applyNumberFormat="0" applyBorder="0" applyAlignment="0" applyProtection="0"/>
    <xf numFmtId="164" fontId="69" fillId="0" borderId="0" applyFill="0" applyBorder="0" applyAlignment="0" applyProtection="0"/>
    <xf numFmtId="164" fontId="12" fillId="0" borderId="0" applyFill="0" applyBorder="0" applyAlignment="0" applyProtection="0"/>
    <xf numFmtId="164" fontId="12" fillId="0" borderId="0" applyFill="0" applyBorder="0" applyAlignment="0" applyProtection="0"/>
    <xf numFmtId="164" fontId="12" fillId="0" borderId="0" applyFill="0" applyBorder="0" applyAlignment="0" applyProtection="0"/>
    <xf numFmtId="164" fontId="12" fillId="0" borderId="0" applyFill="0" applyBorder="0" applyAlignment="0" applyProtection="0"/>
    <xf numFmtId="164" fontId="12" fillId="0" borderId="0" applyFill="0" applyBorder="0" applyAlignment="0" applyProtection="0"/>
    <xf numFmtId="164" fontId="12" fillId="0" borderId="0" applyFill="0" applyBorder="0" applyAlignment="0" applyProtection="0"/>
    <xf numFmtId="164" fontId="69" fillId="0" borderId="0" applyFill="0" applyBorder="0" applyAlignment="0" applyProtection="0"/>
    <xf numFmtId="164" fontId="69" fillId="0" borderId="0" applyFill="0" applyBorder="0" applyAlignment="0" applyProtection="0"/>
    <xf numFmtId="164" fontId="69" fillId="0" borderId="0" applyFill="0" applyBorder="0" applyAlignment="0" applyProtection="0"/>
    <xf numFmtId="164" fontId="12" fillId="0" borderId="0" applyFill="0" applyBorder="0" applyAlignment="0" applyProtection="0"/>
    <xf numFmtId="164" fontId="69" fillId="0" borderId="0" applyFill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9" fillId="0" borderId="0" applyNumberFormat="0" applyBorder="0" applyAlignment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9" fillId="0" borderId="0" applyNumberFormat="0" applyBorder="0" applyAlignment="0"/>
    <xf numFmtId="0" fontId="69" fillId="0" borderId="0" applyNumberFormat="0" applyBorder="0" applyAlignment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 applyNumberFormat="0" applyBorder="0" applyAlignment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69" fillId="0" borderId="0" applyNumberFormat="0" applyBorder="0" applyAlignment="0"/>
    <xf numFmtId="0" fontId="69" fillId="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2" fillId="4" borderId="4" applyNumberFormat="0" applyAlignment="0" applyProtection="0"/>
    <xf numFmtId="0" fontId="12" fillId="4" borderId="4" applyNumberFormat="0" applyAlignment="0" applyProtection="0"/>
    <xf numFmtId="0" fontId="12" fillId="4" borderId="4" applyNumberFormat="0" applyAlignment="0" applyProtection="0"/>
    <xf numFmtId="0" fontId="12" fillId="4" borderId="4" applyNumberFormat="0" applyAlignment="0" applyProtection="0"/>
    <xf numFmtId="0" fontId="12" fillId="4" borderId="4" applyNumberFormat="0" applyAlignment="0" applyProtection="0"/>
    <xf numFmtId="0" fontId="12" fillId="4" borderId="4" applyNumberFormat="0" applyAlignment="0" applyProtection="0"/>
    <xf numFmtId="0" fontId="12" fillId="4" borderId="4" applyNumberFormat="0" applyAlignment="0" applyProtection="0"/>
    <xf numFmtId="0" fontId="12" fillId="4" borderId="4" applyNumberFormat="0" applyAlignment="0" applyProtection="0"/>
    <xf numFmtId="0" fontId="12" fillId="4" borderId="4" applyNumberFormat="0" applyAlignment="0" applyProtection="0"/>
    <xf numFmtId="0" fontId="12" fillId="4" borderId="4" applyNumberFormat="0" applyAlignment="0" applyProtection="0"/>
    <xf numFmtId="0" fontId="12" fillId="4" borderId="4" applyNumberFormat="0" applyAlignment="0" applyProtection="0"/>
    <xf numFmtId="0" fontId="12" fillId="4" borderId="4" applyNumberFormat="0" applyAlignment="0" applyProtection="0"/>
    <xf numFmtId="0" fontId="12" fillId="4" borderId="4" applyNumberFormat="0" applyAlignment="0" applyProtection="0"/>
    <xf numFmtId="0" fontId="12" fillId="4" borderId="4" applyNumberFormat="0" applyAlignment="0" applyProtection="0"/>
    <xf numFmtId="0" fontId="12" fillId="4" borderId="4" applyNumberFormat="0" applyAlignment="0" applyProtection="0"/>
    <xf numFmtId="0" fontId="12" fillId="4" borderId="4" applyNumberFormat="0" applyAlignment="0" applyProtection="0"/>
    <xf numFmtId="0" fontId="12" fillId="4" borderId="4" applyNumberFormat="0" applyAlignment="0" applyProtection="0"/>
    <xf numFmtId="0" fontId="12" fillId="4" borderId="4" applyNumberFormat="0" applyAlignment="0" applyProtection="0"/>
    <xf numFmtId="0" fontId="12" fillId="4" borderId="4" applyNumberFormat="0" applyAlignment="0" applyProtection="0"/>
    <xf numFmtId="0" fontId="12" fillId="4" borderId="4" applyNumberFormat="0" applyAlignment="0" applyProtection="0"/>
    <xf numFmtId="0" fontId="12" fillId="4" borderId="4" applyNumberFormat="0" applyAlignment="0" applyProtection="0"/>
    <xf numFmtId="0" fontId="12" fillId="4" borderId="4" applyNumberFormat="0" applyAlignment="0" applyProtection="0"/>
    <xf numFmtId="0" fontId="12" fillId="4" borderId="4" applyNumberFormat="0" applyAlignment="0" applyProtection="0"/>
    <xf numFmtId="0" fontId="12" fillId="4" borderId="4" applyNumberFormat="0" applyAlignment="0" applyProtection="0"/>
    <xf numFmtId="0" fontId="12" fillId="4" borderId="4" applyNumberFormat="0" applyAlignment="0" applyProtection="0"/>
    <xf numFmtId="0" fontId="12" fillId="4" borderId="4" applyNumberFormat="0" applyAlignment="0" applyProtection="0"/>
    <xf numFmtId="0" fontId="12" fillId="4" borderId="4" applyNumberFormat="0" applyAlignment="0" applyProtection="0"/>
    <xf numFmtId="0" fontId="12" fillId="4" borderId="4" applyNumberFormat="0" applyAlignment="0" applyProtection="0"/>
    <xf numFmtId="0" fontId="12" fillId="4" borderId="4" applyNumberFormat="0" applyAlignment="0" applyProtection="0"/>
    <xf numFmtId="0" fontId="12" fillId="4" borderId="4" applyNumberFormat="0" applyAlignment="0" applyProtection="0"/>
    <xf numFmtId="0" fontId="12" fillId="4" borderId="4" applyNumberFormat="0" applyAlignment="0" applyProtection="0"/>
    <xf numFmtId="0" fontId="12" fillId="4" borderId="4" applyNumberFormat="0" applyAlignment="0" applyProtection="0"/>
    <xf numFmtId="0" fontId="12" fillId="4" borderId="4" applyNumberFormat="0" applyAlignment="0" applyProtection="0"/>
    <xf numFmtId="0" fontId="12" fillId="4" borderId="4" applyNumberFormat="0" applyAlignment="0" applyProtection="0"/>
    <xf numFmtId="0" fontId="12" fillId="4" borderId="4" applyNumberFormat="0" applyAlignment="0" applyProtection="0"/>
    <xf numFmtId="0" fontId="12" fillId="4" borderId="4" applyNumberFormat="0" applyAlignment="0" applyProtection="0"/>
    <xf numFmtId="0" fontId="12" fillId="4" borderId="4" applyNumberFormat="0" applyAlignment="0" applyProtection="0"/>
    <xf numFmtId="0" fontId="12" fillId="4" borderId="4" applyNumberFormat="0" applyAlignment="0" applyProtection="0"/>
    <xf numFmtId="0" fontId="12" fillId="4" borderId="4" applyNumberFormat="0" applyAlignment="0" applyProtection="0"/>
    <xf numFmtId="0" fontId="12" fillId="4" borderId="4" applyNumberFormat="0" applyAlignment="0" applyProtection="0"/>
    <xf numFmtId="0" fontId="12" fillId="4" borderId="4" applyNumberFormat="0" applyAlignment="0" applyProtection="0"/>
    <xf numFmtId="9" fontId="69" fillId="0" borderId="0" applyFill="0" applyBorder="0" applyAlignment="0" applyProtection="0"/>
    <xf numFmtId="9" fontId="69" fillId="0" borderId="0" applyFill="0" applyBorder="0" applyAlignment="0" applyProtection="0"/>
    <xf numFmtId="9" fontId="69" fillId="0" borderId="0" applyFill="0" applyBorder="0" applyAlignment="0" applyProtection="0"/>
    <xf numFmtId="9" fontId="69" fillId="0" borderId="0" applyFill="0" applyBorder="0" applyAlignment="0" applyProtection="0"/>
    <xf numFmtId="9" fontId="69" fillId="0" borderId="0" applyFill="0" applyBorder="0" applyAlignment="0" applyProtection="0"/>
    <xf numFmtId="9" fontId="69" fillId="0" borderId="0" applyFill="0" applyBorder="0" applyAlignment="0" applyProtection="0"/>
    <xf numFmtId="9" fontId="69" fillId="0" borderId="0" applyFill="0" applyBorder="0" applyAlignment="0" applyProtection="0"/>
    <xf numFmtId="9" fontId="69" fillId="0" borderId="0" applyFill="0" applyBorder="0" applyAlignment="0" applyProtection="0"/>
    <xf numFmtId="9" fontId="69" fillId="0" borderId="0" applyFill="0" applyBorder="0" applyAlignment="0" applyProtection="0"/>
    <xf numFmtId="9" fontId="69" fillId="0" borderId="0" applyFill="0" applyBorder="0" applyAlignment="0" applyProtection="0"/>
    <xf numFmtId="9" fontId="69" fillId="0" borderId="0" applyFill="0" applyBorder="0" applyAlignment="0" applyProtection="0"/>
    <xf numFmtId="9" fontId="69" fillId="0" borderId="0" applyFill="0" applyBorder="0" applyAlignment="0" applyProtection="0"/>
    <xf numFmtId="0" fontId="14" fillId="2" borderId="5" applyNumberFormat="0" applyAlignment="0" applyProtection="0"/>
    <xf numFmtId="0" fontId="14" fillId="2" borderId="5" applyNumberFormat="0" applyAlignment="0" applyProtection="0"/>
    <xf numFmtId="0" fontId="14" fillId="2" borderId="5" applyNumberFormat="0" applyAlignment="0" applyProtection="0"/>
    <xf numFmtId="0" fontId="14" fillId="2" borderId="5" applyNumberFormat="0" applyAlignment="0" applyProtection="0"/>
    <xf numFmtId="0" fontId="14" fillId="2" borderId="5" applyNumberFormat="0" applyAlignment="0" applyProtection="0"/>
    <xf numFmtId="0" fontId="14" fillId="2" borderId="5" applyNumberFormat="0" applyAlignment="0" applyProtection="0"/>
    <xf numFmtId="0" fontId="14" fillId="2" borderId="5" applyNumberFormat="0" applyAlignment="0" applyProtection="0"/>
    <xf numFmtId="0" fontId="14" fillId="2" borderId="5" applyNumberFormat="0" applyAlignment="0" applyProtection="0"/>
    <xf numFmtId="0" fontId="14" fillId="2" borderId="5" applyNumberFormat="0" applyAlignment="0" applyProtection="0"/>
    <xf numFmtId="0" fontId="14" fillId="2" borderId="5" applyNumberFormat="0" applyAlignment="0" applyProtection="0"/>
    <xf numFmtId="0" fontId="14" fillId="2" borderId="5" applyNumberFormat="0" applyAlignment="0" applyProtection="0"/>
    <xf numFmtId="0" fontId="14" fillId="2" borderId="5" applyNumberFormat="0" applyAlignment="0" applyProtection="0"/>
    <xf numFmtId="0" fontId="14" fillId="2" borderId="5" applyNumberFormat="0" applyAlignment="0" applyProtection="0"/>
    <xf numFmtId="0" fontId="14" fillId="2" borderId="5" applyNumberFormat="0" applyAlignment="0" applyProtection="0"/>
    <xf numFmtId="0" fontId="14" fillId="2" borderId="5" applyNumberFormat="0" applyAlignment="0" applyProtection="0"/>
    <xf numFmtId="0" fontId="14" fillId="2" borderId="5" applyNumberFormat="0" applyAlignment="0" applyProtection="0"/>
    <xf numFmtId="165" fontId="12" fillId="0" borderId="0" applyFill="0" applyBorder="0" applyAlignment="0" applyProtection="0"/>
    <xf numFmtId="165" fontId="69" fillId="0" borderId="0" applyFill="0" applyBorder="0" applyAlignment="0" applyProtection="0"/>
    <xf numFmtId="165" fontId="69" fillId="0" borderId="0" applyFill="0" applyBorder="0" applyAlignment="0" applyProtection="0"/>
    <xf numFmtId="166" fontId="69" fillId="0" borderId="0" applyFill="0" applyAlignment="0" applyProtection="0"/>
    <xf numFmtId="165" fontId="12" fillId="0" borderId="0" applyFill="0" applyBorder="0" applyAlignment="0" applyProtection="0"/>
    <xf numFmtId="165" fontId="69" fillId="0" borderId="0" applyFill="0" applyBorder="0" applyAlignment="0" applyProtection="0"/>
    <xf numFmtId="165" fontId="69" fillId="0" borderId="0" applyFill="0" applyBorder="0" applyAlignment="0" applyProtection="0"/>
    <xf numFmtId="165" fontId="12" fillId="0" borderId="0" applyFill="0" applyBorder="0" applyAlignment="0" applyProtection="0"/>
    <xf numFmtId="165" fontId="69" fillId="0" borderId="0" applyFill="0" applyBorder="0" applyAlignment="0" applyProtection="0"/>
    <xf numFmtId="165" fontId="69" fillId="0" borderId="0" applyFill="0" applyBorder="0" applyAlignment="0" applyProtection="0"/>
    <xf numFmtId="165" fontId="69" fillId="0" borderId="0" applyFill="0" applyBorder="0" applyAlignment="0" applyProtection="0"/>
    <xf numFmtId="165" fontId="69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69" fillId="0" borderId="0" applyFill="0" applyBorder="0" applyAlignment="0" applyProtection="0"/>
    <xf numFmtId="165" fontId="69" fillId="0" borderId="0" applyFill="0" applyBorder="0" applyAlignment="0" applyProtection="0"/>
    <xf numFmtId="165" fontId="69" fillId="0" borderId="0" applyFill="0" applyBorder="0" applyAlignment="0" applyProtection="0"/>
    <xf numFmtId="165" fontId="69" fillId="0" borderId="0" applyFill="0" applyBorder="0" applyAlignment="0" applyProtection="0"/>
    <xf numFmtId="165" fontId="69" fillId="0" borderId="0" applyFill="0" applyBorder="0" applyAlignment="0" applyProtection="0"/>
    <xf numFmtId="165" fontId="69" fillId="0" borderId="0" applyFill="0" applyBorder="0" applyAlignment="0" applyProtection="0"/>
    <xf numFmtId="165" fontId="69" fillId="0" borderId="0" applyFill="0" applyBorder="0" applyAlignment="0" applyProtection="0"/>
    <xf numFmtId="165" fontId="69" fillId="0" borderId="0" applyFill="0" applyBorder="0" applyAlignment="0" applyProtection="0"/>
    <xf numFmtId="165" fontId="69" fillId="0" borderId="0" applyFill="0" applyBorder="0" applyAlignment="0" applyProtection="0"/>
    <xf numFmtId="165" fontId="69" fillId="0" borderId="0" applyFill="0" applyBorder="0" applyAlignment="0" applyProtection="0"/>
    <xf numFmtId="165" fontId="12" fillId="0" borderId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0" borderId="6" applyNumberFormat="0" applyFill="0" applyProtection="0">
      <alignment horizontal="center"/>
    </xf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165" fontId="12" fillId="0" borderId="0" applyFill="0" applyBorder="0" applyAlignment="0" applyProtection="0"/>
    <xf numFmtId="165" fontId="69" fillId="0" borderId="0" applyFill="0" applyBorder="0" applyAlignment="0" applyProtection="0"/>
  </cellStyleXfs>
  <cellXfs count="876">
    <xf numFmtId="0" fontId="0" fillId="0" borderId="0" xfId="0"/>
    <xf numFmtId="0" fontId="12" fillId="0" borderId="0" xfId="771"/>
    <xf numFmtId="0" fontId="12" fillId="0" borderId="0" xfId="771" applyBorder="1"/>
    <xf numFmtId="0" fontId="23" fillId="8" borderId="11" xfId="771" applyFont="1" applyFill="1" applyBorder="1"/>
    <xf numFmtId="0" fontId="12" fillId="8" borderId="12" xfId="771" applyFill="1" applyBorder="1"/>
    <xf numFmtId="0" fontId="12" fillId="8" borderId="13" xfId="771" applyFill="1" applyBorder="1"/>
    <xf numFmtId="0" fontId="23" fillId="21" borderId="14" xfId="771" applyFont="1" applyFill="1" applyBorder="1"/>
    <xf numFmtId="0" fontId="23" fillId="21" borderId="15" xfId="771" applyFont="1" applyFill="1" applyBorder="1"/>
    <xf numFmtId="0" fontId="12" fillId="0" borderId="16" xfId="771" applyBorder="1"/>
    <xf numFmtId="0" fontId="12" fillId="0" borderId="17" xfId="771" applyFont="1" applyBorder="1"/>
    <xf numFmtId="4" fontId="23" fillId="0" borderId="18" xfId="771" applyNumberFormat="1" applyFont="1" applyBorder="1"/>
    <xf numFmtId="4" fontId="23" fillId="0" borderId="19" xfId="771" applyNumberFormat="1" applyFont="1" applyBorder="1"/>
    <xf numFmtId="0" fontId="12" fillId="0" borderId="20" xfId="771" applyFont="1" applyBorder="1"/>
    <xf numFmtId="4" fontId="23" fillId="0" borderId="21" xfId="771" applyNumberFormat="1" applyFont="1" applyBorder="1"/>
    <xf numFmtId="2" fontId="24" fillId="0" borderId="22" xfId="771" applyNumberFormat="1" applyFont="1" applyBorder="1"/>
    <xf numFmtId="2" fontId="12" fillId="0" borderId="23" xfId="771" applyNumberFormat="1" applyFont="1" applyBorder="1"/>
    <xf numFmtId="2" fontId="12" fillId="0" borderId="0" xfId="771" applyNumberFormat="1"/>
    <xf numFmtId="0" fontId="12" fillId="5" borderId="24" xfId="771" applyFont="1" applyFill="1" applyBorder="1"/>
    <xf numFmtId="4" fontId="23" fillId="5" borderId="24" xfId="771" applyNumberFormat="1" applyFont="1" applyFill="1" applyBorder="1"/>
    <xf numFmtId="4" fontId="23" fillId="5" borderId="25" xfId="771" applyNumberFormat="1" applyFont="1" applyFill="1" applyBorder="1"/>
    <xf numFmtId="0" fontId="12" fillId="5" borderId="26" xfId="771" applyFont="1" applyFill="1" applyBorder="1"/>
    <xf numFmtId="4" fontId="23" fillId="5" borderId="27" xfId="771" applyNumberFormat="1" applyFont="1" applyFill="1" applyBorder="1"/>
    <xf numFmtId="2" fontId="24" fillId="5" borderId="28" xfId="771" applyNumberFormat="1" applyFont="1" applyFill="1" applyBorder="1"/>
    <xf numFmtId="2" fontId="12" fillId="5" borderId="29" xfId="771" applyNumberFormat="1" applyFont="1" applyFill="1" applyBorder="1"/>
    <xf numFmtId="0" fontId="12" fillId="0" borderId="24" xfId="771" applyFont="1" applyBorder="1"/>
    <xf numFmtId="4" fontId="23" fillId="0" borderId="24" xfId="771" applyNumberFormat="1" applyFont="1" applyFill="1" applyBorder="1"/>
    <xf numFmtId="4" fontId="23" fillId="0" borderId="25" xfId="771" applyNumberFormat="1" applyFont="1" applyBorder="1"/>
    <xf numFmtId="0" fontId="12" fillId="0" borderId="26" xfId="771" applyFont="1" applyBorder="1"/>
    <xf numFmtId="4" fontId="23" fillId="0" borderId="27" xfId="771" applyNumberFormat="1" applyFont="1" applyBorder="1"/>
    <xf numFmtId="2" fontId="24" fillId="0" borderId="28" xfId="771" applyNumberFormat="1" applyFont="1" applyBorder="1"/>
    <xf numFmtId="2" fontId="12" fillId="0" borderId="30" xfId="771" applyNumberFormat="1" applyFont="1" applyBorder="1"/>
    <xf numFmtId="0" fontId="12" fillId="0" borderId="0" xfId="771" applyFill="1" applyBorder="1"/>
    <xf numFmtId="0" fontId="12" fillId="5" borderId="31" xfId="771" applyFont="1" applyFill="1" applyBorder="1"/>
    <xf numFmtId="0" fontId="12" fillId="0" borderId="31" xfId="771" applyFont="1" applyBorder="1"/>
    <xf numFmtId="0" fontId="12" fillId="5" borderId="32" xfId="771" applyFont="1" applyFill="1" applyBorder="1"/>
    <xf numFmtId="4" fontId="23" fillId="5" borderId="33" xfId="771" applyNumberFormat="1" applyFont="1" applyFill="1" applyBorder="1"/>
    <xf numFmtId="2" fontId="24" fillId="5" borderId="34" xfId="771" applyNumberFormat="1" applyFont="1" applyFill="1" applyBorder="1"/>
    <xf numFmtId="0" fontId="12" fillId="5" borderId="35" xfId="771" applyFont="1" applyFill="1" applyBorder="1"/>
    <xf numFmtId="0" fontId="12" fillId="0" borderId="36" xfId="771" applyFont="1" applyBorder="1"/>
    <xf numFmtId="4" fontId="23" fillId="0" borderId="37" xfId="771" applyNumberFormat="1" applyFont="1" applyBorder="1"/>
    <xf numFmtId="0" fontId="12" fillId="0" borderId="24" xfId="771" applyFont="1" applyFill="1" applyBorder="1"/>
    <xf numFmtId="4" fontId="23" fillId="0" borderId="25" xfId="771" applyNumberFormat="1" applyFont="1" applyFill="1" applyBorder="1"/>
    <xf numFmtId="0" fontId="12" fillId="0" borderId="0" xfId="771" applyFill="1"/>
    <xf numFmtId="0" fontId="12" fillId="5" borderId="38" xfId="771" applyFont="1" applyFill="1" applyBorder="1"/>
    <xf numFmtId="4" fontId="23" fillId="5" borderId="39" xfId="771" applyNumberFormat="1" applyFont="1" applyFill="1" applyBorder="1"/>
    <xf numFmtId="4" fontId="23" fillId="5" borderId="40" xfId="771" applyNumberFormat="1" applyFont="1" applyFill="1" applyBorder="1"/>
    <xf numFmtId="4" fontId="23" fillId="0" borderId="0" xfId="771" applyNumberFormat="1" applyFont="1" applyFill="1" applyBorder="1"/>
    <xf numFmtId="0" fontId="12" fillId="0" borderId="0" xfId="771" applyFont="1"/>
    <xf numFmtId="0" fontId="23" fillId="8" borderId="41" xfId="771" applyFont="1" applyFill="1" applyBorder="1"/>
    <xf numFmtId="0" fontId="12" fillId="8" borderId="42" xfId="771" applyFill="1" applyBorder="1"/>
    <xf numFmtId="0" fontId="12" fillId="8" borderId="43" xfId="771" applyFill="1" applyBorder="1"/>
    <xf numFmtId="0" fontId="12" fillId="0" borderId="44" xfId="771" applyFont="1" applyBorder="1"/>
    <xf numFmtId="4" fontId="23" fillId="0" borderId="45" xfId="771" applyNumberFormat="1" applyFont="1" applyBorder="1"/>
    <xf numFmtId="4" fontId="23" fillId="0" borderId="46" xfId="771" applyNumberFormat="1" applyFont="1" applyBorder="1"/>
    <xf numFmtId="0" fontId="12" fillId="0" borderId="46" xfId="771" applyFont="1" applyBorder="1"/>
    <xf numFmtId="4" fontId="23" fillId="0" borderId="47" xfId="771" applyNumberFormat="1" applyFont="1" applyBorder="1"/>
    <xf numFmtId="0" fontId="12" fillId="0" borderId="33" xfId="771" applyBorder="1"/>
    <xf numFmtId="0" fontId="23" fillId="8" borderId="12" xfId="771" applyFont="1" applyFill="1" applyBorder="1"/>
    <xf numFmtId="0" fontId="23" fillId="21" borderId="14" xfId="771" applyFont="1" applyFill="1" applyBorder="1" applyAlignment="1">
      <alignment horizontal="center" vertical="center"/>
    </xf>
    <xf numFmtId="0" fontId="12" fillId="0" borderId="48" xfId="771" applyFont="1" applyBorder="1"/>
    <xf numFmtId="0" fontId="23" fillId="0" borderId="21" xfId="771" applyFont="1" applyBorder="1"/>
    <xf numFmtId="2" fontId="12" fillId="0" borderId="49" xfId="771" applyNumberFormat="1" applyBorder="1"/>
    <xf numFmtId="2" fontId="12" fillId="0" borderId="50" xfId="771" applyNumberFormat="1" applyBorder="1"/>
    <xf numFmtId="0" fontId="12" fillId="0" borderId="16" xfId="771" applyFont="1" applyBorder="1"/>
    <xf numFmtId="0" fontId="12" fillId="5" borderId="51" xfId="771" applyFont="1" applyFill="1" applyBorder="1"/>
    <xf numFmtId="2" fontId="23" fillId="5" borderId="0" xfId="771" applyNumberFormat="1" applyFont="1" applyFill="1" applyBorder="1"/>
    <xf numFmtId="2" fontId="24" fillId="5" borderId="52" xfId="771" applyNumberFormat="1" applyFont="1" applyFill="1" applyBorder="1"/>
    <xf numFmtId="2" fontId="12" fillId="5" borderId="53" xfId="771" applyNumberFormat="1" applyFill="1" applyBorder="1"/>
    <xf numFmtId="2" fontId="23" fillId="0" borderId="27" xfId="771" applyNumberFormat="1" applyFont="1" applyBorder="1"/>
    <xf numFmtId="2" fontId="24" fillId="0" borderId="52" xfId="771" applyNumberFormat="1" applyFont="1" applyBorder="1"/>
    <xf numFmtId="2" fontId="12" fillId="0" borderId="53" xfId="771" applyNumberFormat="1" applyBorder="1"/>
    <xf numFmtId="0" fontId="23" fillId="5" borderId="0" xfId="771" applyFont="1" applyFill="1" applyBorder="1"/>
    <xf numFmtId="2" fontId="12" fillId="5" borderId="52" xfId="771" applyNumberFormat="1" applyFill="1" applyBorder="1"/>
    <xf numFmtId="0" fontId="23" fillId="0" borderId="27" xfId="771" applyFont="1" applyBorder="1"/>
    <xf numFmtId="2" fontId="12" fillId="0" borderId="52" xfId="771" applyNumberFormat="1" applyBorder="1"/>
    <xf numFmtId="0" fontId="12" fillId="5" borderId="52" xfId="771" applyFill="1" applyBorder="1"/>
    <xf numFmtId="0" fontId="12" fillId="5" borderId="53" xfId="771" applyFill="1" applyBorder="1"/>
    <xf numFmtId="0" fontId="23" fillId="0" borderId="52" xfId="771" applyFont="1" applyBorder="1"/>
    <xf numFmtId="0" fontId="12" fillId="0" borderId="53" xfId="771" applyBorder="1"/>
    <xf numFmtId="0" fontId="23" fillId="5" borderId="52" xfId="771" applyFont="1" applyFill="1" applyBorder="1"/>
    <xf numFmtId="0" fontId="23" fillId="5" borderId="27" xfId="771" applyFont="1" applyFill="1" applyBorder="1"/>
    <xf numFmtId="0" fontId="12" fillId="5" borderId="54" xfId="771" applyFont="1" applyFill="1" applyBorder="1"/>
    <xf numFmtId="0" fontId="23" fillId="5" borderId="55" xfId="771" applyFont="1" applyFill="1" applyBorder="1"/>
    <xf numFmtId="0" fontId="23" fillId="5" borderId="56" xfId="771" applyFont="1" applyFill="1" applyBorder="1"/>
    <xf numFmtId="0" fontId="12" fillId="5" borderId="57" xfId="771" applyFill="1" applyBorder="1"/>
    <xf numFmtId="0" fontId="12" fillId="0" borderId="18" xfId="771" applyFont="1" applyBorder="1"/>
    <xf numFmtId="2" fontId="23" fillId="0" borderId="58" xfId="771" applyNumberFormat="1" applyFont="1" applyBorder="1"/>
    <xf numFmtId="2" fontId="23" fillId="5" borderId="27" xfId="771" applyNumberFormat="1" applyFont="1" applyFill="1" applyBorder="1"/>
    <xf numFmtId="0" fontId="12" fillId="5" borderId="33" xfId="771" applyFont="1" applyFill="1" applyBorder="1"/>
    <xf numFmtId="0" fontId="23" fillId="5" borderId="33" xfId="771" applyFont="1" applyFill="1" applyBorder="1"/>
    <xf numFmtId="2" fontId="12" fillId="5" borderId="56" xfId="771" applyNumberFormat="1" applyFill="1" applyBorder="1"/>
    <xf numFmtId="2" fontId="12" fillId="5" borderId="57" xfId="771" applyNumberFormat="1" applyFill="1" applyBorder="1"/>
    <xf numFmtId="0" fontId="23" fillId="8" borderId="11" xfId="772" applyFont="1" applyFill="1" applyBorder="1" applyAlignment="1">
      <alignment horizontal="center"/>
    </xf>
    <xf numFmtId="0" fontId="23" fillId="8" borderId="14" xfId="772" applyFont="1" applyFill="1" applyBorder="1" applyAlignment="1">
      <alignment horizontal="center"/>
    </xf>
    <xf numFmtId="0" fontId="23" fillId="8" borderId="12" xfId="772" applyFont="1" applyFill="1" applyBorder="1"/>
    <xf numFmtId="0" fontId="23" fillId="8" borderId="13" xfId="772" applyFont="1" applyFill="1" applyBorder="1"/>
    <xf numFmtId="0" fontId="23" fillId="8" borderId="11" xfId="772" applyFont="1" applyFill="1" applyBorder="1"/>
    <xf numFmtId="0" fontId="12" fillId="5" borderId="18" xfId="771" applyFont="1" applyFill="1" applyBorder="1"/>
    <xf numFmtId="4" fontId="23" fillId="5" borderId="49" xfId="772" applyNumberFormat="1" applyFont="1" applyFill="1" applyBorder="1"/>
    <xf numFmtId="4" fontId="23" fillId="5" borderId="50" xfId="772" applyNumberFormat="1" applyFont="1" applyFill="1" applyBorder="1"/>
    <xf numFmtId="0" fontId="12" fillId="0" borderId="59" xfId="772" applyFont="1" applyBorder="1"/>
    <xf numFmtId="4" fontId="23" fillId="5" borderId="13" xfId="772" applyNumberFormat="1" applyFont="1" applyFill="1" applyBorder="1"/>
    <xf numFmtId="0" fontId="12" fillId="5" borderId="60" xfId="772" applyFont="1" applyFill="1" applyBorder="1"/>
    <xf numFmtId="4" fontId="23" fillId="5" borderId="61" xfId="772" applyNumberFormat="1" applyFont="1" applyFill="1" applyBorder="1"/>
    <xf numFmtId="0" fontId="23" fillId="0" borderId="52" xfId="772" applyFont="1" applyBorder="1"/>
    <xf numFmtId="0" fontId="23" fillId="0" borderId="53" xfId="772" applyFont="1" applyBorder="1"/>
    <xf numFmtId="0" fontId="12" fillId="0" borderId="0" xfId="772"/>
    <xf numFmtId="0" fontId="12" fillId="0" borderId="31" xfId="772" applyFont="1" applyBorder="1"/>
    <xf numFmtId="0" fontId="23" fillId="0" borderId="25" xfId="772" applyFont="1" applyBorder="1"/>
    <xf numFmtId="4" fontId="23" fillId="5" borderId="52" xfId="772" applyNumberFormat="1" applyFont="1" applyFill="1" applyBorder="1"/>
    <xf numFmtId="4" fontId="23" fillId="5" borderId="53" xfId="772" applyNumberFormat="1" applyFont="1" applyFill="1" applyBorder="1"/>
    <xf numFmtId="0" fontId="12" fillId="5" borderId="31" xfId="772" applyFont="1" applyFill="1" applyBorder="1"/>
    <xf numFmtId="4" fontId="23" fillId="5" borderId="25" xfId="772" applyNumberFormat="1" applyFont="1" applyFill="1" applyBorder="1"/>
    <xf numFmtId="4" fontId="23" fillId="0" borderId="52" xfId="772" applyNumberFormat="1" applyFont="1" applyBorder="1"/>
    <xf numFmtId="4" fontId="23" fillId="0" borderId="53" xfId="772" applyNumberFormat="1" applyFont="1" applyBorder="1"/>
    <xf numFmtId="4" fontId="23" fillId="0" borderId="25" xfId="772" applyNumberFormat="1" applyFont="1" applyBorder="1"/>
    <xf numFmtId="4" fontId="23" fillId="0" borderId="52" xfId="772" applyNumberFormat="1" applyFont="1" applyFill="1" applyBorder="1"/>
    <xf numFmtId="4" fontId="23" fillId="0" borderId="53" xfId="772" applyNumberFormat="1" applyFont="1" applyFill="1" applyBorder="1"/>
    <xf numFmtId="0" fontId="12" fillId="0" borderId="31" xfId="772" applyFont="1" applyFill="1" applyBorder="1"/>
    <xf numFmtId="4" fontId="23" fillId="0" borderId="25" xfId="772" applyNumberFormat="1" applyFont="1" applyFill="1" applyBorder="1"/>
    <xf numFmtId="4" fontId="23" fillId="5" borderId="56" xfId="772" applyNumberFormat="1" applyFont="1" applyFill="1" applyBorder="1"/>
    <xf numFmtId="4" fontId="23" fillId="5" borderId="57" xfId="772" applyNumberFormat="1" applyFont="1" applyFill="1" applyBorder="1"/>
    <xf numFmtId="0" fontId="12" fillId="5" borderId="36" xfId="772" applyFont="1" applyFill="1" applyBorder="1"/>
    <xf numFmtId="4" fontId="23" fillId="5" borderId="37" xfId="772" applyNumberFormat="1" applyFont="1" applyFill="1" applyBorder="1"/>
    <xf numFmtId="0" fontId="23" fillId="8" borderId="13" xfId="771" applyFont="1" applyFill="1" applyBorder="1"/>
    <xf numFmtId="0" fontId="12" fillId="0" borderId="11" xfId="771" applyFont="1" applyBorder="1"/>
    <xf numFmtId="4" fontId="23" fillId="0" borderId="12" xfId="771" applyNumberFormat="1" applyFont="1" applyBorder="1"/>
    <xf numFmtId="4" fontId="23" fillId="0" borderId="13" xfId="771" applyNumberFormat="1" applyFont="1" applyBorder="1"/>
    <xf numFmtId="2" fontId="24" fillId="0" borderId="62" xfId="771" applyNumberFormat="1" applyFont="1" applyBorder="1"/>
    <xf numFmtId="0" fontId="23" fillId="21" borderId="11" xfId="771" applyFont="1" applyFill="1" applyBorder="1" applyAlignment="1">
      <alignment horizontal="center" vertical="center"/>
    </xf>
    <xf numFmtId="0" fontId="12" fillId="0" borderId="60" xfId="771" applyFont="1" applyBorder="1"/>
    <xf numFmtId="0" fontId="12" fillId="5" borderId="36" xfId="771" applyFont="1" applyFill="1" applyBorder="1"/>
    <xf numFmtId="4" fontId="23" fillId="5" borderId="37" xfId="771" applyNumberFormat="1" applyFont="1" applyFill="1" applyBorder="1"/>
    <xf numFmtId="0" fontId="13" fillId="0" borderId="0" xfId="771" applyFont="1"/>
    <xf numFmtId="0" fontId="23" fillId="0" borderId="63" xfId="771" applyFont="1" applyFill="1" applyBorder="1"/>
    <xf numFmtId="0" fontId="12" fillId="0" borderId="64" xfId="771" applyBorder="1"/>
    <xf numFmtId="0" fontId="23" fillId="21" borderId="65" xfId="771" applyFont="1" applyFill="1" applyBorder="1" applyAlignment="1">
      <alignment horizontal="center" vertical="center"/>
    </xf>
    <xf numFmtId="0" fontId="23" fillId="21" borderId="66" xfId="771" applyFont="1" applyFill="1" applyBorder="1" applyAlignment="1">
      <alignment horizontal="center" vertical="center"/>
    </xf>
    <xf numFmtId="0" fontId="12" fillId="5" borderId="60" xfId="771" applyFont="1" applyFill="1" applyBorder="1"/>
    <xf numFmtId="4" fontId="23" fillId="5" borderId="19" xfId="771" applyNumberFormat="1" applyFont="1" applyFill="1" applyBorder="1"/>
    <xf numFmtId="4" fontId="23" fillId="0" borderId="16" xfId="771" applyNumberFormat="1" applyFont="1" applyFill="1" applyBorder="1"/>
    <xf numFmtId="0" fontId="12" fillId="5" borderId="67" xfId="771" applyFont="1" applyFill="1" applyBorder="1"/>
    <xf numFmtId="4" fontId="23" fillId="5" borderId="58" xfId="771" applyNumberFormat="1" applyFont="1" applyFill="1" applyBorder="1"/>
    <xf numFmtId="4" fontId="23" fillId="5" borderId="67" xfId="771" applyNumberFormat="1" applyFont="1" applyFill="1" applyBorder="1"/>
    <xf numFmtId="0" fontId="12" fillId="0" borderId="42" xfId="771" applyBorder="1"/>
    <xf numFmtId="0" fontId="12" fillId="0" borderId="68" xfId="771" applyFont="1" applyBorder="1"/>
    <xf numFmtId="4" fontId="23" fillId="0" borderId="68" xfId="771" applyNumberFormat="1" applyFont="1" applyBorder="1"/>
    <xf numFmtId="0" fontId="12" fillId="5" borderId="68" xfId="771" applyFont="1" applyFill="1" applyBorder="1"/>
    <xf numFmtId="4" fontId="23" fillId="5" borderId="68" xfId="771" applyNumberFormat="1" applyFont="1" applyFill="1" applyBorder="1"/>
    <xf numFmtId="0" fontId="12" fillId="0" borderId="62" xfId="771" applyFont="1" applyBorder="1"/>
    <xf numFmtId="4" fontId="23" fillId="0" borderId="33" xfId="771" applyNumberFormat="1" applyFont="1" applyBorder="1"/>
    <xf numFmtId="4" fontId="23" fillId="0" borderId="62" xfId="771" applyNumberFormat="1" applyFont="1" applyBorder="1"/>
    <xf numFmtId="0" fontId="12" fillId="0" borderId="12" xfId="771" applyBorder="1"/>
    <xf numFmtId="0" fontId="23" fillId="8" borderId="42" xfId="771" applyFont="1" applyFill="1" applyBorder="1"/>
    <xf numFmtId="0" fontId="23" fillId="21" borderId="69" xfId="771" applyFont="1" applyFill="1" applyBorder="1" applyAlignment="1">
      <alignment horizontal="center" vertical="center"/>
    </xf>
    <xf numFmtId="0" fontId="23" fillId="21" borderId="70" xfId="771" applyFont="1" applyFill="1" applyBorder="1" applyAlignment="1">
      <alignment horizontal="center" vertical="center"/>
    </xf>
    <xf numFmtId="4" fontId="23" fillId="0" borderId="58" xfId="771" applyNumberFormat="1" applyFont="1" applyBorder="1"/>
    <xf numFmtId="4" fontId="23" fillId="0" borderId="19" xfId="771" applyNumberFormat="1" applyFont="1" applyFill="1" applyBorder="1"/>
    <xf numFmtId="4" fontId="23" fillId="5" borderId="55" xfId="771" applyNumberFormat="1" applyFont="1" applyFill="1" applyBorder="1"/>
    <xf numFmtId="0" fontId="23" fillId="8" borderId="71" xfId="771" applyFont="1" applyFill="1" applyBorder="1"/>
    <xf numFmtId="0" fontId="12" fillId="0" borderId="72" xfId="771" applyFont="1" applyBorder="1"/>
    <xf numFmtId="4" fontId="23" fillId="0" borderId="73" xfId="771" applyNumberFormat="1" applyFont="1" applyBorder="1"/>
    <xf numFmtId="0" fontId="12" fillId="0" borderId="73" xfId="771" applyBorder="1"/>
    <xf numFmtId="0" fontId="12" fillId="0" borderId="74" xfId="771" applyBorder="1"/>
    <xf numFmtId="0" fontId="12" fillId="5" borderId="75" xfId="771" applyFont="1" applyFill="1" applyBorder="1"/>
    <xf numFmtId="4" fontId="23" fillId="5" borderId="76" xfId="771" applyNumberFormat="1" applyFont="1" applyFill="1" applyBorder="1"/>
    <xf numFmtId="0" fontId="12" fillId="5" borderId="76" xfId="771" applyFill="1" applyBorder="1"/>
    <xf numFmtId="0" fontId="12" fillId="5" borderId="77" xfId="771" applyFill="1" applyBorder="1"/>
    <xf numFmtId="0" fontId="12" fillId="0" borderId="75" xfId="771" applyFont="1" applyBorder="1"/>
    <xf numFmtId="4" fontId="23" fillId="0" borderId="76" xfId="771" applyNumberFormat="1" applyFont="1" applyBorder="1"/>
    <xf numFmtId="0" fontId="12" fillId="0" borderId="76" xfId="771" applyBorder="1"/>
    <xf numFmtId="0" fontId="12" fillId="0" borderId="77" xfId="771" applyBorder="1"/>
    <xf numFmtId="0" fontId="12" fillId="5" borderId="78" xfId="771" applyFont="1" applyFill="1" applyBorder="1"/>
    <xf numFmtId="4" fontId="23" fillId="5" borderId="79" xfId="771" applyNumberFormat="1" applyFont="1" applyFill="1" applyBorder="1"/>
    <xf numFmtId="0" fontId="12" fillId="5" borderId="79" xfId="771" applyFill="1" applyBorder="1"/>
    <xf numFmtId="0" fontId="12" fillId="5" borderId="80" xfId="771" applyFill="1" applyBorder="1"/>
    <xf numFmtId="0" fontId="12" fillId="0" borderId="75" xfId="771" applyFont="1" applyFill="1" applyBorder="1"/>
    <xf numFmtId="4" fontId="23" fillId="0" borderId="76" xfId="771" applyNumberFormat="1" applyFont="1" applyFill="1" applyBorder="1"/>
    <xf numFmtId="0" fontId="12" fillId="0" borderId="77" xfId="771" applyFill="1" applyBorder="1"/>
    <xf numFmtId="0" fontId="12" fillId="0" borderId="78" xfId="771" applyFont="1" applyFill="1" applyBorder="1"/>
    <xf numFmtId="4" fontId="23" fillId="0" borderId="79" xfId="771" applyNumberFormat="1" applyFont="1" applyFill="1" applyBorder="1"/>
    <xf numFmtId="0" fontId="12" fillId="0" borderId="80" xfId="771" applyFill="1" applyBorder="1"/>
    <xf numFmtId="0" fontId="23" fillId="8" borderId="81" xfId="771" applyFont="1" applyFill="1" applyBorder="1"/>
    <xf numFmtId="0" fontId="23" fillId="21" borderId="82" xfId="771" applyFont="1" applyFill="1" applyBorder="1" applyAlignment="1">
      <alignment horizontal="center" vertical="center"/>
    </xf>
    <xf numFmtId="0" fontId="23" fillId="21" borderId="81" xfId="771" applyFont="1" applyFill="1" applyBorder="1" applyAlignment="1">
      <alignment horizontal="center" vertical="center"/>
    </xf>
    <xf numFmtId="0" fontId="24" fillId="0" borderId="0" xfId="771" applyFont="1"/>
    <xf numFmtId="4" fontId="23" fillId="0" borderId="72" xfId="771" applyNumberFormat="1" applyFont="1" applyFill="1" applyBorder="1"/>
    <xf numFmtId="4" fontId="25" fillId="5" borderId="75" xfId="771" applyNumberFormat="1" applyFont="1" applyFill="1" applyBorder="1"/>
    <xf numFmtId="4" fontId="23" fillId="0" borderId="75" xfId="771" applyNumberFormat="1" applyFont="1" applyFill="1" applyBorder="1"/>
    <xf numFmtId="4" fontId="23" fillId="5" borderId="78" xfId="771" applyNumberFormat="1" applyFont="1" applyFill="1" applyBorder="1"/>
    <xf numFmtId="4" fontId="23" fillId="0" borderId="83" xfId="771" applyNumberFormat="1" applyFont="1" applyFill="1" applyBorder="1"/>
    <xf numFmtId="0" fontId="12" fillId="0" borderId="0" xfId="771" applyFont="1" applyAlignment="1">
      <alignment horizontal="center" vertical="center"/>
    </xf>
    <xf numFmtId="2" fontId="12" fillId="0" borderId="84" xfId="771" applyNumberFormat="1" applyBorder="1"/>
    <xf numFmtId="2" fontId="12" fillId="0" borderId="85" xfId="771" applyNumberFormat="1" applyBorder="1"/>
    <xf numFmtId="0" fontId="12" fillId="0" borderId="0" xfId="771" applyAlignment="1">
      <alignment horizontal="center" vertical="center"/>
    </xf>
    <xf numFmtId="2" fontId="12" fillId="5" borderId="75" xfId="771" applyNumberFormat="1" applyFill="1" applyBorder="1"/>
    <xf numFmtId="2" fontId="12" fillId="5" borderId="77" xfId="771" applyNumberFormat="1" applyFill="1" applyBorder="1"/>
    <xf numFmtId="2" fontId="12" fillId="0" borderId="75" xfId="771" applyNumberFormat="1" applyBorder="1"/>
    <xf numFmtId="2" fontId="12" fillId="0" borderId="77" xfId="771" applyNumberFormat="1" applyBorder="1"/>
    <xf numFmtId="2" fontId="12" fillId="0" borderId="62" xfId="771" applyNumberFormat="1" applyBorder="1"/>
    <xf numFmtId="4" fontId="23" fillId="0" borderId="74" xfId="771" applyNumberFormat="1" applyFont="1" applyFill="1" applyBorder="1"/>
    <xf numFmtId="0" fontId="12" fillId="0" borderId="0" xfId="771" applyAlignment="1">
      <alignment horizontal="center"/>
    </xf>
    <xf numFmtId="4" fontId="23" fillId="5" borderId="75" xfId="771" applyNumberFormat="1" applyFont="1" applyFill="1" applyBorder="1"/>
    <xf numFmtId="4" fontId="23" fillId="5" borderId="77" xfId="771" applyNumberFormat="1" applyFont="1" applyFill="1" applyBorder="1"/>
    <xf numFmtId="4" fontId="23" fillId="0" borderId="77" xfId="771" applyNumberFormat="1" applyFont="1" applyFill="1" applyBorder="1"/>
    <xf numFmtId="4" fontId="23" fillId="5" borderId="80" xfId="771" applyNumberFormat="1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69" fillId="2" borderId="0" xfId="802" applyNumberFormat="1" applyFill="1" applyBorder="1" applyAlignment="1" applyProtection="1">
      <alignment vertical="center" wrapText="1"/>
    </xf>
    <xf numFmtId="0" fontId="69" fillId="2" borderId="0" xfId="802" applyNumberFormat="1" applyFill="1" applyBorder="1" applyAlignment="1" applyProtection="1">
      <alignment vertical="center"/>
    </xf>
    <xf numFmtId="0" fontId="27" fillId="6" borderId="0" xfId="732" applyFont="1" applyFill="1" applyAlignment="1"/>
    <xf numFmtId="0" fontId="26" fillId="6" borderId="0" xfId="732" applyFill="1"/>
    <xf numFmtId="0" fontId="32" fillId="6" borderId="0" xfId="732" applyFont="1" applyFill="1" applyBorder="1"/>
    <xf numFmtId="0" fontId="33" fillId="6" borderId="0" xfId="732" applyFont="1" applyFill="1" applyBorder="1"/>
    <xf numFmtId="0" fontId="34" fillId="2" borderId="0" xfId="802" applyNumberFormat="1" applyFont="1" applyFill="1" applyBorder="1" applyAlignment="1" applyProtection="1">
      <alignment horizontal="center" vertical="center" wrapText="1"/>
    </xf>
    <xf numFmtId="0" fontId="34" fillId="2" borderId="0" xfId="802" applyNumberFormat="1" applyFont="1" applyFill="1" applyBorder="1" applyAlignment="1" applyProtection="1">
      <alignment horizontal="center" vertical="center"/>
    </xf>
    <xf numFmtId="0" fontId="34" fillId="0" borderId="0" xfId="802" applyNumberFormat="1" applyFont="1" applyFill="1" applyBorder="1" applyAlignment="1" applyProtection="1">
      <alignment horizontal="center" vertical="center"/>
    </xf>
    <xf numFmtId="0" fontId="0" fillId="2" borderId="0" xfId="802" applyNumberFormat="1" applyFont="1" applyFill="1" applyBorder="1" applyAlignment="1" applyProtection="1">
      <alignment vertical="center" wrapText="1"/>
    </xf>
    <xf numFmtId="0" fontId="0" fillId="2" borderId="0" xfId="802" applyNumberFormat="1" applyFont="1" applyFill="1" applyBorder="1" applyAlignment="1" applyProtection="1">
      <alignment vertical="center"/>
    </xf>
    <xf numFmtId="0" fontId="0" fillId="2" borderId="0" xfId="802" applyNumberFormat="1" applyFont="1" applyFill="1" applyBorder="1" applyAlignment="1" applyProtection="1">
      <alignment horizontal="center" vertical="center"/>
    </xf>
    <xf numFmtId="0" fontId="0" fillId="0" borderId="0" xfId="802" applyNumberFormat="1" applyFont="1" applyFill="1" applyBorder="1" applyAlignment="1" applyProtection="1">
      <alignment vertical="center"/>
    </xf>
    <xf numFmtId="0" fontId="34" fillId="2" borderId="0" xfId="802" applyNumberFormat="1" applyFont="1" applyFill="1" applyBorder="1" applyAlignment="1" applyProtection="1">
      <alignment vertical="center" wrapText="1"/>
    </xf>
    <xf numFmtId="0" fontId="34" fillId="2" borderId="0" xfId="802" applyNumberFormat="1" applyFont="1" applyFill="1" applyBorder="1" applyAlignment="1" applyProtection="1">
      <alignment vertical="center"/>
    </xf>
    <xf numFmtId="0" fontId="34" fillId="0" borderId="0" xfId="802" applyNumberFormat="1" applyFont="1" applyFill="1" applyBorder="1" applyAlignment="1" applyProtection="1">
      <alignment vertical="center"/>
    </xf>
    <xf numFmtId="0" fontId="0" fillId="13" borderId="0" xfId="802" applyNumberFormat="1" applyFont="1" applyFill="1" applyBorder="1" applyAlignment="1" applyProtection="1">
      <alignment vertical="center" wrapText="1"/>
    </xf>
    <xf numFmtId="0" fontId="0" fillId="13" borderId="0" xfId="802" applyNumberFormat="1" applyFont="1" applyFill="1" applyBorder="1" applyAlignment="1" applyProtection="1">
      <alignment vertical="center"/>
    </xf>
    <xf numFmtId="0" fontId="0" fillId="13" borderId="0" xfId="802" applyNumberFormat="1" applyFont="1" applyFill="1" applyBorder="1" applyAlignment="1" applyProtection="1">
      <alignment horizontal="center" vertical="center"/>
    </xf>
    <xf numFmtId="4" fontId="0" fillId="13" borderId="0" xfId="802" applyNumberFormat="1" applyFont="1" applyFill="1" applyBorder="1" applyAlignment="1" applyProtection="1">
      <alignment vertical="center"/>
    </xf>
    <xf numFmtId="4" fontId="34" fillId="2" borderId="0" xfId="802" applyNumberFormat="1" applyFont="1" applyFill="1" applyBorder="1" applyAlignment="1" applyProtection="1">
      <alignment vertical="center" wrapText="1"/>
    </xf>
    <xf numFmtId="4" fontId="38" fillId="0" borderId="0" xfId="802" applyNumberFormat="1" applyFont="1" applyFill="1" applyBorder="1" applyAlignment="1" applyProtection="1">
      <alignment vertical="center" wrapText="1"/>
    </xf>
    <xf numFmtId="0" fontId="0" fillId="0" borderId="0" xfId="802" applyNumberFormat="1" applyFont="1" applyFill="1" applyBorder="1" applyAlignment="1" applyProtection="1">
      <alignment horizontal="center" vertical="center"/>
    </xf>
    <xf numFmtId="0" fontId="0" fillId="0" borderId="0" xfId="802" applyNumberFormat="1" applyFont="1" applyFill="1" applyBorder="1" applyAlignment="1" applyProtection="1">
      <alignment vertical="center" wrapText="1"/>
    </xf>
    <xf numFmtId="169" fontId="38" fillId="0" borderId="0" xfId="802" applyNumberFormat="1" applyFont="1" applyFill="1" applyBorder="1" applyAlignment="1" applyProtection="1">
      <alignment horizontal="center" vertical="center" wrapText="1"/>
    </xf>
    <xf numFmtId="0" fontId="23" fillId="2" borderId="0" xfId="802" applyNumberFormat="1" applyFont="1" applyFill="1" applyBorder="1" applyAlignment="1" applyProtection="1">
      <alignment horizontal="center" vertical="center" wrapText="1"/>
    </xf>
    <xf numFmtId="0" fontId="23" fillId="2" borderId="0" xfId="802" applyNumberFormat="1" applyFont="1" applyFill="1" applyBorder="1" applyAlignment="1" applyProtection="1">
      <alignment horizontal="center" vertical="center"/>
    </xf>
    <xf numFmtId="0" fontId="23" fillId="0" borderId="0" xfId="0" applyFont="1" applyAlignment="1">
      <alignment vertical="center"/>
    </xf>
    <xf numFmtId="0" fontId="0" fillId="2" borderId="0" xfId="0" applyFont="1" applyFill="1" applyAlignment="1">
      <alignment vertical="center"/>
    </xf>
    <xf numFmtId="0" fontId="39" fillId="2" borderId="0" xfId="802" applyNumberFormat="1" applyFont="1" applyFill="1" applyBorder="1" applyAlignment="1" applyProtection="1">
      <alignment vertical="center" wrapText="1"/>
    </xf>
    <xf numFmtId="0" fontId="39" fillId="2" borderId="0" xfId="802" applyNumberFormat="1" applyFont="1" applyFill="1" applyBorder="1" applyAlignment="1" applyProtection="1">
      <alignment vertical="center"/>
    </xf>
    <xf numFmtId="0" fontId="39" fillId="0" borderId="0" xfId="0" applyFont="1" applyAlignment="1">
      <alignment vertical="center"/>
    </xf>
    <xf numFmtId="165" fontId="33" fillId="22" borderId="0" xfId="886" applyFont="1" applyFill="1" applyBorder="1" applyAlignment="1" applyProtection="1">
      <alignment vertical="center"/>
    </xf>
    <xf numFmtId="165" fontId="40" fillId="22" borderId="0" xfId="886" applyFont="1" applyFill="1" applyBorder="1" applyAlignment="1" applyProtection="1">
      <alignment vertical="center"/>
    </xf>
    <xf numFmtId="0" fontId="26" fillId="0" borderId="0" xfId="732" applyFill="1" applyBorder="1"/>
    <xf numFmtId="0" fontId="26" fillId="0" borderId="0" xfId="732" applyBorder="1"/>
    <xf numFmtId="165" fontId="41" fillId="0" borderId="0" xfId="886" applyFont="1" applyFill="1" applyBorder="1" applyAlignment="1" applyProtection="1">
      <alignment vertical="center"/>
    </xf>
    <xf numFmtId="165" fontId="42" fillId="0" borderId="0" xfId="886" applyFont="1" applyFill="1" applyBorder="1" applyAlignment="1" applyProtection="1">
      <alignment vertical="center"/>
    </xf>
    <xf numFmtId="0" fontId="29" fillId="0" borderId="0" xfId="732" applyFont="1" applyFill="1" applyBorder="1"/>
    <xf numFmtId="165" fontId="33" fillId="0" borderId="0" xfId="886" applyFont="1" applyFill="1" applyBorder="1" applyAlignment="1" applyProtection="1">
      <alignment vertical="center"/>
    </xf>
    <xf numFmtId="165" fontId="40" fillId="0" borderId="0" xfId="886" applyFont="1" applyFill="1" applyBorder="1" applyAlignment="1" applyProtection="1">
      <alignment vertical="center"/>
    </xf>
    <xf numFmtId="4" fontId="33" fillId="0" borderId="0" xfId="732" applyNumberFormat="1" applyFont="1" applyFill="1" applyBorder="1" applyAlignment="1">
      <alignment horizontal="center" vertical="center" wrapText="1"/>
    </xf>
    <xf numFmtId="0" fontId="69" fillId="0" borderId="0" xfId="802" applyNumberFormat="1" applyFill="1" applyBorder="1" applyAlignment="1" applyProtection="1">
      <alignment vertical="center"/>
    </xf>
    <xf numFmtId="4" fontId="0" fillId="0" borderId="0" xfId="802" applyNumberFormat="1" applyFont="1" applyFill="1" applyBorder="1" applyAlignment="1" applyProtection="1">
      <alignment vertical="center"/>
    </xf>
    <xf numFmtId="0" fontId="0" fillId="0" borderId="0" xfId="0" applyFill="1" applyAlignment="1">
      <alignment vertical="center"/>
    </xf>
    <xf numFmtId="4" fontId="34" fillId="0" borderId="0" xfId="802" applyNumberFormat="1" applyFont="1" applyFill="1" applyBorder="1" applyAlignment="1" applyProtection="1">
      <alignment vertical="center"/>
    </xf>
    <xf numFmtId="4" fontId="41" fillId="0" borderId="0" xfId="732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2" fontId="0" fillId="0" borderId="0" xfId="0" applyNumberFormat="1" applyFill="1" applyBorder="1" applyAlignment="1">
      <alignment horizontal="center"/>
    </xf>
    <xf numFmtId="4" fontId="0" fillId="0" borderId="0" xfId="0" applyNumberFormat="1" applyFill="1" applyBorder="1"/>
    <xf numFmtId="2" fontId="0" fillId="0" borderId="0" xfId="0" applyNumberFormat="1" applyFill="1" applyBorder="1"/>
    <xf numFmtId="0" fontId="0" fillId="0" borderId="0" xfId="0" applyNumberFormat="1" applyFill="1" applyBorder="1"/>
    <xf numFmtId="0" fontId="23" fillId="0" borderId="0" xfId="0" applyFont="1" applyFill="1" applyBorder="1" applyAlignment="1">
      <alignment horizontal="center"/>
    </xf>
    <xf numFmtId="0" fontId="0" fillId="0" borderId="0" xfId="0" applyBorder="1"/>
    <xf numFmtId="0" fontId="23" fillId="0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/>
    </xf>
    <xf numFmtId="2" fontId="23" fillId="0" borderId="0" xfId="0" applyNumberFormat="1" applyFont="1" applyFill="1" applyBorder="1" applyAlignment="1">
      <alignment horizontal="center" vertical="center"/>
    </xf>
    <xf numFmtId="4" fontId="23" fillId="0" borderId="0" xfId="0" applyNumberFormat="1" applyFont="1" applyFill="1" applyBorder="1" applyAlignment="1">
      <alignment vertical="center"/>
    </xf>
    <xf numFmtId="2" fontId="23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right" vertical="center"/>
    </xf>
    <xf numFmtId="0" fontId="23" fillId="0" borderId="0" xfId="0" applyNumberFormat="1" applyFont="1" applyFill="1" applyBorder="1" applyAlignment="1">
      <alignment horizontal="left" vertical="center" wrapText="1"/>
    </xf>
    <xf numFmtId="49" fontId="23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/>
    </xf>
    <xf numFmtId="170" fontId="23" fillId="0" borderId="0" xfId="0" applyNumberFormat="1" applyFont="1" applyFill="1" applyBorder="1" applyAlignment="1">
      <alignment vertical="center" wrapText="1"/>
    </xf>
    <xf numFmtId="49" fontId="23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horizontal="center" vertical="center"/>
    </xf>
    <xf numFmtId="165" fontId="43" fillId="0" borderId="0" xfId="886" applyFont="1" applyFill="1" applyBorder="1" applyAlignment="1" applyProtection="1">
      <alignment horizontal="center"/>
    </xf>
    <xf numFmtId="0" fontId="34" fillId="0" borderId="0" xfId="0" applyFont="1" applyFill="1" applyBorder="1" applyAlignment="1">
      <alignment horizontal="center" vertical="center"/>
    </xf>
    <xf numFmtId="168" fontId="34" fillId="14" borderId="71" xfId="0" applyNumberFormat="1" applyFont="1" applyFill="1" applyBorder="1" applyAlignment="1">
      <alignment horizontal="center" vertical="center" wrapText="1"/>
    </xf>
    <xf numFmtId="2" fontId="34" fillId="14" borderId="71" xfId="0" applyNumberFormat="1" applyFont="1" applyFill="1" applyBorder="1" applyAlignment="1">
      <alignment horizontal="center" vertical="center" wrapText="1"/>
    </xf>
    <xf numFmtId="10" fontId="34" fillId="14" borderId="71" xfId="0" applyNumberFormat="1" applyFont="1" applyFill="1" applyBorder="1" applyAlignment="1">
      <alignment horizontal="center" vertical="center" wrapText="1"/>
    </xf>
    <xf numFmtId="4" fontId="34" fillId="14" borderId="71" xfId="0" applyNumberFormat="1" applyFont="1" applyFill="1" applyBorder="1" applyAlignment="1">
      <alignment horizontal="center" vertical="center" wrapText="1"/>
    </xf>
    <xf numFmtId="0" fontId="34" fillId="14" borderId="71" xfId="0" applyNumberFormat="1" applyFont="1" applyFill="1" applyBorder="1" applyAlignment="1">
      <alignment horizontal="center" vertical="center" wrapText="1"/>
    </xf>
    <xf numFmtId="0" fontId="34" fillId="14" borderId="71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23" fillId="0" borderId="72" xfId="0" applyFont="1" applyFill="1" applyBorder="1" applyAlignment="1">
      <alignment horizontal="center" vertical="center"/>
    </xf>
    <xf numFmtId="0" fontId="23" fillId="0" borderId="73" xfId="0" applyFont="1" applyFill="1" applyBorder="1" applyAlignment="1">
      <alignment vertical="center" wrapText="1"/>
    </xf>
    <xf numFmtId="0" fontId="0" fillId="0" borderId="73" xfId="0" applyFont="1" applyFill="1" applyBorder="1" applyAlignment="1">
      <alignment horizontal="center" vertical="center"/>
    </xf>
    <xf numFmtId="2" fontId="0" fillId="0" borderId="73" xfId="0" applyNumberFormat="1" applyFont="1" applyFill="1" applyBorder="1" applyAlignment="1">
      <alignment horizontal="center" vertical="center"/>
    </xf>
    <xf numFmtId="2" fontId="12" fillId="0" borderId="73" xfId="0" applyNumberFormat="1" applyFont="1" applyFill="1" applyBorder="1" applyAlignment="1">
      <alignment horizontal="center" vertical="center"/>
    </xf>
    <xf numFmtId="2" fontId="12" fillId="0" borderId="86" xfId="0" applyNumberFormat="1" applyFont="1" applyFill="1" applyBorder="1" applyAlignment="1">
      <alignment horizontal="center" vertical="center"/>
    </xf>
    <xf numFmtId="10" fontId="12" fillId="0" borderId="86" xfId="0" applyNumberFormat="1" applyFont="1" applyFill="1" applyBorder="1" applyAlignment="1">
      <alignment vertical="center"/>
    </xf>
    <xf numFmtId="4" fontId="12" fillId="0" borderId="86" xfId="0" applyNumberFormat="1" applyFont="1" applyFill="1" applyBorder="1" applyAlignment="1">
      <alignment vertical="center"/>
    </xf>
    <xf numFmtId="2" fontId="0" fillId="0" borderId="86" xfId="0" applyNumberFormat="1" applyFont="1" applyFill="1" applyBorder="1" applyAlignment="1">
      <alignment vertical="center"/>
    </xf>
    <xf numFmtId="0" fontId="23" fillId="0" borderId="73" xfId="0" applyNumberFormat="1" applyFont="1" applyFill="1" applyBorder="1" applyAlignment="1">
      <alignment horizontal="center" vertical="center"/>
    </xf>
    <xf numFmtId="0" fontId="23" fillId="0" borderId="74" xfId="0" applyFont="1" applyFill="1" applyBorder="1" applyAlignment="1">
      <alignment vertical="center"/>
    </xf>
    <xf numFmtId="0" fontId="23" fillId="0" borderId="84" xfId="0" applyFont="1" applyFill="1" applyBorder="1" applyAlignment="1">
      <alignment horizontal="center" vertical="center"/>
    </xf>
    <xf numFmtId="0" fontId="23" fillId="0" borderId="87" xfId="0" applyFont="1" applyFill="1" applyBorder="1" applyAlignment="1">
      <alignment vertical="center" wrapText="1"/>
    </xf>
    <xf numFmtId="0" fontId="0" fillId="0" borderId="87" xfId="0" applyFont="1" applyFill="1" applyBorder="1" applyAlignment="1">
      <alignment horizontal="center" vertical="center"/>
    </xf>
    <xf numFmtId="2" fontId="0" fillId="0" borderId="87" xfId="0" applyNumberFormat="1" applyFont="1" applyFill="1" applyBorder="1" applyAlignment="1">
      <alignment horizontal="center" vertical="center"/>
    </xf>
    <xf numFmtId="2" fontId="12" fillId="0" borderId="87" xfId="0" applyNumberFormat="1" applyFont="1" applyFill="1" applyBorder="1" applyAlignment="1">
      <alignment horizontal="center" vertical="center"/>
    </xf>
    <xf numFmtId="2" fontId="12" fillId="0" borderId="88" xfId="0" applyNumberFormat="1" applyFont="1" applyFill="1" applyBorder="1" applyAlignment="1">
      <alignment horizontal="center" vertical="center"/>
    </xf>
    <xf numFmtId="10" fontId="12" fillId="0" borderId="88" xfId="0" applyNumberFormat="1" applyFont="1" applyFill="1" applyBorder="1" applyAlignment="1">
      <alignment vertical="center"/>
    </xf>
    <xf numFmtId="4" fontId="12" fillId="0" borderId="88" xfId="0" applyNumberFormat="1" applyFont="1" applyFill="1" applyBorder="1" applyAlignment="1">
      <alignment vertical="center"/>
    </xf>
    <xf numFmtId="2" fontId="0" fillId="0" borderId="88" xfId="0" applyNumberFormat="1" applyFont="1" applyFill="1" applyBorder="1" applyAlignment="1">
      <alignment vertical="center"/>
    </xf>
    <xf numFmtId="0" fontId="23" fillId="0" borderId="87" xfId="0" applyNumberFormat="1" applyFont="1" applyFill="1" applyBorder="1" applyAlignment="1">
      <alignment horizontal="center" vertical="center"/>
    </xf>
    <xf numFmtId="0" fontId="23" fillId="0" borderId="85" xfId="0" applyFont="1" applyFill="1" applyBorder="1" applyAlignment="1">
      <alignment vertical="center"/>
    </xf>
    <xf numFmtId="0" fontId="12" fillId="0" borderId="84" xfId="0" applyFont="1" applyFill="1" applyBorder="1" applyAlignment="1">
      <alignment horizontal="center" vertical="center"/>
    </xf>
    <xf numFmtId="0" fontId="12" fillId="0" borderId="87" xfId="0" applyFont="1" applyFill="1" applyBorder="1" applyAlignment="1">
      <alignment vertical="center" wrapText="1"/>
    </xf>
    <xf numFmtId="10" fontId="12" fillId="0" borderId="88" xfId="0" applyNumberFormat="1" applyFont="1" applyFill="1" applyBorder="1" applyAlignment="1">
      <alignment horizontal="center" vertical="center"/>
    </xf>
    <xf numFmtId="4" fontId="12" fillId="0" borderId="88" xfId="0" applyNumberFormat="1" applyFont="1" applyFill="1" applyBorder="1" applyAlignment="1">
      <alignment horizontal="center" vertical="center"/>
    </xf>
    <xf numFmtId="0" fontId="12" fillId="0" borderId="87" xfId="0" applyNumberFormat="1" applyFont="1" applyFill="1" applyBorder="1" applyAlignment="1">
      <alignment horizontal="center" vertical="center"/>
    </xf>
    <xf numFmtId="0" fontId="12" fillId="0" borderId="85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2" fontId="0" fillId="0" borderId="0" xfId="0" applyNumberFormat="1" applyFont="1" applyFill="1" applyAlignment="1">
      <alignment horizontal="center" vertical="center"/>
    </xf>
    <xf numFmtId="2" fontId="12" fillId="0" borderId="0" xfId="0" applyNumberFormat="1" applyFont="1" applyFill="1" applyAlignment="1">
      <alignment horizontal="center" vertical="center"/>
    </xf>
    <xf numFmtId="10" fontId="12" fillId="0" borderId="0" xfId="0" applyNumberFormat="1" applyFont="1" applyFill="1" applyAlignment="1">
      <alignment vertical="center"/>
    </xf>
    <xf numFmtId="4" fontId="12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23" fillId="0" borderId="0" xfId="0" applyFont="1" applyFill="1" applyAlignment="1">
      <alignment vertical="center"/>
    </xf>
    <xf numFmtId="49" fontId="0" fillId="0" borderId="0" xfId="0" applyNumberFormat="1" applyFont="1" applyFill="1" applyAlignment="1">
      <alignment vertical="center"/>
    </xf>
    <xf numFmtId="0" fontId="0" fillId="2" borderId="0" xfId="0" applyFont="1" applyFill="1"/>
    <xf numFmtId="0" fontId="44" fillId="2" borderId="0" xfId="776" applyFont="1" applyFill="1"/>
    <xf numFmtId="0" fontId="45" fillId="2" borderId="0" xfId="776" applyFont="1" applyFill="1"/>
    <xf numFmtId="2" fontId="45" fillId="2" borderId="0" xfId="776" applyNumberFormat="1" applyFont="1" applyFill="1" applyAlignment="1"/>
    <xf numFmtId="0" fontId="45" fillId="2" borderId="0" xfId="776" applyFont="1" applyFill="1" applyAlignment="1">
      <alignment horizontal="center"/>
    </xf>
    <xf numFmtId="4" fontId="45" fillId="2" borderId="0" xfId="776" applyNumberFormat="1" applyFont="1" applyFill="1" applyBorder="1" applyAlignment="1">
      <alignment horizontal="center"/>
    </xf>
    <xf numFmtId="2" fontId="45" fillId="2" borderId="0" xfId="776" applyNumberFormat="1" applyFont="1" applyFill="1" applyBorder="1" applyAlignment="1">
      <alignment horizontal="center"/>
    </xf>
    <xf numFmtId="0" fontId="44" fillId="8" borderId="0" xfId="776" applyFont="1" applyFill="1" applyAlignment="1">
      <alignment horizontal="left"/>
    </xf>
    <xf numFmtId="0" fontId="45" fillId="8" borderId="0" xfId="776" applyFont="1" applyFill="1" applyAlignment="1"/>
    <xf numFmtId="0" fontId="45" fillId="8" borderId="0" xfId="776" applyFont="1" applyFill="1"/>
    <xf numFmtId="0" fontId="45" fillId="8" borderId="0" xfId="776" applyFont="1" applyFill="1" applyBorder="1" applyAlignment="1">
      <alignment horizontal="center"/>
    </xf>
    <xf numFmtId="0" fontId="45" fillId="2" borderId="0" xfId="776" applyFont="1" applyFill="1" applyAlignment="1"/>
    <xf numFmtId="0" fontId="45" fillId="2" borderId="0" xfId="776" applyFont="1" applyFill="1" applyBorder="1" applyAlignment="1">
      <alignment horizontal="center"/>
    </xf>
    <xf numFmtId="0" fontId="45" fillId="2" borderId="0" xfId="776" applyFont="1" applyFill="1" applyBorder="1" applyAlignment="1">
      <alignment horizontal="left"/>
    </xf>
    <xf numFmtId="4" fontId="45" fillId="2" borderId="0" xfId="776" applyNumberFormat="1" applyFont="1" applyFill="1" applyAlignment="1">
      <alignment horizontal="center"/>
    </xf>
    <xf numFmtId="0" fontId="44" fillId="2" borderId="0" xfId="776" applyFont="1" applyFill="1" applyAlignment="1">
      <alignment horizontal="left"/>
    </xf>
    <xf numFmtId="0" fontId="45" fillId="2" borderId="0" xfId="776" applyFont="1" applyFill="1" applyAlignment="1">
      <alignment horizontal="left"/>
    </xf>
    <xf numFmtId="0" fontId="45" fillId="2" borderId="0" xfId="776" applyFont="1" applyFill="1" applyAlignment="1">
      <alignment horizontal="right"/>
    </xf>
    <xf numFmtId="0" fontId="45" fillId="2" borderId="0" xfId="776" applyFont="1" applyFill="1" applyBorder="1" applyAlignment="1"/>
    <xf numFmtId="4" fontId="45" fillId="2" borderId="0" xfId="776" applyNumberFormat="1" applyFont="1" applyFill="1" applyBorder="1" applyAlignment="1">
      <alignment horizontal="left"/>
    </xf>
    <xf numFmtId="4" fontId="45" fillId="2" borderId="0" xfId="776" applyNumberFormat="1" applyFont="1" applyFill="1" applyAlignment="1">
      <alignment horizontal="left"/>
    </xf>
    <xf numFmtId="39" fontId="44" fillId="2" borderId="0" xfId="890" applyNumberFormat="1" applyFont="1" applyFill="1" applyBorder="1" applyAlignment="1" applyProtection="1">
      <alignment horizontal="center"/>
    </xf>
    <xf numFmtId="0" fontId="0" fillId="2" borderId="0" xfId="0" applyFill="1"/>
    <xf numFmtId="0" fontId="47" fillId="2" borderId="0" xfId="776" applyFont="1" applyFill="1" applyAlignment="1">
      <alignment horizontal="left"/>
    </xf>
    <xf numFmtId="0" fontId="48" fillId="2" borderId="0" xfId="776" applyFont="1" applyFill="1"/>
    <xf numFmtId="0" fontId="49" fillId="2" borderId="0" xfId="0" applyFont="1" applyFill="1"/>
    <xf numFmtId="0" fontId="48" fillId="2" borderId="0" xfId="776" applyFont="1" applyFill="1" applyAlignment="1"/>
    <xf numFmtId="0" fontId="48" fillId="2" borderId="0" xfId="776" applyFont="1" applyFill="1" applyAlignment="1">
      <alignment horizontal="center"/>
    </xf>
    <xf numFmtId="4" fontId="48" fillId="2" borderId="0" xfId="776" applyNumberFormat="1" applyFont="1" applyFill="1" applyAlignment="1">
      <alignment horizontal="center"/>
    </xf>
    <xf numFmtId="0" fontId="12" fillId="0" borderId="0" xfId="787" applyFill="1"/>
    <xf numFmtId="0" fontId="12" fillId="0" borderId="0" xfId="787" applyFill="1" applyBorder="1"/>
    <xf numFmtId="0" fontId="23" fillId="0" borderId="89" xfId="787" applyFont="1" applyFill="1" applyBorder="1"/>
    <xf numFmtId="0" fontId="12" fillId="0" borderId="90" xfId="787" applyFill="1" applyBorder="1"/>
    <xf numFmtId="0" fontId="12" fillId="0" borderId="91" xfId="787" applyFill="1" applyBorder="1"/>
    <xf numFmtId="0" fontId="23" fillId="0" borderId="71" xfId="787" applyFont="1" applyFill="1" applyBorder="1"/>
    <xf numFmtId="0" fontId="12" fillId="0" borderId="71" xfId="787" applyFill="1" applyBorder="1"/>
    <xf numFmtId="4" fontId="23" fillId="0" borderId="71" xfId="787" applyNumberFormat="1" applyFont="1" applyFill="1" applyBorder="1"/>
    <xf numFmtId="0" fontId="12" fillId="0" borderId="71" xfId="787" applyFont="1" applyFill="1" applyBorder="1"/>
    <xf numFmtId="0" fontId="23" fillId="0" borderId="0" xfId="787" applyFont="1" applyFill="1" applyBorder="1"/>
    <xf numFmtId="4" fontId="23" fillId="0" borderId="0" xfId="787" applyNumberFormat="1" applyFont="1" applyFill="1" applyBorder="1"/>
    <xf numFmtId="0" fontId="23" fillId="0" borderId="91" xfId="787" applyFont="1" applyFill="1" applyBorder="1"/>
    <xf numFmtId="0" fontId="24" fillId="0" borderId="0" xfId="787" applyFont="1" applyFill="1"/>
    <xf numFmtId="4" fontId="23" fillId="0" borderId="89" xfId="787" applyNumberFormat="1" applyFont="1" applyFill="1" applyBorder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802" applyNumberFormat="1" applyFont="1" applyFill="1" applyBorder="1" applyAlignment="1" applyProtection="1">
      <alignment horizontal="justify" vertical="center" wrapText="1"/>
    </xf>
    <xf numFmtId="49" fontId="0" fillId="2" borderId="0" xfId="802" applyNumberFormat="1" applyFont="1" applyFill="1" applyBorder="1" applyAlignment="1" applyProtection="1">
      <alignment horizontal="justify" vertical="center" wrapText="1"/>
    </xf>
    <xf numFmtId="0" fontId="51" fillId="2" borderId="0" xfId="0" applyFont="1" applyFill="1"/>
    <xf numFmtId="0" fontId="23" fillId="0" borderId="0" xfId="802" applyNumberFormat="1" applyFont="1" applyBorder="1" applyAlignment="1" applyProtection="1"/>
    <xf numFmtId="49" fontId="23" fillId="0" borderId="0" xfId="802" applyNumberFormat="1" applyFont="1" applyBorder="1" applyAlignment="1" applyProtection="1">
      <alignment horizontal="center" vertical="center"/>
    </xf>
    <xf numFmtId="171" fontId="23" fillId="0" borderId="0" xfId="910" applyNumberFormat="1" applyFont="1" applyFill="1" applyBorder="1" applyAlignment="1" applyProtection="1">
      <alignment horizontal="left"/>
    </xf>
    <xf numFmtId="171" fontId="23" fillId="0" borderId="0" xfId="910" applyNumberFormat="1" applyFont="1" applyFill="1" applyBorder="1" applyAlignment="1" applyProtection="1">
      <alignment horizontal="center"/>
    </xf>
    <xf numFmtId="165" fontId="23" fillId="0" borderId="0" xfId="910" applyFont="1" applyFill="1" applyBorder="1" applyAlignment="1" applyProtection="1"/>
    <xf numFmtId="165" fontId="23" fillId="2" borderId="0" xfId="910" applyFont="1" applyFill="1" applyBorder="1" applyAlignment="1" applyProtection="1"/>
    <xf numFmtId="0" fontId="23" fillId="2" borderId="0" xfId="0" applyFont="1" applyFill="1"/>
    <xf numFmtId="0" fontId="55" fillId="2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vertical="center"/>
    </xf>
    <xf numFmtId="0" fontId="23" fillId="2" borderId="0" xfId="0" applyFont="1" applyFill="1" applyBorder="1"/>
    <xf numFmtId="165" fontId="23" fillId="0" borderId="0" xfId="886" applyFont="1" applyFill="1" applyBorder="1" applyAlignment="1" applyProtection="1"/>
    <xf numFmtId="0" fontId="23" fillId="0" borderId="0" xfId="0" applyFont="1"/>
    <xf numFmtId="49" fontId="23" fillId="2" borderId="0" xfId="0" applyNumberFormat="1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vertical="center"/>
    </xf>
    <xf numFmtId="171" fontId="23" fillId="2" borderId="0" xfId="886" applyNumberFormat="1" applyFont="1" applyFill="1" applyBorder="1" applyAlignment="1" applyProtection="1">
      <alignment horizontal="left" vertical="center"/>
    </xf>
    <xf numFmtId="171" fontId="23" fillId="2" borderId="0" xfId="886" applyNumberFormat="1" applyFont="1" applyFill="1" applyBorder="1" applyAlignment="1" applyProtection="1">
      <alignment horizontal="center" vertical="center"/>
    </xf>
    <xf numFmtId="165" fontId="23" fillId="2" borderId="0" xfId="886" applyFont="1" applyFill="1" applyBorder="1" applyAlignment="1" applyProtection="1">
      <alignment vertical="center"/>
    </xf>
    <xf numFmtId="0" fontId="37" fillId="2" borderId="0" xfId="0" applyFont="1" applyFill="1" applyBorder="1" applyAlignment="1">
      <alignment horizontal="center" vertical="center"/>
    </xf>
    <xf numFmtId="165" fontId="23" fillId="2" borderId="0" xfId="886" applyFont="1" applyFill="1" applyBorder="1" applyAlignment="1" applyProtection="1">
      <alignment horizontal="center" vertical="center"/>
    </xf>
    <xf numFmtId="0" fontId="37" fillId="2" borderId="0" xfId="0" applyNumberFormat="1" applyFont="1" applyFill="1" applyBorder="1" applyAlignment="1">
      <alignment horizontal="left" vertical="center"/>
    </xf>
    <xf numFmtId="0" fontId="69" fillId="2" borderId="0" xfId="802" applyNumberFormat="1" applyFill="1" applyBorder="1" applyAlignment="1" applyProtection="1"/>
    <xf numFmtId="0" fontId="23" fillId="2" borderId="0" xfId="802" applyNumberFormat="1" applyFont="1" applyFill="1" applyBorder="1" applyAlignment="1" applyProtection="1">
      <alignment vertical="center"/>
    </xf>
    <xf numFmtId="0" fontId="23" fillId="0" borderId="0" xfId="802" applyNumberFormat="1" applyFont="1" applyBorder="1" applyAlignment="1" applyProtection="1">
      <alignment horizontal="center"/>
    </xf>
    <xf numFmtId="0" fontId="23" fillId="2" borderId="0" xfId="802" applyNumberFormat="1" applyFont="1" applyFill="1" applyBorder="1" applyAlignment="1" applyProtection="1">
      <alignment horizontal="center"/>
    </xf>
    <xf numFmtId="164" fontId="23" fillId="0" borderId="0" xfId="802" applyNumberFormat="1" applyFont="1" applyBorder="1" applyAlignment="1" applyProtection="1"/>
    <xf numFmtId="49" fontId="23" fillId="0" borderId="0" xfId="802" applyNumberFormat="1" applyFont="1" applyFill="1" applyBorder="1" applyAlignment="1" applyProtection="1">
      <alignment horizontal="center" vertical="center"/>
    </xf>
    <xf numFmtId="170" fontId="23" fillId="0" borderId="0" xfId="802" applyNumberFormat="1" applyFont="1" applyFill="1" applyBorder="1" applyAlignment="1" applyProtection="1">
      <alignment vertical="center"/>
    </xf>
    <xf numFmtId="171" fontId="23" fillId="0" borderId="0" xfId="910" applyNumberFormat="1" applyFont="1" applyFill="1" applyBorder="1" applyAlignment="1" applyProtection="1">
      <alignment horizontal="left" vertical="center"/>
    </xf>
    <xf numFmtId="171" fontId="23" fillId="0" borderId="0" xfId="910" applyNumberFormat="1" applyFont="1" applyFill="1" applyBorder="1" applyAlignment="1" applyProtection="1">
      <alignment horizontal="center" vertical="center"/>
    </xf>
    <xf numFmtId="165" fontId="23" fillId="0" borderId="0" xfId="910" applyFont="1" applyFill="1" applyBorder="1" applyAlignment="1" applyProtection="1">
      <alignment vertical="center"/>
    </xf>
    <xf numFmtId="165" fontId="23" fillId="2" borderId="0" xfId="910" applyFont="1" applyFill="1" applyBorder="1" applyAlignment="1" applyProtection="1">
      <alignment vertical="center"/>
    </xf>
    <xf numFmtId="0" fontId="23" fillId="0" borderId="0" xfId="802" applyNumberFormat="1" applyFont="1" applyBorder="1" applyAlignment="1" applyProtection="1">
      <alignment horizontal="center" vertical="center"/>
    </xf>
    <xf numFmtId="49" fontId="23" fillId="14" borderId="92" xfId="802" applyNumberFormat="1" applyFont="1" applyFill="1" applyBorder="1" applyAlignment="1" applyProtection="1">
      <alignment horizontal="center" vertical="center"/>
    </xf>
    <xf numFmtId="0" fontId="23" fillId="14" borderId="93" xfId="802" applyNumberFormat="1" applyFont="1" applyFill="1" applyBorder="1" applyAlignment="1" applyProtection="1">
      <alignment horizontal="center" vertical="center" wrapText="1"/>
    </xf>
    <xf numFmtId="171" fontId="23" fillId="14" borderId="93" xfId="910" applyNumberFormat="1" applyFont="1" applyFill="1" applyBorder="1" applyAlignment="1" applyProtection="1">
      <alignment horizontal="center" vertical="center"/>
    </xf>
    <xf numFmtId="165" fontId="23" fillId="14" borderId="93" xfId="910" applyFont="1" applyFill="1" applyBorder="1" applyAlignment="1" applyProtection="1">
      <alignment horizontal="center" vertical="center"/>
    </xf>
    <xf numFmtId="165" fontId="23" fillId="14" borderId="94" xfId="910" applyFont="1" applyFill="1" applyBorder="1" applyAlignment="1" applyProtection="1">
      <alignment horizontal="center" vertical="center"/>
    </xf>
    <xf numFmtId="165" fontId="23" fillId="2" borderId="0" xfId="910" applyFont="1" applyFill="1" applyBorder="1" applyAlignment="1" applyProtection="1">
      <alignment horizontal="center" vertical="center"/>
    </xf>
    <xf numFmtId="165" fontId="23" fillId="0" borderId="0" xfId="910" applyFont="1" applyFill="1" applyBorder="1" applyAlignment="1" applyProtection="1">
      <alignment horizontal="center" vertical="center"/>
    </xf>
    <xf numFmtId="0" fontId="23" fillId="0" borderId="0" xfId="802" applyNumberFormat="1" applyFont="1" applyFill="1" applyBorder="1" applyAlignment="1" applyProtection="1"/>
    <xf numFmtId="49" fontId="23" fillId="0" borderId="29" xfId="802" applyNumberFormat="1" applyFont="1" applyFill="1" applyBorder="1" applyAlignment="1" applyProtection="1">
      <alignment horizontal="center" vertical="center"/>
    </xf>
    <xf numFmtId="0" fontId="23" fillId="0" borderId="29" xfId="802" applyNumberFormat="1" applyFont="1" applyFill="1" applyBorder="1" applyAlignment="1" applyProtection="1"/>
    <xf numFmtId="165" fontId="23" fillId="0" borderId="29" xfId="910" applyFont="1" applyFill="1" applyBorder="1" applyAlignment="1" applyProtection="1">
      <alignment horizontal="left"/>
    </xf>
    <xf numFmtId="171" fontId="23" fillId="0" borderId="29" xfId="910" applyNumberFormat="1" applyFont="1" applyFill="1" applyBorder="1" applyAlignment="1" applyProtection="1">
      <alignment horizontal="center"/>
    </xf>
    <xf numFmtId="164" fontId="23" fillId="0" borderId="29" xfId="741" applyFont="1" applyFill="1" applyBorder="1" applyAlignment="1" applyProtection="1"/>
    <xf numFmtId="164" fontId="23" fillId="0" borderId="25" xfId="741" applyFont="1" applyFill="1" applyBorder="1" applyAlignment="1" applyProtection="1"/>
    <xf numFmtId="164" fontId="23" fillId="0" borderId="26" xfId="741" applyFont="1" applyFill="1" applyBorder="1" applyAlignment="1" applyProtection="1"/>
    <xf numFmtId="164" fontId="23" fillId="0" borderId="0" xfId="741" applyFont="1" applyFill="1" applyBorder="1" applyAlignment="1" applyProtection="1"/>
    <xf numFmtId="164" fontId="23" fillId="2" borderId="0" xfId="741" applyFont="1" applyFill="1" applyBorder="1" applyAlignment="1" applyProtection="1"/>
    <xf numFmtId="0" fontId="12" fillId="0" borderId="29" xfId="802" applyNumberFormat="1" applyFont="1" applyFill="1" applyBorder="1" applyAlignment="1" applyProtection="1">
      <alignment horizontal="center"/>
    </xf>
    <xf numFmtId="171" fontId="23" fillId="0" borderId="95" xfId="910" applyNumberFormat="1" applyFont="1" applyFill="1" applyBorder="1" applyAlignment="1" applyProtection="1">
      <alignment horizontal="center"/>
    </xf>
    <xf numFmtId="0" fontId="23" fillId="0" borderId="29" xfId="802" applyNumberFormat="1" applyFont="1" applyFill="1" applyBorder="1" applyAlignment="1" applyProtection="1">
      <alignment horizontal="center"/>
    </xf>
    <xf numFmtId="49" fontId="23" fillId="0" borderId="95" xfId="802" applyNumberFormat="1" applyFont="1" applyFill="1" applyBorder="1" applyAlignment="1" applyProtection="1">
      <alignment horizontal="center" vertical="center"/>
    </xf>
    <xf numFmtId="0" fontId="23" fillId="0" borderId="95" xfId="802" applyNumberFormat="1" applyFont="1" applyFill="1" applyBorder="1" applyAlignment="1" applyProtection="1"/>
    <xf numFmtId="164" fontId="23" fillId="0" borderId="0" xfId="802" applyNumberFormat="1" applyFont="1" applyFill="1" applyBorder="1" applyAlignment="1" applyProtection="1"/>
    <xf numFmtId="165" fontId="23" fillId="0" borderId="0" xfId="802" applyNumberFormat="1" applyFont="1" applyFill="1" applyBorder="1" applyAlignment="1" applyProtection="1"/>
    <xf numFmtId="165" fontId="23" fillId="0" borderId="95" xfId="910" applyFont="1" applyFill="1" applyBorder="1" applyAlignment="1" applyProtection="1"/>
    <xf numFmtId="164" fontId="23" fillId="0" borderId="96" xfId="741" applyFont="1" applyFill="1" applyBorder="1" applyAlignment="1" applyProtection="1"/>
    <xf numFmtId="164" fontId="23" fillId="0" borderId="95" xfId="741" applyFont="1" applyFill="1" applyBorder="1" applyAlignment="1" applyProtection="1"/>
    <xf numFmtId="0" fontId="0" fillId="0" borderId="97" xfId="0" applyFont="1" applyFill="1" applyBorder="1"/>
    <xf numFmtId="0" fontId="0" fillId="0" borderId="12" xfId="0" applyFont="1" applyFill="1" applyBorder="1"/>
    <xf numFmtId="0" fontId="34" fillId="0" borderId="12" xfId="0" applyFont="1" applyFill="1" applyBorder="1"/>
    <xf numFmtId="164" fontId="23" fillId="0" borderId="13" xfId="741" applyFont="1" applyFill="1" applyBorder="1" applyAlignment="1" applyProtection="1"/>
    <xf numFmtId="164" fontId="23" fillId="0" borderId="98" xfId="741" applyFont="1" applyFill="1" applyBorder="1" applyAlignment="1" applyProtection="1"/>
    <xf numFmtId="4" fontId="23" fillId="0" borderId="0" xfId="802" applyNumberFormat="1" applyFont="1" applyFill="1" applyBorder="1" applyAlignment="1" applyProtection="1"/>
    <xf numFmtId="0" fontId="0" fillId="0" borderId="99" xfId="0" applyFont="1" applyFill="1" applyBorder="1"/>
    <xf numFmtId="0" fontId="0" fillId="0" borderId="42" xfId="0" applyFont="1" applyFill="1" applyBorder="1"/>
    <xf numFmtId="0" fontId="34" fillId="0" borderId="42" xfId="0" applyFont="1" applyFill="1" applyBorder="1"/>
    <xf numFmtId="164" fontId="23" fillId="0" borderId="100" xfId="741" applyFont="1" applyFill="1" applyBorder="1" applyAlignment="1" applyProtection="1"/>
    <xf numFmtId="0" fontId="0" fillId="0" borderId="101" xfId="0" applyBorder="1"/>
    <xf numFmtId="0" fontId="34" fillId="0" borderId="0" xfId="0" applyFont="1" applyBorder="1"/>
    <xf numFmtId="0" fontId="0" fillId="0" borderId="102" xfId="0" applyBorder="1"/>
    <xf numFmtId="0" fontId="0" fillId="0" borderId="0" xfId="0" applyFont="1" applyFill="1" applyBorder="1"/>
    <xf numFmtId="0" fontId="0" fillId="2" borderId="0" xfId="0" applyFont="1" applyFill="1" applyBorder="1"/>
    <xf numFmtId="49" fontId="23" fillId="0" borderId="101" xfId="802" applyNumberFormat="1" applyFont="1" applyFill="1" applyBorder="1" applyAlignment="1" applyProtection="1">
      <alignment horizontal="center" vertical="center"/>
    </xf>
    <xf numFmtId="0" fontId="0" fillId="0" borderId="102" xfId="0" applyFont="1" applyFill="1" applyBorder="1"/>
    <xf numFmtId="0" fontId="34" fillId="0" borderId="0" xfId="802" applyNumberFormat="1" applyFont="1" applyFill="1" applyBorder="1" applyAlignment="1" applyProtection="1">
      <alignment horizontal="left" vertical="center"/>
    </xf>
    <xf numFmtId="165" fontId="23" fillId="0" borderId="102" xfId="910" applyFont="1" applyFill="1" applyBorder="1" applyAlignment="1" applyProtection="1"/>
    <xf numFmtId="0" fontId="23" fillId="0" borderId="0" xfId="802" applyNumberFormat="1" applyFont="1" applyFill="1" applyBorder="1" applyAlignment="1" applyProtection="1">
      <alignment horizontal="right"/>
    </xf>
    <xf numFmtId="0" fontId="43" fillId="0" borderId="0" xfId="802" applyNumberFormat="1" applyFont="1" applyFill="1" applyBorder="1" applyAlignment="1" applyProtection="1"/>
    <xf numFmtId="49" fontId="23" fillId="0" borderId="103" xfId="802" applyNumberFormat="1" applyFont="1" applyFill="1" applyBorder="1" applyAlignment="1" applyProtection="1">
      <alignment horizontal="center" vertical="center"/>
    </xf>
    <xf numFmtId="0" fontId="23" fillId="0" borderId="104" xfId="802" applyNumberFormat="1" applyFont="1" applyFill="1" applyBorder="1" applyAlignment="1" applyProtection="1"/>
    <xf numFmtId="171" fontId="23" fillId="0" borderId="104" xfId="910" applyNumberFormat="1" applyFont="1" applyFill="1" applyBorder="1" applyAlignment="1" applyProtection="1">
      <alignment horizontal="left"/>
    </xf>
    <xf numFmtId="171" fontId="23" fillId="0" borderId="104" xfId="910" applyNumberFormat="1" applyFont="1" applyFill="1" applyBorder="1" applyAlignment="1" applyProtection="1">
      <alignment horizontal="center"/>
    </xf>
    <xf numFmtId="165" fontId="23" fillId="0" borderId="104" xfId="910" applyFont="1" applyFill="1" applyBorder="1" applyAlignment="1" applyProtection="1"/>
    <xf numFmtId="165" fontId="23" fillId="0" borderId="105" xfId="910" applyFont="1" applyFill="1" applyBorder="1" applyAlignment="1" applyProtection="1"/>
    <xf numFmtId="165" fontId="23" fillId="23" borderId="0" xfId="910" applyFont="1" applyFill="1" applyBorder="1" applyAlignment="1" applyProtection="1"/>
    <xf numFmtId="165" fontId="23" fillId="21" borderId="0" xfId="910" applyFont="1" applyFill="1" applyBorder="1" applyAlignment="1" applyProtection="1"/>
    <xf numFmtId="172" fontId="23" fillId="0" borderId="0" xfId="910" applyNumberFormat="1" applyFont="1" applyFill="1" applyBorder="1" applyAlignment="1" applyProtection="1"/>
    <xf numFmtId="0" fontId="12" fillId="0" borderId="0" xfId="755" applyAlignment="1" applyProtection="1">
      <alignment vertical="center"/>
    </xf>
    <xf numFmtId="0" fontId="38" fillId="0" borderId="0" xfId="755" applyFont="1" applyAlignment="1" applyProtection="1">
      <alignment vertical="center"/>
    </xf>
    <xf numFmtId="0" fontId="12" fillId="0" borderId="0" xfId="755" applyAlignment="1" applyProtection="1">
      <alignment horizontal="center" vertical="center"/>
    </xf>
    <xf numFmtId="0" fontId="25" fillId="0" borderId="0" xfId="755" applyFont="1" applyAlignment="1" applyProtection="1">
      <alignment vertical="center"/>
    </xf>
    <xf numFmtId="0" fontId="55" fillId="0" borderId="0" xfId="755" applyFont="1" applyAlignment="1" applyProtection="1">
      <alignment horizontal="center" vertical="center"/>
    </xf>
    <xf numFmtId="0" fontId="43" fillId="0" borderId="0" xfId="755" applyFont="1" applyAlignment="1" applyProtection="1">
      <alignment horizontal="center" vertical="center"/>
    </xf>
    <xf numFmtId="0" fontId="55" fillId="0" borderId="0" xfId="755" applyFont="1" applyAlignment="1" applyProtection="1">
      <alignment vertical="center"/>
    </xf>
    <xf numFmtId="0" fontId="0" fillId="0" borderId="106" xfId="755" applyFont="1" applyBorder="1" applyAlignment="1" applyProtection="1">
      <alignment vertical="center"/>
    </xf>
    <xf numFmtId="0" fontId="12" fillId="0" borderId="0" xfId="755" applyFill="1" applyAlignment="1" applyProtection="1">
      <alignment vertical="center"/>
    </xf>
    <xf numFmtId="0" fontId="56" fillId="0" borderId="0" xfId="755" applyFont="1" applyAlignment="1">
      <alignment horizontal="left" vertical="center"/>
    </xf>
    <xf numFmtId="0" fontId="0" fillId="0" borderId="107" xfId="755" applyFont="1" applyBorder="1" applyAlignment="1" applyProtection="1">
      <alignment vertical="center"/>
    </xf>
    <xf numFmtId="0" fontId="34" fillId="0" borderId="0" xfId="755" applyFont="1" applyAlignment="1" applyProtection="1">
      <alignment horizontal="left" vertical="center"/>
    </xf>
    <xf numFmtId="0" fontId="57" fillId="0" borderId="0" xfId="755" applyFont="1" applyAlignment="1" applyProtection="1">
      <alignment horizontal="left" vertical="center"/>
    </xf>
    <xf numFmtId="0" fontId="23" fillId="0" borderId="0" xfId="755" applyFont="1" applyAlignment="1" applyProtection="1">
      <alignment horizontal="center" vertical="center"/>
    </xf>
    <xf numFmtId="0" fontId="0" fillId="0" borderId="0" xfId="755" applyFont="1" applyAlignment="1" applyProtection="1">
      <alignment vertical="center"/>
    </xf>
    <xf numFmtId="0" fontId="0" fillId="0" borderId="101" xfId="755" applyFont="1" applyBorder="1" applyAlignment="1" applyProtection="1">
      <alignment vertical="center"/>
    </xf>
    <xf numFmtId="0" fontId="0" fillId="0" borderId="0" xfId="755" applyFont="1" applyBorder="1" applyAlignment="1" applyProtection="1">
      <alignment vertical="center"/>
    </xf>
    <xf numFmtId="0" fontId="0" fillId="0" borderId="101" xfId="755" applyFont="1" applyBorder="1" applyAlignment="1" applyProtection="1">
      <alignment horizontal="left" vertical="center"/>
    </xf>
    <xf numFmtId="0" fontId="34" fillId="0" borderId="0" xfId="755" applyFont="1" applyBorder="1" applyAlignment="1" applyProtection="1">
      <alignment horizontal="center" vertical="center"/>
    </xf>
    <xf numFmtId="0" fontId="43" fillId="0" borderId="0" xfId="755" applyFont="1" applyBorder="1" applyAlignment="1" applyProtection="1">
      <alignment horizontal="center" vertical="center"/>
    </xf>
    <xf numFmtId="0" fontId="0" fillId="0" borderId="0" xfId="755" applyFont="1" applyBorder="1" applyAlignment="1" applyProtection="1">
      <alignment horizontal="left" vertical="center"/>
    </xf>
    <xf numFmtId="0" fontId="34" fillId="0" borderId="102" xfId="755" applyFont="1" applyBorder="1" applyAlignment="1" applyProtection="1">
      <alignment horizontal="center" vertical="center"/>
    </xf>
    <xf numFmtId="0" fontId="58" fillId="13" borderId="104" xfId="755" applyFont="1" applyFill="1" applyBorder="1" applyAlignment="1" applyProtection="1">
      <alignment horizontal="left" vertical="center"/>
    </xf>
    <xf numFmtId="0" fontId="58" fillId="0" borderId="0" xfId="755" applyFont="1" applyFill="1" applyBorder="1" applyAlignment="1" applyProtection="1">
      <alignment horizontal="left" vertical="center"/>
    </xf>
    <xf numFmtId="0" fontId="23" fillId="0" borderId="0" xfId="755" applyFont="1" applyBorder="1" applyAlignment="1" applyProtection="1">
      <alignment horizontal="center" vertical="center"/>
    </xf>
    <xf numFmtId="0" fontId="0" fillId="0" borderId="101" xfId="755" applyFont="1" applyFill="1" applyBorder="1" applyAlignment="1" applyProtection="1">
      <alignment horizontal="left" vertical="center"/>
    </xf>
    <xf numFmtId="0" fontId="12" fillId="0" borderId="0" xfId="755" applyBorder="1" applyAlignment="1" applyProtection="1">
      <alignment vertical="center"/>
    </xf>
    <xf numFmtId="0" fontId="12" fillId="0" borderId="102" xfId="755" applyFont="1" applyBorder="1" applyAlignment="1" applyProtection="1">
      <alignment vertical="center"/>
    </xf>
    <xf numFmtId="173" fontId="23" fillId="4" borderId="103" xfId="755" applyNumberFormat="1" applyFont="1" applyFill="1" applyBorder="1" applyAlignment="1" applyProtection="1">
      <alignment horizontal="left" vertical="center"/>
      <protection locked="0"/>
    </xf>
    <xf numFmtId="0" fontId="12" fillId="4" borderId="104" xfId="755" applyFill="1" applyBorder="1"/>
    <xf numFmtId="174" fontId="23" fillId="4" borderId="105" xfId="755" applyNumberFormat="1" applyFont="1" applyFill="1" applyBorder="1" applyAlignment="1" applyProtection="1">
      <alignment horizontal="center" vertical="center"/>
    </xf>
    <xf numFmtId="1" fontId="23" fillId="8" borderId="105" xfId="755" applyNumberFormat="1" applyFont="1" applyFill="1" applyBorder="1" applyAlignment="1" applyProtection="1">
      <alignment horizontal="center" vertical="center"/>
      <protection locked="0"/>
    </xf>
    <xf numFmtId="0" fontId="12" fillId="0" borderId="104" xfId="755" applyFill="1" applyBorder="1"/>
    <xf numFmtId="173" fontId="23" fillId="8" borderId="103" xfId="755" applyNumberFormat="1" applyFont="1" applyFill="1" applyBorder="1" applyAlignment="1" applyProtection="1">
      <alignment horizontal="center" vertical="center"/>
      <protection locked="0"/>
    </xf>
    <xf numFmtId="0" fontId="12" fillId="0" borderId="0" xfId="755" applyFill="1" applyBorder="1"/>
    <xf numFmtId="0" fontId="58" fillId="8" borderId="105" xfId="755" applyFont="1" applyFill="1" applyBorder="1" applyAlignment="1" applyProtection="1">
      <alignment horizontal="left" vertical="center"/>
    </xf>
    <xf numFmtId="174" fontId="23" fillId="13" borderId="103" xfId="755" applyNumberFormat="1" applyFont="1" applyFill="1" applyBorder="1" applyAlignment="1" applyProtection="1">
      <alignment horizontal="left" vertical="center"/>
    </xf>
    <xf numFmtId="0" fontId="12" fillId="13" borderId="104" xfId="755" applyFill="1" applyBorder="1" applyProtection="1"/>
    <xf numFmtId="174" fontId="23" fillId="13" borderId="105" xfId="755" applyNumberFormat="1" applyFont="1" applyFill="1" applyBorder="1" applyAlignment="1" applyProtection="1">
      <alignment horizontal="center" vertical="center"/>
    </xf>
    <xf numFmtId="1" fontId="23" fillId="13" borderId="105" xfId="755" applyNumberFormat="1" applyFont="1" applyFill="1" applyBorder="1" applyAlignment="1" applyProtection="1">
      <alignment horizontal="center" vertical="center"/>
    </xf>
    <xf numFmtId="174" fontId="23" fillId="13" borderId="103" xfId="755" applyNumberFormat="1" applyFont="1" applyFill="1" applyBorder="1" applyAlignment="1" applyProtection="1">
      <alignment horizontal="center" vertical="center"/>
    </xf>
    <xf numFmtId="0" fontId="12" fillId="0" borderId="0" xfId="755"/>
    <xf numFmtId="0" fontId="0" fillId="6" borderId="81" xfId="755" applyFont="1" applyFill="1" applyBorder="1" applyAlignment="1" applyProtection="1">
      <alignment horizontal="center" vertical="center"/>
    </xf>
    <xf numFmtId="0" fontId="0" fillId="6" borderId="82" xfId="755" applyFont="1" applyFill="1" applyBorder="1" applyAlignment="1" applyProtection="1">
      <alignment horizontal="center" vertical="center"/>
    </xf>
    <xf numFmtId="0" fontId="0" fillId="6" borderId="83" xfId="755" applyFont="1" applyFill="1" applyBorder="1" applyAlignment="1" applyProtection="1">
      <alignment horizontal="center" vertical="center"/>
    </xf>
    <xf numFmtId="0" fontId="0" fillId="6" borderId="108" xfId="755" applyFont="1" applyFill="1" applyBorder="1" applyAlignment="1" applyProtection="1">
      <alignment horizontal="center" vertical="center"/>
    </xf>
    <xf numFmtId="0" fontId="38" fillId="6" borderId="81" xfId="755" applyFont="1" applyFill="1" applyBorder="1" applyAlignment="1" applyProtection="1">
      <alignment horizontal="center" vertical="center"/>
    </xf>
    <xf numFmtId="0" fontId="34" fillId="4" borderId="89" xfId="755" applyFont="1" applyFill="1" applyBorder="1" applyAlignment="1" applyProtection="1">
      <alignment horizontal="right" vertical="center"/>
      <protection locked="0"/>
    </xf>
    <xf numFmtId="0" fontId="0" fillId="4" borderId="90" xfId="755" applyFont="1" applyFill="1" applyBorder="1" applyAlignment="1" applyProtection="1">
      <alignment horizontal="center" vertical="center"/>
    </xf>
    <xf numFmtId="0" fontId="34" fillId="4" borderId="91" xfId="755" applyFont="1" applyFill="1" applyBorder="1" applyAlignment="1" applyProtection="1">
      <alignment horizontal="left" vertical="center"/>
      <protection locked="0"/>
    </xf>
    <xf numFmtId="0" fontId="34" fillId="0" borderId="89" xfId="755" applyFont="1" applyFill="1" applyBorder="1" applyAlignment="1" applyProtection="1">
      <alignment horizontal="right" vertical="center"/>
    </xf>
    <xf numFmtId="0" fontId="0" fillId="0" borderId="90" xfId="755" applyFont="1" applyFill="1" applyBorder="1" applyAlignment="1" applyProtection="1">
      <alignment horizontal="center" vertical="center"/>
    </xf>
    <xf numFmtId="0" fontId="34" fillId="0" borderId="91" xfId="755" applyFont="1" applyFill="1" applyBorder="1" applyAlignment="1" applyProtection="1">
      <alignment horizontal="left" vertical="center"/>
    </xf>
    <xf numFmtId="0" fontId="34" fillId="6" borderId="89" xfId="755" applyFont="1" applyFill="1" applyBorder="1" applyAlignment="1" applyProtection="1">
      <alignment horizontal="right" vertical="center"/>
    </xf>
    <xf numFmtId="0" fontId="0" fillId="6" borderId="90" xfId="755" applyFont="1" applyFill="1" applyBorder="1" applyAlignment="1" applyProtection="1">
      <alignment horizontal="center" vertical="center"/>
    </xf>
    <xf numFmtId="0" fontId="34" fillId="6" borderId="91" xfId="755" applyFont="1" applyFill="1" applyBorder="1" applyAlignment="1" applyProtection="1">
      <alignment horizontal="left" vertical="center"/>
    </xf>
    <xf numFmtId="0" fontId="0" fillId="6" borderId="107" xfId="755" applyFont="1" applyFill="1" applyBorder="1" applyAlignment="1" applyProtection="1">
      <alignment horizontal="center" vertical="center"/>
    </xf>
    <xf numFmtId="0" fontId="0" fillId="6" borderId="103" xfId="755" applyFont="1" applyFill="1" applyBorder="1" applyAlignment="1" applyProtection="1">
      <alignment horizontal="center" vertical="center"/>
    </xf>
    <xf numFmtId="0" fontId="0" fillId="6" borderId="104" xfId="755" applyFont="1" applyFill="1" applyBorder="1" applyAlignment="1" applyProtection="1">
      <alignment horizontal="center" vertical="center"/>
    </xf>
    <xf numFmtId="0" fontId="0" fillId="6" borderId="105" xfId="755" applyFont="1" applyFill="1" applyBorder="1" applyAlignment="1" applyProtection="1">
      <alignment horizontal="center" vertical="center"/>
    </xf>
    <xf numFmtId="0" fontId="43" fillId="6" borderId="107" xfId="755" applyFont="1" applyFill="1" applyBorder="1" applyAlignment="1" applyProtection="1">
      <alignment horizontal="center" vertical="center" wrapText="1"/>
    </xf>
    <xf numFmtId="0" fontId="0" fillId="0" borderId="107" xfId="755" applyFont="1" applyFill="1" applyBorder="1" applyAlignment="1" applyProtection="1">
      <alignment horizontal="center" vertical="center"/>
    </xf>
    <xf numFmtId="0" fontId="34" fillId="13" borderId="71" xfId="755" applyFont="1" applyFill="1" applyBorder="1" applyAlignment="1" applyProtection="1">
      <alignment vertical="center"/>
    </xf>
    <xf numFmtId="165" fontId="0" fillId="13" borderId="71" xfId="897" applyFont="1" applyFill="1" applyBorder="1" applyAlignment="1" applyProtection="1">
      <alignment horizontal="right" vertical="center"/>
    </xf>
    <xf numFmtId="10" fontId="38" fillId="13" borderId="71" xfId="860" applyNumberFormat="1" applyFont="1" applyFill="1" applyBorder="1" applyAlignment="1" applyProtection="1">
      <alignment horizontal="right" vertical="center"/>
    </xf>
    <xf numFmtId="165" fontId="38" fillId="4" borderId="71" xfId="897" applyFont="1" applyFill="1" applyBorder="1" applyAlignment="1" applyProtection="1">
      <alignment horizontal="right" vertical="center"/>
      <protection locked="0"/>
    </xf>
    <xf numFmtId="165" fontId="59" fillId="13" borderId="71" xfId="897" applyFont="1" applyFill="1" applyBorder="1" applyAlignment="1" applyProtection="1">
      <alignment horizontal="right" vertical="center"/>
    </xf>
    <xf numFmtId="165" fontId="38" fillId="0" borderId="71" xfId="897" applyFont="1" applyFill="1" applyBorder="1" applyAlignment="1" applyProtection="1">
      <alignment horizontal="right" vertical="center"/>
      <protection locked="0"/>
    </xf>
    <xf numFmtId="0" fontId="0" fillId="13" borderId="71" xfId="755" applyFont="1" applyFill="1" applyBorder="1" applyAlignment="1" applyProtection="1">
      <alignment vertical="center"/>
    </xf>
    <xf numFmtId="0" fontId="0" fillId="13" borderId="89" xfId="755" applyFont="1" applyFill="1" applyBorder="1" applyAlignment="1" applyProtection="1">
      <alignment horizontal="left" vertical="center"/>
    </xf>
    <xf numFmtId="0" fontId="0" fillId="13" borderId="90" xfId="755" applyFont="1" applyFill="1" applyBorder="1" applyAlignment="1" applyProtection="1">
      <alignment horizontal="left" vertical="center"/>
    </xf>
    <xf numFmtId="0" fontId="0" fillId="13" borderId="91" xfId="755" applyFont="1" applyFill="1" applyBorder="1" applyAlignment="1" applyProtection="1">
      <alignment horizontal="left" vertical="center"/>
    </xf>
    <xf numFmtId="165" fontId="38" fillId="13" borderId="71" xfId="897" applyFont="1" applyFill="1" applyBorder="1" applyAlignment="1" applyProtection="1">
      <alignment horizontal="right" vertical="center"/>
    </xf>
    <xf numFmtId="165" fontId="60" fillId="13" borderId="71" xfId="897" applyFont="1" applyFill="1" applyBorder="1" applyAlignment="1" applyProtection="1">
      <alignment horizontal="right" vertical="center"/>
    </xf>
    <xf numFmtId="0" fontId="61" fillId="13" borderId="71" xfId="755" applyFont="1" applyFill="1" applyBorder="1" applyAlignment="1" applyProtection="1">
      <alignment vertical="center"/>
    </xf>
    <xf numFmtId="10" fontId="59" fillId="13" borderId="71" xfId="860" applyNumberFormat="1" applyFont="1" applyFill="1" applyBorder="1" applyAlignment="1" applyProtection="1">
      <alignment horizontal="right" vertical="center"/>
    </xf>
    <xf numFmtId="165" fontId="61" fillId="13" borderId="71" xfId="897" applyFont="1" applyFill="1" applyBorder="1" applyAlignment="1" applyProtection="1">
      <alignment horizontal="right" vertical="center"/>
    </xf>
    <xf numFmtId="165" fontId="61" fillId="13" borderId="81" xfId="897" applyFont="1" applyFill="1" applyBorder="1" applyAlignment="1" applyProtection="1">
      <alignment horizontal="right" vertical="center"/>
    </xf>
    <xf numFmtId="10" fontId="59" fillId="13" borderId="81" xfId="860" applyNumberFormat="1" applyFont="1" applyFill="1" applyBorder="1" applyAlignment="1" applyProtection="1">
      <alignment horizontal="right" vertical="center"/>
    </xf>
    <xf numFmtId="165" fontId="38" fillId="4" borderId="81" xfId="897" applyFont="1" applyFill="1" applyBorder="1" applyAlignment="1" applyProtection="1">
      <alignment horizontal="right" vertical="center"/>
      <protection locked="0"/>
    </xf>
    <xf numFmtId="165" fontId="59" fillId="13" borderId="81" xfId="897" applyFont="1" applyFill="1" applyBorder="1" applyAlignment="1" applyProtection="1">
      <alignment horizontal="right" vertical="center"/>
    </xf>
    <xf numFmtId="165" fontId="38" fillId="0" borderId="81" xfId="897" applyFont="1" applyFill="1" applyBorder="1" applyAlignment="1" applyProtection="1">
      <alignment horizontal="right" vertical="center"/>
      <protection locked="0"/>
    </xf>
    <xf numFmtId="0" fontId="0" fillId="6" borderId="103" xfId="755" applyFont="1" applyFill="1" applyBorder="1" applyAlignment="1" applyProtection="1">
      <alignment horizontal="right" vertical="center"/>
    </xf>
    <xf numFmtId="0" fontId="34" fillId="6" borderId="104" xfId="755" applyFont="1" applyFill="1" applyBorder="1" applyAlignment="1" applyProtection="1">
      <alignment horizontal="right" vertical="center"/>
    </xf>
    <xf numFmtId="0" fontId="34" fillId="6" borderId="109" xfId="755" applyFont="1" applyFill="1" applyBorder="1" applyAlignment="1" applyProtection="1">
      <alignment horizontal="right" vertical="center"/>
    </xf>
    <xf numFmtId="165" fontId="61" fillId="6" borderId="110" xfId="897" applyFont="1" applyFill="1" applyBorder="1" applyAlignment="1" applyProtection="1">
      <alignment horizontal="right" vertical="center"/>
    </xf>
    <xf numFmtId="165" fontId="59" fillId="6" borderId="110" xfId="897" applyFont="1" applyFill="1" applyBorder="1" applyAlignment="1" applyProtection="1">
      <alignment horizontal="right" vertical="center"/>
    </xf>
    <xf numFmtId="165" fontId="59" fillId="8" borderId="110" xfId="897" applyFont="1" applyFill="1" applyBorder="1" applyAlignment="1" applyProtection="1">
      <alignment horizontal="right" vertical="center"/>
    </xf>
    <xf numFmtId="165" fontId="59" fillId="13" borderId="110" xfId="897" applyFont="1" applyFill="1" applyBorder="1" applyAlignment="1" applyProtection="1">
      <alignment horizontal="right" vertical="center"/>
    </xf>
    <xf numFmtId="165" fontId="59" fillId="0" borderId="110" xfId="897" applyFont="1" applyFill="1" applyBorder="1" applyAlignment="1" applyProtection="1">
      <alignment horizontal="right" vertical="center"/>
    </xf>
    <xf numFmtId="0" fontId="0" fillId="6" borderId="71" xfId="755" applyFont="1" applyFill="1" applyBorder="1" applyAlignment="1" applyProtection="1">
      <alignment vertical="center"/>
    </xf>
    <xf numFmtId="0" fontId="34" fillId="6" borderId="90" xfId="755" applyFont="1" applyFill="1" applyBorder="1" applyAlignment="1" applyProtection="1">
      <alignment horizontal="right" vertical="center"/>
    </xf>
    <xf numFmtId="0" fontId="0" fillId="6" borderId="91" xfId="755" applyFont="1" applyFill="1" applyBorder="1" applyAlignment="1" applyProtection="1">
      <alignment horizontal="right" vertical="center"/>
    </xf>
    <xf numFmtId="165" fontId="59" fillId="8" borderId="71" xfId="897" applyFont="1" applyFill="1" applyBorder="1" applyAlignment="1" applyProtection="1">
      <alignment horizontal="right" vertical="center"/>
    </xf>
    <xf numFmtId="165" fontId="59" fillId="0" borderId="71" xfId="897" applyFont="1" applyFill="1" applyBorder="1" applyAlignment="1" applyProtection="1">
      <alignment horizontal="right" vertical="center"/>
    </xf>
    <xf numFmtId="0" fontId="0" fillId="0" borderId="0" xfId="755" applyFont="1" applyFill="1" applyBorder="1" applyAlignment="1" applyProtection="1">
      <alignment vertical="center"/>
    </xf>
    <xf numFmtId="0" fontId="38" fillId="0" borderId="0" xfId="755" applyFont="1" applyAlignment="1" applyProtection="1">
      <alignment horizontal="left" vertical="center"/>
    </xf>
    <xf numFmtId="0" fontId="0" fillId="0" borderId="0" xfId="755" applyFont="1" applyFill="1" applyBorder="1" applyAlignment="1" applyProtection="1">
      <alignment horizontal="right" vertical="center"/>
    </xf>
    <xf numFmtId="165" fontId="62" fillId="0" borderId="0" xfId="755" applyNumberFormat="1" applyFont="1" applyFill="1" applyBorder="1" applyAlignment="1" applyProtection="1">
      <alignment vertical="center"/>
    </xf>
    <xf numFmtId="0" fontId="12" fillId="0" borderId="0" xfId="755" applyFill="1" applyBorder="1" applyAlignment="1" applyProtection="1">
      <alignment vertical="center"/>
    </xf>
    <xf numFmtId="165" fontId="63" fillId="0" borderId="0" xfId="897" applyFont="1" applyFill="1" applyBorder="1" applyAlignment="1" applyProtection="1">
      <alignment horizontal="right" vertical="center"/>
    </xf>
    <xf numFmtId="0" fontId="12" fillId="0" borderId="0" xfId="755" applyFill="1" applyBorder="1" applyAlignment="1" applyProtection="1">
      <alignment horizontal="center" vertical="center"/>
    </xf>
    <xf numFmtId="0" fontId="25" fillId="0" borderId="0" xfId="755" applyFont="1" applyFill="1" applyBorder="1" applyAlignment="1" applyProtection="1">
      <alignment vertical="center"/>
    </xf>
    <xf numFmtId="0" fontId="64" fillId="0" borderId="0" xfId="755" applyFont="1" applyFill="1" applyBorder="1" applyAlignment="1" applyProtection="1">
      <alignment vertical="center"/>
    </xf>
    <xf numFmtId="0" fontId="65" fillId="0" borderId="0" xfId="755" applyFont="1" applyFill="1" applyBorder="1" applyAlignment="1" applyProtection="1">
      <alignment vertical="center"/>
    </xf>
    <xf numFmtId="14" fontId="12" fillId="0" borderId="0" xfId="755" applyNumberFormat="1" applyFill="1" applyBorder="1" applyAlignment="1" applyProtection="1">
      <alignment vertical="center"/>
    </xf>
    <xf numFmtId="0" fontId="38" fillId="0" borderId="0" xfId="755" applyFont="1" applyFill="1" applyBorder="1" applyAlignment="1" applyProtection="1">
      <alignment vertical="center"/>
    </xf>
    <xf numFmtId="164" fontId="12" fillId="0" borderId="0" xfId="755" applyNumberFormat="1"/>
    <xf numFmtId="0" fontId="0" fillId="0" borderId="0" xfId="755" applyFont="1" applyFill="1" applyBorder="1" applyAlignment="1" applyProtection="1">
      <alignment horizontal="left" vertical="center"/>
    </xf>
    <xf numFmtId="0" fontId="34" fillId="13" borderId="111" xfId="755" applyFont="1" applyFill="1" applyBorder="1" applyAlignment="1" applyProtection="1">
      <alignment horizontal="left" vertical="center"/>
    </xf>
    <xf numFmtId="0" fontId="66" fillId="13" borderId="111" xfId="755" applyFont="1" applyFill="1" applyBorder="1" applyAlignment="1" applyProtection="1">
      <alignment horizontal="left" vertical="center"/>
    </xf>
    <xf numFmtId="0" fontId="0" fillId="0" borderId="0" xfId="755" applyFont="1" applyFill="1" applyBorder="1"/>
    <xf numFmtId="0" fontId="12" fillId="0" borderId="0" xfId="755" applyFont="1" applyBorder="1" applyAlignment="1" applyProtection="1">
      <alignment horizontal="left" vertical="center"/>
    </xf>
    <xf numFmtId="0" fontId="0" fillId="13" borderId="0" xfId="755" applyFont="1" applyFill="1" applyAlignment="1" applyProtection="1">
      <alignment horizontal="left" vertical="center"/>
    </xf>
    <xf numFmtId="0" fontId="59" fillId="13" borderId="0" xfId="755" applyFont="1" applyFill="1" applyAlignment="1" applyProtection="1">
      <alignment horizontal="left" vertical="center"/>
    </xf>
    <xf numFmtId="0" fontId="0" fillId="4" borderId="0" xfId="755" applyFont="1" applyFill="1" applyAlignment="1" applyProtection="1">
      <alignment horizontal="left" vertical="center"/>
      <protection locked="0"/>
    </xf>
    <xf numFmtId="0" fontId="38" fillId="4" borderId="0" xfId="755" applyFont="1" applyFill="1" applyAlignment="1" applyProtection="1">
      <alignment horizontal="left" vertical="center"/>
      <protection locked="0"/>
    </xf>
    <xf numFmtId="0" fontId="12" fillId="4" borderId="0" xfId="755" applyFill="1"/>
    <xf numFmtId="164" fontId="12" fillId="0" borderId="0" xfId="755" applyNumberFormat="1" applyAlignment="1" applyProtection="1">
      <alignment vertical="center"/>
    </xf>
    <xf numFmtId="0" fontId="67" fillId="0" borderId="0" xfId="755" applyFont="1" applyAlignment="1" applyProtection="1">
      <alignment vertical="center"/>
    </xf>
    <xf numFmtId="0" fontId="68" fillId="0" borderId="0" xfId="755" applyFont="1" applyAlignment="1" applyProtection="1">
      <alignment vertical="center"/>
    </xf>
    <xf numFmtId="0" fontId="34" fillId="0" borderId="0" xfId="755" applyFont="1" applyAlignment="1" applyProtection="1">
      <alignment vertical="center"/>
    </xf>
    <xf numFmtId="0" fontId="55" fillId="0" borderId="0" xfId="755" applyFont="1" applyAlignment="1" applyProtection="1">
      <alignment horizontal="left" vertical="center"/>
    </xf>
    <xf numFmtId="0" fontId="55" fillId="0" borderId="0" xfId="755" applyFont="1" applyAlignment="1" applyProtection="1"/>
    <xf numFmtId="0" fontId="0" fillId="0" borderId="102" xfId="755" applyFont="1" applyBorder="1" applyAlignment="1" applyProtection="1">
      <alignment vertical="center"/>
    </xf>
    <xf numFmtId="0" fontId="58" fillId="0" borderId="104" xfId="755" applyFont="1" applyFill="1" applyBorder="1" applyAlignment="1" applyProtection="1">
      <alignment vertical="center"/>
    </xf>
    <xf numFmtId="0" fontId="34" fillId="0" borderId="0" xfId="755" applyFont="1" applyFill="1" applyBorder="1" applyAlignment="1" applyProtection="1">
      <alignment horizontal="left" vertical="center"/>
    </xf>
    <xf numFmtId="14" fontId="34" fillId="0" borderId="0" xfId="755" applyNumberFormat="1" applyFont="1" applyFill="1" applyBorder="1" applyAlignment="1" applyProtection="1">
      <alignment horizontal="center" vertical="center"/>
    </xf>
    <xf numFmtId="0" fontId="38" fillId="0" borderId="104" xfId="755" applyFont="1" applyBorder="1" applyAlignment="1" applyProtection="1">
      <alignment vertical="center"/>
    </xf>
    <xf numFmtId="1" fontId="23" fillId="13" borderId="107" xfId="755" applyNumberFormat="1" applyFont="1" applyFill="1" applyBorder="1" applyAlignment="1" applyProtection="1">
      <alignment horizontal="center" vertical="center"/>
      <protection locked="0"/>
    </xf>
    <xf numFmtId="0" fontId="12" fillId="0" borderId="101" xfId="755" applyBorder="1" applyAlignment="1" applyProtection="1">
      <alignment vertical="center"/>
    </xf>
    <xf numFmtId="0" fontId="58" fillId="0" borderId="0" xfId="755" applyFont="1" applyFill="1" applyBorder="1" applyAlignment="1" applyProtection="1">
      <alignment vertical="center"/>
    </xf>
    <xf numFmtId="14" fontId="23" fillId="0" borderId="0" xfId="755" applyNumberFormat="1" applyFont="1" applyFill="1" applyBorder="1" applyAlignment="1" applyProtection="1">
      <alignment horizontal="center" vertical="center"/>
    </xf>
    <xf numFmtId="0" fontId="38" fillId="6" borderId="108" xfId="755" applyFont="1" applyFill="1" applyBorder="1" applyAlignment="1" applyProtection="1">
      <alignment horizontal="center" vertical="center"/>
    </xf>
    <xf numFmtId="0" fontId="38" fillId="15" borderId="83" xfId="755" applyFont="1" applyFill="1" applyBorder="1" applyAlignment="1" applyProtection="1">
      <alignment horizontal="left" vertical="center"/>
    </xf>
    <xf numFmtId="0" fontId="38" fillId="15" borderId="83" xfId="755" applyFont="1" applyFill="1" applyBorder="1" applyAlignment="1" applyProtection="1">
      <alignment horizontal="center" vertical="center"/>
    </xf>
    <xf numFmtId="0" fontId="34" fillId="6" borderId="89" xfId="755" applyFont="1" applyFill="1" applyBorder="1" applyAlignment="1" applyProtection="1">
      <alignment horizontal="center" vertical="center"/>
    </xf>
    <xf numFmtId="0" fontId="34" fillId="6" borderId="90" xfId="755" applyFont="1" applyFill="1" applyBorder="1" applyAlignment="1" applyProtection="1">
      <alignment horizontal="left" vertical="center"/>
    </xf>
    <xf numFmtId="0" fontId="0" fillId="6" borderId="91" xfId="755" applyFont="1" applyFill="1" applyBorder="1" applyAlignment="1" applyProtection="1">
      <alignment horizontal="center" vertical="center"/>
    </xf>
    <xf numFmtId="0" fontId="34" fillId="6" borderId="90" xfId="755" applyFont="1" applyFill="1" applyBorder="1" applyAlignment="1" applyProtection="1">
      <alignment horizontal="center" vertical="center"/>
    </xf>
    <xf numFmtId="0" fontId="38" fillId="6" borderId="105" xfId="755" applyFont="1" applyFill="1" applyBorder="1" applyAlignment="1" applyProtection="1">
      <alignment horizontal="center" vertical="center" wrapText="1"/>
    </xf>
    <xf numFmtId="0" fontId="38" fillId="6" borderId="105" xfId="755" applyFont="1" applyFill="1" applyBorder="1" applyAlignment="1" applyProtection="1">
      <alignment horizontal="center" vertical="center"/>
    </xf>
    <xf numFmtId="0" fontId="0" fillId="6" borderId="112" xfId="755" applyFont="1" applyFill="1" applyBorder="1" applyAlignment="1" applyProtection="1">
      <alignment horizontal="center" vertical="center"/>
    </xf>
    <xf numFmtId="0" fontId="0" fillId="6" borderId="113" xfId="755" applyFont="1" applyFill="1" applyBorder="1" applyAlignment="1" applyProtection="1">
      <alignment horizontal="center" vertical="center"/>
    </xf>
    <xf numFmtId="0" fontId="0" fillId="6" borderId="114" xfId="755" applyFont="1" applyFill="1" applyBorder="1" applyAlignment="1" applyProtection="1">
      <alignment horizontal="center" vertical="center"/>
    </xf>
    <xf numFmtId="0" fontId="0" fillId="13" borderId="115" xfId="755" applyFont="1" applyFill="1" applyBorder="1" applyAlignment="1" applyProtection="1">
      <alignment horizontal="center" vertical="center"/>
    </xf>
    <xf numFmtId="0" fontId="0" fillId="13" borderId="116" xfId="755" applyFont="1" applyFill="1" applyBorder="1" applyAlignment="1" applyProtection="1">
      <alignment vertical="center"/>
    </xf>
    <xf numFmtId="0" fontId="0" fillId="13" borderId="117" xfId="755" applyFont="1" applyFill="1" applyBorder="1" applyAlignment="1" applyProtection="1">
      <alignment horizontal="left" vertical="center"/>
    </xf>
    <xf numFmtId="0" fontId="0" fillId="13" borderId="118" xfId="755" applyFont="1" applyFill="1" applyBorder="1" applyAlignment="1" applyProtection="1">
      <alignment horizontal="left" vertical="center"/>
    </xf>
    <xf numFmtId="165" fontId="0" fillId="13" borderId="119" xfId="897" applyFont="1" applyFill="1" applyBorder="1" applyAlignment="1" applyProtection="1">
      <alignment horizontal="right" vertical="center"/>
    </xf>
    <xf numFmtId="2" fontId="38" fillId="13" borderId="74" xfId="860" applyNumberFormat="1" applyFont="1" applyFill="1" applyBorder="1" applyAlignment="1" applyProtection="1">
      <alignment horizontal="right" vertical="center"/>
    </xf>
    <xf numFmtId="2" fontId="38" fillId="24" borderId="120" xfId="860" applyNumberFormat="1" applyFont="1" applyFill="1" applyBorder="1" applyAlignment="1" applyProtection="1">
      <alignment horizontal="right" vertical="center"/>
    </xf>
    <xf numFmtId="2" fontId="38" fillId="24" borderId="73" xfId="860" applyNumberFormat="1" applyFont="1" applyFill="1" applyBorder="1" applyAlignment="1" applyProtection="1">
      <alignment horizontal="right" vertical="center"/>
    </xf>
    <xf numFmtId="2" fontId="38" fillId="24" borderId="86" xfId="860" applyNumberFormat="1" applyFont="1" applyFill="1" applyBorder="1" applyAlignment="1" applyProtection="1">
      <alignment horizontal="right" vertical="center"/>
    </xf>
    <xf numFmtId="165" fontId="38" fillId="5" borderId="121" xfId="897" applyFont="1" applyFill="1" applyBorder="1" applyAlignment="1" applyProtection="1">
      <alignment horizontal="right" vertical="center"/>
    </xf>
    <xf numFmtId="165" fontId="38" fillId="13" borderId="121" xfId="897" applyFont="1" applyFill="1" applyBorder="1" applyAlignment="1" applyProtection="1">
      <alignment horizontal="right" vertical="center"/>
    </xf>
    <xf numFmtId="165" fontId="38" fillId="13" borderId="116" xfId="897" applyFont="1" applyFill="1" applyBorder="1" applyAlignment="1" applyProtection="1">
      <alignment horizontal="right" vertical="center"/>
    </xf>
    <xf numFmtId="165" fontId="38" fillId="13" borderId="117" xfId="897" applyFont="1" applyFill="1" applyBorder="1" applyAlignment="1" applyProtection="1">
      <alignment horizontal="right" vertical="center"/>
    </xf>
    <xf numFmtId="165" fontId="38" fillId="5" borderId="72" xfId="897" applyFont="1" applyFill="1" applyBorder="1" applyAlignment="1" applyProtection="1">
      <alignment horizontal="right" vertical="center"/>
    </xf>
    <xf numFmtId="165" fontId="38" fillId="13" borderId="73" xfId="897" applyFont="1" applyFill="1" applyBorder="1" applyAlignment="1" applyProtection="1">
      <alignment horizontal="right" vertical="center"/>
    </xf>
    <xf numFmtId="165" fontId="38" fillId="13" borderId="74" xfId="897" applyFont="1" applyFill="1" applyBorder="1" applyAlignment="1" applyProtection="1">
      <alignment horizontal="right" vertical="center"/>
    </xf>
    <xf numFmtId="0" fontId="0" fillId="4" borderId="122" xfId="755" applyFont="1" applyFill="1" applyBorder="1" applyAlignment="1" applyProtection="1">
      <alignment horizontal="center" vertical="center"/>
    </xf>
    <xf numFmtId="0" fontId="0" fillId="13" borderId="0" xfId="755" applyFont="1" applyFill="1" applyBorder="1" applyAlignment="1" applyProtection="1">
      <alignment horizontal="left" vertical="center"/>
    </xf>
    <xf numFmtId="0" fontId="0" fillId="13" borderId="85" xfId="755" applyFont="1" applyFill="1" applyBorder="1" applyAlignment="1" applyProtection="1">
      <alignment horizontal="left" vertical="center"/>
    </xf>
    <xf numFmtId="0" fontId="0" fillId="5" borderId="21" xfId="755" applyFont="1" applyFill="1" applyBorder="1" applyAlignment="1" applyProtection="1">
      <alignment horizontal="left" vertical="center"/>
    </xf>
    <xf numFmtId="165" fontId="0" fillId="25" borderId="22" xfId="897" applyFont="1" applyFill="1" applyBorder="1" applyAlignment="1" applyProtection="1">
      <alignment horizontal="right" vertical="center"/>
    </xf>
    <xf numFmtId="2" fontId="38" fillId="25" borderId="85" xfId="860" applyNumberFormat="1" applyFont="1" applyFill="1" applyBorder="1" applyAlignment="1" applyProtection="1">
      <alignment horizontal="right" vertical="center"/>
    </xf>
    <xf numFmtId="2" fontId="38" fillId="25" borderId="123" xfId="860" applyNumberFormat="1" applyFont="1" applyFill="1" applyBorder="1" applyAlignment="1" applyProtection="1">
      <alignment horizontal="right" vertical="center"/>
    </xf>
    <xf numFmtId="2" fontId="38" fillId="25" borderId="76" xfId="860" applyNumberFormat="1" applyFont="1" applyFill="1" applyBorder="1" applyAlignment="1" applyProtection="1">
      <alignment horizontal="right" vertical="center"/>
    </xf>
    <xf numFmtId="2" fontId="38" fillId="25" borderId="124" xfId="860" applyNumberFormat="1" applyFont="1" applyFill="1" applyBorder="1" applyAlignment="1" applyProtection="1">
      <alignment horizontal="right" vertical="center"/>
    </xf>
    <xf numFmtId="165" fontId="38" fillId="5" borderId="76" xfId="897" applyFont="1" applyFill="1" applyBorder="1" applyAlignment="1" applyProtection="1">
      <alignment horizontal="right" vertical="center"/>
    </xf>
    <xf numFmtId="165" fontId="38" fillId="5" borderId="124" xfId="897" applyFont="1" applyFill="1" applyBorder="1" applyAlignment="1" applyProtection="1">
      <alignment horizontal="right" vertical="center"/>
    </xf>
    <xf numFmtId="165" fontId="38" fillId="5" borderId="77" xfId="897" applyFont="1" applyFill="1" applyBorder="1" applyAlignment="1" applyProtection="1">
      <alignment horizontal="right" vertical="center"/>
    </xf>
    <xf numFmtId="165" fontId="38" fillId="5" borderId="87" xfId="897" applyFont="1" applyFill="1" applyBorder="1" applyAlignment="1" applyProtection="1">
      <alignment horizontal="right" vertical="center"/>
    </xf>
    <xf numFmtId="165" fontId="38" fillId="5" borderId="125" xfId="897" applyFont="1" applyFill="1" applyBorder="1" applyAlignment="1" applyProtection="1">
      <alignment horizontal="right" vertical="center"/>
    </xf>
    <xf numFmtId="165" fontId="38" fillId="5" borderId="126" xfId="897" applyFont="1" applyFill="1" applyBorder="1" applyAlignment="1" applyProtection="1">
      <alignment horizontal="right" vertical="center"/>
    </xf>
    <xf numFmtId="165" fontId="38" fillId="5" borderId="85" xfId="897" applyFont="1" applyFill="1" applyBorder="1" applyAlignment="1" applyProtection="1">
      <alignment horizontal="right" vertical="center"/>
    </xf>
    <xf numFmtId="0" fontId="0" fillId="13" borderId="127" xfId="755" applyFont="1" applyFill="1" applyBorder="1" applyAlignment="1" applyProtection="1">
      <alignment horizontal="left" vertical="center"/>
    </xf>
    <xf numFmtId="0" fontId="0" fillId="4" borderId="21" xfId="755" applyFont="1" applyFill="1" applyBorder="1" applyAlignment="1" applyProtection="1">
      <alignment horizontal="left" vertical="center"/>
    </xf>
    <xf numFmtId="165" fontId="0" fillId="0" borderId="22" xfId="897" applyFont="1" applyFill="1" applyBorder="1" applyAlignment="1" applyProtection="1">
      <alignment horizontal="right" vertical="center"/>
      <protection locked="0"/>
    </xf>
    <xf numFmtId="2" fontId="38" fillId="4" borderId="85" xfId="860" applyNumberFormat="1" applyFont="1" applyFill="1" applyBorder="1" applyAlignment="1" applyProtection="1">
      <alignment horizontal="right" vertical="center"/>
    </xf>
    <xf numFmtId="2" fontId="38" fillId="26" borderId="123" xfId="860" applyNumberFormat="1" applyFont="1" applyFill="1" applyBorder="1" applyAlignment="1" applyProtection="1">
      <alignment horizontal="right" vertical="center"/>
    </xf>
    <xf numFmtId="2" fontId="38" fillId="26" borderId="76" xfId="860" applyNumberFormat="1" applyFont="1" applyFill="1" applyBorder="1" applyAlignment="1" applyProtection="1">
      <alignment horizontal="right" vertical="center"/>
    </xf>
    <xf numFmtId="2" fontId="38" fillId="26" borderId="124" xfId="860" applyNumberFormat="1" applyFont="1" applyFill="1" applyBorder="1" applyAlignment="1" applyProtection="1">
      <alignment horizontal="right" vertical="center"/>
    </xf>
    <xf numFmtId="165" fontId="38" fillId="4" borderId="76" xfId="897" applyFont="1" applyFill="1" applyBorder="1" applyAlignment="1" applyProtection="1">
      <alignment horizontal="right" vertical="center"/>
    </xf>
    <xf numFmtId="165" fontId="38" fillId="4" borderId="124" xfId="897" applyFont="1" applyFill="1" applyBorder="1" applyAlignment="1" applyProtection="1">
      <alignment horizontal="right" vertical="center"/>
    </xf>
    <xf numFmtId="165" fontId="38" fillId="0" borderId="77" xfId="897" applyFont="1" applyFill="1" applyBorder="1" applyAlignment="1" applyProtection="1">
      <alignment horizontal="right" vertical="center"/>
      <protection locked="0"/>
    </xf>
    <xf numFmtId="165" fontId="38" fillId="4" borderId="123" xfId="897" applyFont="1" applyFill="1" applyBorder="1" applyAlignment="1" applyProtection="1">
      <alignment horizontal="right" vertical="center"/>
    </xf>
    <xf numFmtId="0" fontId="0" fillId="13" borderId="128" xfId="755" applyFont="1" applyFill="1" applyBorder="1" applyAlignment="1" applyProtection="1">
      <alignment horizontal="left" vertical="center"/>
    </xf>
    <xf numFmtId="0" fontId="0" fillId="8" borderId="129" xfId="755" applyFont="1" applyFill="1" applyBorder="1" applyAlignment="1" applyProtection="1">
      <alignment horizontal="left" vertical="center"/>
    </xf>
    <xf numFmtId="165" fontId="0" fillId="27" borderId="34" xfId="897" applyFont="1" applyFill="1" applyBorder="1" applyAlignment="1" applyProtection="1">
      <alignment horizontal="right" vertical="center"/>
    </xf>
    <xf numFmtId="2" fontId="38" fillId="27" borderId="80" xfId="860" applyNumberFormat="1" applyFont="1" applyFill="1" applyBorder="1" applyAlignment="1" applyProtection="1">
      <alignment horizontal="right" vertical="center"/>
    </xf>
    <xf numFmtId="2" fontId="38" fillId="27" borderId="130" xfId="860" applyNumberFormat="1" applyFont="1" applyFill="1" applyBorder="1" applyAlignment="1" applyProtection="1">
      <alignment horizontal="right" vertical="center"/>
    </xf>
    <xf numFmtId="2" fontId="38" fillId="27" borderId="79" xfId="860" applyNumberFormat="1" applyFont="1" applyFill="1" applyBorder="1" applyAlignment="1" applyProtection="1">
      <alignment horizontal="right" vertical="center"/>
    </xf>
    <xf numFmtId="1" fontId="43" fillId="27" borderId="131" xfId="860" applyNumberFormat="1" applyFont="1" applyFill="1" applyBorder="1" applyAlignment="1" applyProtection="1">
      <alignment horizontal="center" vertical="center"/>
    </xf>
    <xf numFmtId="165" fontId="38" fillId="8" borderId="79" xfId="897" applyFont="1" applyFill="1" applyBorder="1" applyAlignment="1" applyProtection="1">
      <alignment horizontal="right" vertical="center"/>
    </xf>
    <xf numFmtId="165" fontId="38" fillId="8" borderId="131" xfId="897" applyFont="1" applyFill="1" applyBorder="1" applyAlignment="1" applyProtection="1">
      <alignment horizontal="right" vertical="center"/>
    </xf>
    <xf numFmtId="165" fontId="38" fillId="8" borderId="80" xfId="897" applyFont="1" applyFill="1" applyBorder="1" applyAlignment="1" applyProtection="1">
      <alignment horizontal="right" vertical="center"/>
    </xf>
    <xf numFmtId="165" fontId="38" fillId="8" borderId="130" xfId="897" applyFont="1" applyFill="1" applyBorder="1" applyAlignment="1" applyProtection="1">
      <alignment horizontal="right" vertical="center"/>
    </xf>
    <xf numFmtId="0" fontId="0" fillId="13" borderId="83" xfId="755" applyFont="1" applyFill="1" applyBorder="1" applyAlignment="1" applyProtection="1">
      <alignment horizontal="left" vertical="center"/>
    </xf>
    <xf numFmtId="0" fontId="0" fillId="4" borderId="132" xfId="755" applyFont="1" applyFill="1" applyBorder="1" applyAlignment="1" applyProtection="1">
      <alignment horizontal="center" vertical="center"/>
    </xf>
    <xf numFmtId="0" fontId="0" fillId="13" borderId="133" xfId="755" applyFont="1" applyFill="1" applyBorder="1" applyAlignment="1" applyProtection="1">
      <alignment horizontal="left" vertical="center"/>
    </xf>
    <xf numFmtId="165" fontId="60" fillId="13" borderId="117" xfId="897" applyFont="1" applyFill="1" applyBorder="1" applyAlignment="1" applyProtection="1">
      <alignment horizontal="right" vertical="center"/>
    </xf>
    <xf numFmtId="0" fontId="0" fillId="4" borderId="134" xfId="755" applyFont="1" applyFill="1" applyBorder="1" applyAlignment="1" applyProtection="1">
      <alignment horizontal="center" vertical="center"/>
    </xf>
    <xf numFmtId="0" fontId="0" fillId="13" borderId="33" xfId="755" applyFont="1" applyFill="1" applyBorder="1" applyAlignment="1" applyProtection="1">
      <alignment horizontal="left" vertical="center"/>
    </xf>
    <xf numFmtId="0" fontId="0" fillId="8" borderId="135" xfId="755" applyFont="1" applyFill="1" applyBorder="1" applyAlignment="1" applyProtection="1">
      <alignment horizontal="left" vertical="center"/>
    </xf>
    <xf numFmtId="165" fontId="0" fillId="27" borderId="135" xfId="897" applyFont="1" applyFill="1" applyBorder="1" applyAlignment="1" applyProtection="1">
      <alignment horizontal="right" vertical="center"/>
    </xf>
    <xf numFmtId="2" fontId="38" fillId="27" borderId="136" xfId="860" applyNumberFormat="1" applyFont="1" applyFill="1" applyBorder="1" applyAlignment="1" applyProtection="1">
      <alignment horizontal="right" vertical="center"/>
    </xf>
    <xf numFmtId="2" fontId="38" fillId="27" borderId="137" xfId="860" applyNumberFormat="1" applyFont="1" applyFill="1" applyBorder="1" applyAlignment="1" applyProtection="1">
      <alignment horizontal="right" vertical="center"/>
    </xf>
    <xf numFmtId="2" fontId="38" fillId="27" borderId="138" xfId="860" applyNumberFormat="1" applyFont="1" applyFill="1" applyBorder="1" applyAlignment="1" applyProtection="1">
      <alignment horizontal="right" vertical="center"/>
    </xf>
    <xf numFmtId="1" fontId="43" fillId="27" borderId="139" xfId="860" applyNumberFormat="1" applyFont="1" applyFill="1" applyBorder="1" applyAlignment="1" applyProtection="1">
      <alignment horizontal="center" vertical="center"/>
    </xf>
    <xf numFmtId="165" fontId="38" fillId="8" borderId="138" xfId="897" applyFont="1" applyFill="1" applyBorder="1" applyAlignment="1" applyProtection="1">
      <alignment horizontal="right" vertical="center"/>
    </xf>
    <xf numFmtId="165" fontId="38" fillId="8" borderId="139" xfId="897" applyFont="1" applyFill="1" applyBorder="1" applyAlignment="1" applyProtection="1">
      <alignment horizontal="right" vertical="center"/>
    </xf>
    <xf numFmtId="165" fontId="38" fillId="8" borderId="136" xfId="897" applyFont="1" applyFill="1" applyBorder="1" applyAlignment="1" applyProtection="1">
      <alignment horizontal="right" vertical="center"/>
    </xf>
    <xf numFmtId="165" fontId="38" fillId="8" borderId="137" xfId="897" applyFont="1" applyFill="1" applyBorder="1" applyAlignment="1" applyProtection="1">
      <alignment horizontal="right" vertical="center"/>
    </xf>
    <xf numFmtId="0" fontId="34" fillId="13" borderId="125" xfId="755" applyFont="1" applyFill="1" applyBorder="1" applyAlignment="1" applyProtection="1">
      <alignment horizontal="center" vertical="center"/>
    </xf>
    <xf numFmtId="0" fontId="34" fillId="13" borderId="0" xfId="755" applyFont="1" applyFill="1" applyBorder="1" applyAlignment="1" applyProtection="1">
      <alignment horizontal="left" vertical="center"/>
    </xf>
    <xf numFmtId="0" fontId="0" fillId="13" borderId="140" xfId="755" applyFont="1" applyFill="1" applyBorder="1" applyAlignment="1" applyProtection="1">
      <alignment horizontal="left" vertical="center"/>
    </xf>
    <xf numFmtId="0" fontId="0" fillId="13" borderId="21" xfId="755" applyFont="1" applyFill="1" applyBorder="1" applyAlignment="1" applyProtection="1">
      <alignment horizontal="left" vertical="center"/>
    </xf>
    <xf numFmtId="165" fontId="0" fillId="13" borderId="22" xfId="897" applyFont="1" applyFill="1" applyBorder="1" applyAlignment="1" applyProtection="1">
      <alignment horizontal="right" vertical="center"/>
    </xf>
    <xf numFmtId="2" fontId="38" fillId="13" borderId="85" xfId="860" applyNumberFormat="1" applyFont="1" applyFill="1" applyBorder="1" applyAlignment="1" applyProtection="1">
      <alignment horizontal="right" vertical="center"/>
    </xf>
    <xf numFmtId="2" fontId="38" fillId="13" borderId="84" xfId="860" applyNumberFormat="1" applyFont="1" applyFill="1" applyBorder="1" applyAlignment="1" applyProtection="1">
      <alignment horizontal="right" vertical="center"/>
    </xf>
    <xf numFmtId="2" fontId="38" fillId="13" borderId="87" xfId="860" applyNumberFormat="1" applyFont="1" applyFill="1" applyBorder="1" applyAlignment="1" applyProtection="1">
      <alignment horizontal="right" vertical="center"/>
    </xf>
    <xf numFmtId="2" fontId="38" fillId="13" borderId="88" xfId="860" applyNumberFormat="1" applyFont="1" applyFill="1" applyBorder="1" applyAlignment="1" applyProtection="1">
      <alignment horizontal="right" vertical="center"/>
    </xf>
    <xf numFmtId="165" fontId="38" fillId="13" borderId="87" xfId="897" applyFont="1" applyFill="1" applyBorder="1" applyAlignment="1" applyProtection="1">
      <alignment horizontal="right" vertical="center"/>
    </xf>
    <xf numFmtId="165" fontId="0" fillId="13" borderId="85" xfId="897" applyFont="1" applyFill="1" applyBorder="1" applyAlignment="1" applyProtection="1">
      <alignment horizontal="right" vertical="center"/>
    </xf>
    <xf numFmtId="165" fontId="38" fillId="13" borderId="88" xfId="897" applyFont="1" applyFill="1" applyBorder="1" applyAlignment="1" applyProtection="1">
      <alignment horizontal="right" vertical="center"/>
    </xf>
    <xf numFmtId="165" fontId="0" fillId="13" borderId="30" xfId="897" applyFont="1" applyFill="1" applyBorder="1" applyAlignment="1" applyProtection="1">
      <alignment horizontal="right" vertical="center"/>
    </xf>
    <xf numFmtId="165" fontId="0" fillId="13" borderId="87" xfId="897" applyFont="1" applyFill="1" applyBorder="1" applyAlignment="1" applyProtection="1">
      <alignment horizontal="right" vertical="center"/>
    </xf>
    <xf numFmtId="165" fontId="0" fillId="13" borderId="20" xfId="897" applyFont="1" applyFill="1" applyBorder="1" applyAlignment="1" applyProtection="1">
      <alignment horizontal="right" vertical="center"/>
    </xf>
    <xf numFmtId="165" fontId="0" fillId="13" borderId="88" xfId="897" applyFont="1" applyFill="1" applyBorder="1" applyAlignment="1" applyProtection="1">
      <alignment horizontal="right" vertical="center"/>
    </xf>
    <xf numFmtId="165" fontId="0" fillId="13" borderId="84" xfId="897" applyFont="1" applyFill="1" applyBorder="1" applyAlignment="1" applyProtection="1">
      <alignment horizontal="right" vertical="center"/>
    </xf>
    <xf numFmtId="0" fontId="0" fillId="4" borderId="125" xfId="755" applyFont="1" applyFill="1" applyBorder="1" applyAlignment="1" applyProtection="1">
      <alignment horizontal="center" vertical="center"/>
    </xf>
    <xf numFmtId="0" fontId="0" fillId="13" borderId="77" xfId="755" applyFont="1" applyFill="1" applyBorder="1" applyAlignment="1" applyProtection="1">
      <alignment horizontal="left" vertical="center"/>
    </xf>
    <xf numFmtId="165" fontId="38" fillId="5" borderId="20" xfId="897" applyFont="1" applyFill="1" applyBorder="1" applyAlignment="1" applyProtection="1">
      <alignment horizontal="right" vertical="center"/>
    </xf>
    <xf numFmtId="0" fontId="0" fillId="4" borderId="126" xfId="755" applyFont="1" applyFill="1" applyBorder="1" applyAlignment="1" applyProtection="1">
      <alignment horizontal="center" vertical="center"/>
    </xf>
    <xf numFmtId="0" fontId="0" fillId="13" borderId="126" xfId="755" applyFont="1" applyFill="1" applyBorder="1" applyAlignment="1" applyProtection="1">
      <alignment horizontal="left" vertical="center"/>
    </xf>
    <xf numFmtId="0" fontId="0" fillId="8" borderId="21" xfId="755" applyFont="1" applyFill="1" applyBorder="1" applyAlignment="1" applyProtection="1">
      <alignment horizontal="left" vertical="center"/>
    </xf>
    <xf numFmtId="165" fontId="0" fillId="8" borderId="22" xfId="897" applyFont="1" applyFill="1" applyBorder="1" applyAlignment="1" applyProtection="1">
      <alignment horizontal="right" vertical="center"/>
    </xf>
    <xf numFmtId="2" fontId="38" fillId="8" borderId="85" xfId="860" applyNumberFormat="1" applyFont="1" applyFill="1" applyBorder="1" applyAlignment="1" applyProtection="1">
      <alignment horizontal="right" vertical="center"/>
    </xf>
    <xf numFmtId="2" fontId="38" fillId="27" borderId="76" xfId="860" applyNumberFormat="1" applyFont="1" applyFill="1" applyBorder="1" applyAlignment="1" applyProtection="1">
      <alignment horizontal="right" vertical="center"/>
    </xf>
    <xf numFmtId="2" fontId="38" fillId="27" borderId="124" xfId="860" applyNumberFormat="1" applyFont="1" applyFill="1" applyBorder="1" applyAlignment="1" applyProtection="1">
      <alignment horizontal="right" vertical="center"/>
    </xf>
    <xf numFmtId="165" fontId="38" fillId="8" borderId="76" xfId="897" applyFont="1" applyFill="1" applyBorder="1" applyAlignment="1" applyProtection="1">
      <alignment horizontal="right" vertical="center"/>
    </xf>
    <xf numFmtId="165" fontId="38" fillId="8" borderId="124" xfId="897" applyFont="1" applyFill="1" applyBorder="1" applyAlignment="1" applyProtection="1">
      <alignment horizontal="right" vertical="center"/>
    </xf>
    <xf numFmtId="165" fontId="38" fillId="8" borderId="77" xfId="897" applyFont="1" applyFill="1" applyBorder="1" applyAlignment="1" applyProtection="1">
      <alignment horizontal="right" vertical="center"/>
    </xf>
    <xf numFmtId="0" fontId="34" fillId="13" borderId="128" xfId="755" applyFont="1" applyFill="1" applyBorder="1" applyAlignment="1" applyProtection="1">
      <alignment horizontal="left" vertical="center"/>
    </xf>
    <xf numFmtId="0" fontId="0" fillId="4" borderId="129" xfId="755" applyFont="1" applyFill="1" applyBorder="1" applyAlignment="1" applyProtection="1">
      <alignment horizontal="left" vertical="center"/>
    </xf>
    <xf numFmtId="165" fontId="0" fillId="26" borderId="34" xfId="897" applyFont="1" applyFill="1" applyBorder="1" applyAlignment="1" applyProtection="1">
      <alignment horizontal="right" vertical="center"/>
    </xf>
    <xf numFmtId="2" fontId="38" fillId="26" borderId="80" xfId="860" applyNumberFormat="1" applyFont="1" applyFill="1" applyBorder="1" applyAlignment="1" applyProtection="1">
      <alignment horizontal="right" vertical="center"/>
    </xf>
    <xf numFmtId="2" fontId="38" fillId="26" borderId="79" xfId="860" applyNumberFormat="1" applyFont="1" applyFill="1" applyBorder="1" applyAlignment="1" applyProtection="1">
      <alignment horizontal="right" vertical="center"/>
    </xf>
    <xf numFmtId="1" fontId="43" fillId="26" borderId="131" xfId="860" applyNumberFormat="1" applyFont="1" applyFill="1" applyBorder="1" applyAlignment="1" applyProtection="1">
      <alignment horizontal="center" vertical="center"/>
    </xf>
    <xf numFmtId="165" fontId="38" fillId="4" borderId="79" xfId="897" applyFont="1" applyFill="1" applyBorder="1" applyAlignment="1" applyProtection="1">
      <alignment horizontal="right" vertical="center"/>
    </xf>
    <xf numFmtId="165" fontId="38" fillId="4" borderId="131" xfId="897" applyFont="1" applyFill="1" applyBorder="1" applyAlignment="1" applyProtection="1">
      <alignment horizontal="right" vertical="center"/>
    </xf>
    <xf numFmtId="165" fontId="38" fillId="4" borderId="80" xfId="897" applyFont="1" applyFill="1" applyBorder="1" applyAlignment="1" applyProtection="1">
      <alignment horizontal="right" vertical="center"/>
    </xf>
    <xf numFmtId="0" fontId="0" fillId="4" borderId="141" xfId="755" applyFont="1" applyFill="1" applyBorder="1" applyAlignment="1" applyProtection="1">
      <alignment horizontal="center" vertical="center"/>
    </xf>
    <xf numFmtId="0" fontId="0" fillId="13" borderId="141" xfId="755" applyFont="1" applyFill="1" applyBorder="1" applyAlignment="1" applyProtection="1">
      <alignment horizontal="left" vertical="center"/>
    </xf>
    <xf numFmtId="0" fontId="34" fillId="13" borderId="0" xfId="755" applyFont="1" applyFill="1" applyBorder="1" applyAlignment="1" applyProtection="1">
      <alignment horizontal="right" vertical="center"/>
    </xf>
    <xf numFmtId="0" fontId="0" fillId="4" borderId="71" xfId="755" applyFont="1" applyFill="1" applyBorder="1" applyAlignment="1" applyProtection="1">
      <alignment horizontal="left" vertical="center"/>
    </xf>
    <xf numFmtId="165" fontId="0" fillId="26" borderId="0" xfId="897" applyFont="1" applyFill="1" applyBorder="1" applyAlignment="1" applyProtection="1">
      <alignment horizontal="right" vertical="center"/>
    </xf>
    <xf numFmtId="2" fontId="38" fillId="26" borderId="0" xfId="860" applyNumberFormat="1" applyFont="1" applyFill="1" applyBorder="1" applyAlignment="1" applyProtection="1">
      <alignment horizontal="right" vertical="center"/>
    </xf>
    <xf numFmtId="1" fontId="43" fillId="26" borderId="0" xfId="860" applyNumberFormat="1" applyFont="1" applyFill="1" applyBorder="1" applyAlignment="1" applyProtection="1">
      <alignment horizontal="center" vertical="center"/>
    </xf>
    <xf numFmtId="165" fontId="38" fillId="4" borderId="112" xfId="897" applyNumberFormat="1" applyFont="1" applyFill="1" applyBorder="1" applyAlignment="1" applyProtection="1">
      <alignment horizontal="right" vertical="center"/>
    </xf>
    <xf numFmtId="10" fontId="38" fillId="26" borderId="113" xfId="860" applyNumberFormat="1" applyFont="1" applyFill="1" applyBorder="1" applyAlignment="1" applyProtection="1">
      <alignment horizontal="right" vertical="center"/>
    </xf>
    <xf numFmtId="10" fontId="38" fillId="26" borderId="113" xfId="897" applyNumberFormat="1" applyFont="1" applyFill="1" applyBorder="1" applyAlignment="1" applyProtection="1">
      <alignment horizontal="right" vertical="center"/>
    </xf>
    <xf numFmtId="10" fontId="38" fillId="26" borderId="91" xfId="860" applyNumberFormat="1" applyFont="1" applyFill="1" applyBorder="1" applyAlignment="1" applyProtection="1">
      <alignment horizontal="right" vertical="center"/>
    </xf>
    <xf numFmtId="0" fontId="0" fillId="0" borderId="83" xfId="755" applyFont="1" applyFill="1" applyBorder="1" applyAlignment="1" applyProtection="1">
      <alignment horizontal="center" vertical="center"/>
    </xf>
    <xf numFmtId="0" fontId="0" fillId="0" borderId="83" xfId="755" applyFont="1" applyFill="1" applyBorder="1" applyAlignment="1" applyProtection="1">
      <alignment horizontal="left" vertical="center"/>
    </xf>
    <xf numFmtId="165" fontId="0" fillId="0" borderId="83" xfId="897" applyFont="1" applyFill="1" applyBorder="1" applyAlignment="1" applyProtection="1">
      <alignment horizontal="right" vertical="center"/>
    </xf>
    <xf numFmtId="2" fontId="38" fillId="0" borderId="83" xfId="860" applyNumberFormat="1" applyFont="1" applyFill="1" applyBorder="1" applyAlignment="1" applyProtection="1">
      <alignment horizontal="right" vertical="center"/>
    </xf>
    <xf numFmtId="1" fontId="43" fillId="0" borderId="83" xfId="860" applyNumberFormat="1" applyFont="1" applyFill="1" applyBorder="1" applyAlignment="1" applyProtection="1">
      <alignment horizontal="center" vertical="center"/>
    </xf>
    <xf numFmtId="165" fontId="38" fillId="0" borderId="83" xfId="897" applyFont="1" applyFill="1" applyBorder="1" applyAlignment="1" applyProtection="1">
      <alignment horizontal="right" vertical="center"/>
    </xf>
    <xf numFmtId="0" fontId="34" fillId="13" borderId="115" xfId="755" applyFont="1" applyFill="1" applyBorder="1" applyAlignment="1" applyProtection="1">
      <alignment horizontal="center" vertical="center"/>
    </xf>
    <xf numFmtId="0" fontId="34" fillId="13" borderId="142" xfId="755" applyFont="1" applyFill="1" applyBorder="1" applyAlignment="1" applyProtection="1">
      <alignment vertical="center"/>
    </xf>
    <xf numFmtId="0" fontId="34" fillId="13" borderId="90" xfId="755" applyFont="1" applyFill="1" applyBorder="1" applyAlignment="1" applyProtection="1">
      <alignment vertical="center"/>
    </xf>
    <xf numFmtId="0" fontId="0" fillId="13" borderId="91" xfId="755" applyFont="1" applyFill="1" applyBorder="1" applyAlignment="1" applyProtection="1">
      <alignment vertical="center"/>
    </xf>
    <xf numFmtId="2" fontId="38" fillId="6" borderId="89" xfId="860" applyNumberFormat="1" applyFont="1" applyFill="1" applyBorder="1" applyAlignment="1" applyProtection="1">
      <alignment horizontal="right" vertical="center"/>
    </xf>
    <xf numFmtId="2" fontId="38" fillId="6" borderId="90" xfId="860" applyNumberFormat="1" applyFont="1" applyFill="1" applyBorder="1" applyAlignment="1" applyProtection="1">
      <alignment horizontal="right" vertical="center"/>
    </xf>
    <xf numFmtId="165" fontId="38" fillId="6" borderId="90" xfId="897" applyFont="1" applyFill="1" applyBorder="1" applyAlignment="1" applyProtection="1">
      <alignment horizontal="right" vertical="center"/>
    </xf>
    <xf numFmtId="165" fontId="0" fillId="6" borderId="90" xfId="897" applyFont="1" applyFill="1" applyBorder="1" applyAlignment="1" applyProtection="1">
      <alignment horizontal="right" vertical="center"/>
    </xf>
    <xf numFmtId="165" fontId="0" fillId="6" borderId="91" xfId="897" applyFont="1" applyFill="1" applyBorder="1" applyAlignment="1" applyProtection="1">
      <alignment horizontal="right" vertical="center"/>
    </xf>
    <xf numFmtId="165" fontId="38" fillId="6" borderId="91" xfId="897" applyFont="1" applyFill="1" applyBorder="1" applyAlignment="1" applyProtection="1">
      <alignment horizontal="right" vertical="center"/>
    </xf>
    <xf numFmtId="0" fontId="34" fillId="0" borderId="90" xfId="755" applyFont="1" applyFill="1" applyBorder="1" applyAlignment="1" applyProtection="1">
      <alignment horizontal="center" vertical="center"/>
    </xf>
    <xf numFmtId="0" fontId="34" fillId="0" borderId="90" xfId="755" applyFont="1" applyFill="1" applyBorder="1" applyAlignment="1" applyProtection="1">
      <alignment vertical="center"/>
    </xf>
    <xf numFmtId="0" fontId="0" fillId="0" borderId="90" xfId="755" applyFont="1" applyFill="1" applyBorder="1" applyAlignment="1" applyProtection="1">
      <alignment vertical="center"/>
    </xf>
    <xf numFmtId="165" fontId="0" fillId="0" borderId="90" xfId="897" applyFont="1" applyFill="1" applyBorder="1" applyAlignment="1" applyProtection="1">
      <alignment horizontal="right" vertical="center"/>
    </xf>
    <xf numFmtId="2" fontId="38" fillId="0" borderId="90" xfId="860" applyNumberFormat="1" applyFont="1" applyFill="1" applyBorder="1" applyAlignment="1" applyProtection="1">
      <alignment horizontal="right" vertical="center"/>
    </xf>
    <xf numFmtId="165" fontId="38" fillId="0" borderId="90" xfId="897" applyFont="1" applyFill="1" applyBorder="1" applyAlignment="1" applyProtection="1">
      <alignment horizontal="right" vertical="center"/>
    </xf>
    <xf numFmtId="165" fontId="0" fillId="0" borderId="91" xfId="897" applyFont="1" applyFill="1" applyBorder="1" applyAlignment="1" applyProtection="1">
      <alignment horizontal="right" vertical="center"/>
    </xf>
    <xf numFmtId="0" fontId="34" fillId="13" borderId="83" xfId="755" applyFont="1" applyFill="1" applyBorder="1" applyAlignment="1" applyProtection="1">
      <alignment horizontal="center" vertical="center"/>
    </xf>
    <xf numFmtId="0" fontId="0" fillId="13" borderId="90" xfId="755" applyFont="1" applyFill="1" applyBorder="1" applyAlignment="1" applyProtection="1">
      <alignment vertical="center"/>
    </xf>
    <xf numFmtId="165" fontId="0" fillId="4" borderId="71" xfId="897" applyFont="1" applyFill="1" applyBorder="1" applyAlignment="1" applyProtection="1">
      <alignment horizontal="right" vertical="center"/>
      <protection locked="0"/>
    </xf>
    <xf numFmtId="2" fontId="38" fillId="6" borderId="71" xfId="860" applyNumberFormat="1" applyFont="1" applyFill="1" applyBorder="1" applyAlignment="1" applyProtection="1">
      <alignment horizontal="right" vertical="center"/>
    </xf>
    <xf numFmtId="0" fontId="34" fillId="13" borderId="72" xfId="755" applyFont="1" applyFill="1" applyBorder="1" applyAlignment="1" applyProtection="1">
      <alignment horizontal="center" vertical="center"/>
    </xf>
    <xf numFmtId="0" fontId="34" fillId="13" borderId="73" xfId="755" applyFont="1" applyFill="1" applyBorder="1" applyAlignment="1" applyProtection="1">
      <alignment horizontal="left" vertical="center"/>
    </xf>
    <xf numFmtId="0" fontId="34" fillId="13" borderId="86" xfId="755" applyFont="1" applyFill="1" applyBorder="1" applyAlignment="1" applyProtection="1">
      <alignment horizontal="left" vertical="center"/>
    </xf>
    <xf numFmtId="0" fontId="0" fillId="13" borderId="118" xfId="755" applyFont="1" applyFill="1" applyBorder="1" applyAlignment="1" applyProtection="1">
      <alignment horizontal="right" vertical="center"/>
    </xf>
    <xf numFmtId="165" fontId="0" fillId="28" borderId="119" xfId="897" applyFont="1" applyFill="1" applyBorder="1" applyAlignment="1" applyProtection="1">
      <alignment horizontal="right" vertical="center"/>
    </xf>
    <xf numFmtId="2" fontId="38" fillId="28" borderId="74" xfId="860" applyNumberFormat="1" applyFont="1" applyFill="1" applyBorder="1" applyAlignment="1" applyProtection="1">
      <alignment horizontal="right" vertical="center"/>
    </xf>
    <xf numFmtId="2" fontId="38" fillId="6" borderId="119" xfId="860" applyNumberFormat="1" applyFont="1" applyFill="1" applyBorder="1" applyAlignment="1" applyProtection="1">
      <alignment horizontal="right" vertical="center"/>
    </xf>
    <xf numFmtId="2" fontId="38" fillId="6" borderId="118" xfId="860" applyNumberFormat="1" applyFont="1" applyFill="1" applyBorder="1" applyAlignment="1" applyProtection="1">
      <alignment horizontal="right" vertical="center"/>
    </xf>
    <xf numFmtId="165" fontId="38" fillId="28" borderId="72" xfId="897" applyFont="1" applyFill="1" applyBorder="1" applyAlignment="1" applyProtection="1">
      <alignment horizontal="right" vertical="center"/>
    </xf>
    <xf numFmtId="165" fontId="38" fillId="28" borderId="73" xfId="897" applyFont="1" applyFill="1" applyBorder="1" applyAlignment="1" applyProtection="1">
      <alignment horizontal="right" vertical="center"/>
    </xf>
    <xf numFmtId="165" fontId="38" fillId="28" borderId="86" xfId="897" applyFont="1" applyFill="1" applyBorder="1" applyAlignment="1" applyProtection="1">
      <alignment horizontal="right" vertical="center"/>
    </xf>
    <xf numFmtId="37" fontId="34" fillId="4" borderId="74" xfId="897" applyNumberFormat="1" applyFont="1" applyFill="1" applyBorder="1" applyAlignment="1" applyProtection="1">
      <alignment horizontal="center" vertical="center"/>
      <protection locked="0"/>
    </xf>
    <xf numFmtId="1" fontId="38" fillId="0" borderId="74" xfId="897" applyNumberFormat="1" applyFont="1" applyFill="1" applyBorder="1" applyAlignment="1" applyProtection="1">
      <alignment horizontal="center" vertical="center"/>
    </xf>
    <xf numFmtId="0" fontId="34" fillId="4" borderId="78" xfId="755" applyFont="1" applyFill="1" applyBorder="1" applyAlignment="1" applyProtection="1">
      <alignment horizontal="center" vertical="center"/>
    </xf>
    <xf numFmtId="0" fontId="34" fillId="13" borderId="131" xfId="755" applyFont="1" applyFill="1" applyBorder="1" applyAlignment="1" applyProtection="1">
      <alignment horizontal="left" vertical="center"/>
    </xf>
    <xf numFmtId="0" fontId="34" fillId="13" borderId="129" xfId="755" applyFont="1" applyFill="1" applyBorder="1" applyAlignment="1" applyProtection="1">
      <alignment horizontal="left" vertical="center"/>
    </xf>
    <xf numFmtId="0" fontId="0" fillId="13" borderId="129" xfId="755" applyFont="1" applyFill="1" applyBorder="1" applyAlignment="1" applyProtection="1">
      <alignment horizontal="right" vertical="center"/>
    </xf>
    <xf numFmtId="165" fontId="0" fillId="28" borderId="78" xfId="897" applyFont="1" applyFill="1" applyBorder="1" applyAlignment="1" applyProtection="1">
      <alignment horizontal="right" vertical="center"/>
    </xf>
    <xf numFmtId="2" fontId="38" fillId="28" borderId="80" xfId="860" applyNumberFormat="1" applyFont="1" applyFill="1" applyBorder="1" applyAlignment="1" applyProtection="1">
      <alignment horizontal="right" vertical="center"/>
    </xf>
    <xf numFmtId="2" fontId="38" fillId="6" borderId="34" xfId="860" applyNumberFormat="1" applyFont="1" applyFill="1" applyBorder="1" applyAlignment="1" applyProtection="1">
      <alignment horizontal="right" vertical="center"/>
    </xf>
    <xf numFmtId="2" fontId="38" fillId="6" borderId="129" xfId="860" applyNumberFormat="1" applyFont="1" applyFill="1" applyBorder="1" applyAlignment="1" applyProtection="1">
      <alignment horizontal="right" vertical="center"/>
    </xf>
    <xf numFmtId="165" fontId="38" fillId="28" borderId="78" xfId="897" applyFont="1" applyFill="1" applyBorder="1" applyAlignment="1" applyProtection="1">
      <alignment horizontal="right" vertical="center"/>
    </xf>
    <xf numFmtId="165" fontId="38" fillId="28" borderId="79" xfId="897" applyFont="1" applyFill="1" applyBorder="1" applyAlignment="1" applyProtection="1">
      <alignment horizontal="right" vertical="center"/>
    </xf>
    <xf numFmtId="165" fontId="38" fillId="28" borderId="131" xfId="897" applyFont="1" applyFill="1" applyBorder="1" applyAlignment="1" applyProtection="1">
      <alignment horizontal="right" vertical="center"/>
    </xf>
    <xf numFmtId="1" fontId="38" fillId="0" borderId="80" xfId="897" applyNumberFormat="1" applyFont="1" applyFill="1" applyBorder="1" applyAlignment="1" applyProtection="1">
      <alignment horizontal="center" vertical="center"/>
    </xf>
    <xf numFmtId="0" fontId="38" fillId="0" borderId="0" xfId="755" applyFont="1" applyFill="1" applyAlignment="1" applyProtection="1">
      <alignment vertical="center"/>
    </xf>
    <xf numFmtId="0" fontId="34" fillId="0" borderId="0" xfId="755" applyFont="1" applyFill="1" applyBorder="1" applyAlignment="1" applyProtection="1">
      <alignment horizontal="center" vertical="center"/>
    </xf>
    <xf numFmtId="0" fontId="12" fillId="0" borderId="0" xfId="755" applyBorder="1"/>
    <xf numFmtId="0" fontId="38" fillId="0" borderId="0" xfId="755" applyFont="1" applyFill="1" applyBorder="1" applyAlignment="1" applyProtection="1">
      <alignment horizontal="center" vertical="center"/>
    </xf>
    <xf numFmtId="0" fontId="34" fillId="13" borderId="112" xfId="755" applyFont="1" applyFill="1" applyBorder="1" applyAlignment="1" applyProtection="1">
      <alignment horizontal="center" vertical="center"/>
    </xf>
    <xf numFmtId="0" fontId="34" fillId="13" borderId="142" xfId="755" applyFont="1" applyFill="1" applyBorder="1" applyAlignment="1" applyProtection="1">
      <alignment horizontal="left" vertical="center"/>
    </xf>
    <xf numFmtId="0" fontId="34" fillId="13" borderId="90" xfId="755" applyFont="1" applyFill="1" applyBorder="1" applyAlignment="1" applyProtection="1">
      <alignment horizontal="left" vertical="center"/>
    </xf>
    <xf numFmtId="0" fontId="0" fillId="13" borderId="91" xfId="755" applyFont="1" applyFill="1" applyBorder="1" applyAlignment="1" applyProtection="1">
      <alignment horizontal="right" vertical="center"/>
    </xf>
    <xf numFmtId="165" fontId="0" fillId="28" borderId="89" xfId="897" applyFont="1" applyFill="1" applyBorder="1" applyAlignment="1" applyProtection="1">
      <alignment horizontal="right" vertical="center"/>
    </xf>
    <xf numFmtId="2" fontId="38" fillId="28" borderId="114" xfId="860" applyNumberFormat="1" applyFont="1" applyFill="1" applyBorder="1" applyAlignment="1" applyProtection="1">
      <alignment horizontal="right" vertical="center"/>
    </xf>
    <xf numFmtId="165" fontId="38" fillId="28" borderId="112" xfId="897" applyFont="1" applyFill="1" applyBorder="1" applyAlignment="1" applyProtection="1">
      <alignment horizontal="right" vertical="center"/>
    </xf>
    <xf numFmtId="165" fontId="38" fillId="28" borderId="113" xfId="897" applyFont="1" applyFill="1" applyBorder="1" applyAlignment="1" applyProtection="1">
      <alignment horizontal="right" vertical="center"/>
    </xf>
    <xf numFmtId="165" fontId="38" fillId="28" borderId="142" xfId="897" applyFont="1" applyFill="1" applyBorder="1" applyAlignment="1" applyProtection="1">
      <alignment horizontal="right" vertical="center"/>
    </xf>
    <xf numFmtId="37" fontId="0" fillId="0" borderId="114" xfId="897" applyNumberFormat="1" applyFont="1" applyFill="1" applyBorder="1" applyAlignment="1" applyProtection="1">
      <alignment horizontal="center" vertical="center"/>
    </xf>
    <xf numFmtId="0" fontId="0" fillId="13" borderId="90" xfId="755" applyFont="1" applyFill="1" applyBorder="1" applyAlignment="1" applyProtection="1">
      <alignment horizontal="right" vertical="center"/>
    </xf>
    <xf numFmtId="0" fontId="34" fillId="0" borderId="0" xfId="755" applyFont="1" applyAlignment="1">
      <alignment horizontal="center"/>
    </xf>
    <xf numFmtId="0" fontId="0" fillId="0" borderId="0" xfId="755" applyFont="1" applyFill="1" applyBorder="1" applyAlignment="1" applyProtection="1">
      <alignment horizontal="center" vertical="center"/>
    </xf>
    <xf numFmtId="0" fontId="30" fillId="0" borderId="0" xfId="732" applyFont="1" applyFill="1" applyBorder="1" applyAlignment="1">
      <alignment vertical="center"/>
    </xf>
    <xf numFmtId="4" fontId="35" fillId="0" borderId="0" xfId="816" applyNumberFormat="1" applyFont="1" applyFill="1" applyBorder="1" applyAlignment="1">
      <alignment horizontal="center"/>
    </xf>
    <xf numFmtId="4" fontId="36" fillId="0" borderId="107" xfId="816" applyNumberFormat="1" applyFont="1" applyFill="1" applyBorder="1" applyAlignment="1" applyProtection="1">
      <alignment horizontal="center" wrapText="1"/>
    </xf>
    <xf numFmtId="4" fontId="36" fillId="0" borderId="71" xfId="816" applyNumberFormat="1" applyFont="1" applyFill="1" applyBorder="1" applyAlignment="1" applyProtection="1">
      <alignment horizontal="center" wrapText="1"/>
    </xf>
    <xf numFmtId="4" fontId="36" fillId="0" borderId="144" xfId="816" applyNumberFormat="1" applyFont="1" applyFill="1" applyBorder="1" applyAlignment="1" applyProtection="1">
      <alignment horizontal="center" wrapText="1"/>
    </xf>
    <xf numFmtId="4" fontId="36" fillId="29" borderId="71" xfId="816" applyNumberFormat="1" applyFont="1" applyFill="1" applyBorder="1" applyAlignment="1" applyProtection="1">
      <alignment horizontal="center" wrapText="1"/>
    </xf>
    <xf numFmtId="4" fontId="36" fillId="30" borderId="71" xfId="816" applyNumberFormat="1" applyFont="1" applyFill="1" applyBorder="1" applyAlignment="1" applyProtection="1">
      <alignment horizontal="center" wrapText="1"/>
    </xf>
    <xf numFmtId="4" fontId="36" fillId="0" borderId="81" xfId="816" applyNumberFormat="1" applyFont="1" applyFill="1" applyBorder="1" applyAlignment="1" applyProtection="1">
      <alignment horizontal="center" wrapText="1"/>
    </xf>
    <xf numFmtId="168" fontId="34" fillId="14" borderId="71" xfId="802" applyNumberFormat="1" applyFont="1" applyFill="1" applyBorder="1" applyAlignment="1" applyProtection="1">
      <alignment horizontal="center" vertical="center" wrapText="1"/>
    </xf>
    <xf numFmtId="169" fontId="13" fillId="0" borderId="154" xfId="816" applyNumberFormat="1" applyFont="1" applyFill="1" applyBorder="1" applyAlignment="1" applyProtection="1">
      <alignment horizontal="center" vertical="top"/>
    </xf>
    <xf numFmtId="0" fontId="35" fillId="0" borderId="107" xfId="816" applyFont="1" applyFill="1" applyBorder="1" applyAlignment="1" applyProtection="1">
      <alignment horizontal="left" vertical="top" wrapText="1"/>
    </xf>
    <xf numFmtId="0" fontId="35" fillId="0" borderId="107" xfId="816" applyFont="1" applyFill="1" applyBorder="1" applyAlignment="1" applyProtection="1">
      <alignment horizontal="center"/>
    </xf>
    <xf numFmtId="169" fontId="13" fillId="0" borderId="155" xfId="816" applyNumberFormat="1" applyFont="1" applyFill="1" applyBorder="1" applyAlignment="1" applyProtection="1">
      <alignment horizontal="center" vertical="top"/>
    </xf>
    <xf numFmtId="0" fontId="35" fillId="0" borderId="71" xfId="816" applyFont="1" applyFill="1" applyBorder="1" applyAlignment="1" applyProtection="1">
      <alignment horizontal="left" vertical="top" wrapText="1"/>
    </xf>
    <xf numFmtId="0" fontId="35" fillId="0" borderId="71" xfId="816" applyFont="1" applyFill="1" applyBorder="1" applyAlignment="1" applyProtection="1">
      <alignment horizontal="center"/>
    </xf>
    <xf numFmtId="169" fontId="12" fillId="0" borderId="155" xfId="816" applyNumberFormat="1" applyFont="1" applyFill="1" applyBorder="1" applyAlignment="1" applyProtection="1">
      <alignment horizontal="center" vertical="top"/>
    </xf>
    <xf numFmtId="0" fontId="35" fillId="0" borderId="71" xfId="816" applyFont="1" applyFill="1" applyBorder="1" applyAlignment="1" applyProtection="1">
      <alignment vertical="top" wrapText="1"/>
    </xf>
    <xf numFmtId="0" fontId="35" fillId="0" borderId="71" xfId="816" applyFont="1" applyFill="1" applyBorder="1" applyAlignment="1" applyProtection="1">
      <alignment horizontal="center" wrapText="1"/>
    </xf>
    <xf numFmtId="169" fontId="13" fillId="0" borderId="156" xfId="816" applyNumberFormat="1" applyFont="1" applyFill="1" applyBorder="1" applyAlignment="1" applyProtection="1">
      <alignment horizontal="center" vertical="top"/>
    </xf>
    <xf numFmtId="0" fontId="35" fillId="0" borderId="144" xfId="816" applyFont="1" applyFill="1" applyBorder="1" applyAlignment="1" applyProtection="1">
      <alignment horizontal="left" vertical="top" wrapText="1"/>
    </xf>
    <xf numFmtId="0" fontId="35" fillId="0" borderId="144" xfId="816" applyFont="1" applyFill="1" applyBorder="1" applyAlignment="1" applyProtection="1">
      <alignment horizontal="center"/>
    </xf>
    <xf numFmtId="169" fontId="13" fillId="0" borderId="155" xfId="0" applyNumberFormat="1" applyFont="1" applyFill="1" applyBorder="1" applyAlignment="1" applyProtection="1">
      <alignment horizontal="center" vertical="top"/>
    </xf>
    <xf numFmtId="0" fontId="35" fillId="0" borderId="71" xfId="0" applyFont="1" applyFill="1" applyBorder="1" applyAlignment="1" applyProtection="1">
      <alignment vertical="top" wrapText="1"/>
    </xf>
    <xf numFmtId="0" fontId="36" fillId="0" borderId="71" xfId="0" applyFont="1" applyFill="1" applyBorder="1" applyAlignment="1" applyProtection="1">
      <alignment horizontal="center"/>
    </xf>
    <xf numFmtId="169" fontId="13" fillId="29" borderId="155" xfId="816" applyNumberFormat="1" applyFont="1" applyFill="1" applyBorder="1" applyAlignment="1" applyProtection="1">
      <alignment horizontal="center" vertical="top"/>
    </xf>
    <xf numFmtId="0" fontId="35" fillId="29" borderId="71" xfId="816" applyFont="1" applyFill="1" applyBorder="1" applyAlignment="1" applyProtection="1">
      <alignment horizontal="left" vertical="top" wrapText="1"/>
    </xf>
    <xf numFmtId="0" fontId="35" fillId="29" borderId="71" xfId="816" applyFont="1" applyFill="1" applyBorder="1" applyAlignment="1" applyProtection="1">
      <alignment horizontal="center"/>
    </xf>
    <xf numFmtId="169" fontId="13" fillId="29" borderId="155" xfId="0" applyNumberFormat="1" applyFont="1" applyFill="1" applyBorder="1" applyAlignment="1" applyProtection="1">
      <alignment horizontal="center" vertical="top"/>
    </xf>
    <xf numFmtId="0" fontId="35" fillId="31" borderId="71" xfId="0" applyFont="1" applyFill="1" applyBorder="1" applyAlignment="1" applyProtection="1">
      <alignment vertical="top" wrapText="1"/>
    </xf>
    <xf numFmtId="0" fontId="36" fillId="31" borderId="71" xfId="0" applyFont="1" applyFill="1" applyBorder="1" applyAlignment="1" applyProtection="1">
      <alignment horizontal="center"/>
    </xf>
    <xf numFmtId="169" fontId="12" fillId="0" borderId="156" xfId="816" applyNumberFormat="1" applyFont="1" applyFill="1" applyBorder="1" applyAlignment="1" applyProtection="1">
      <alignment horizontal="center" vertical="top"/>
    </xf>
    <xf numFmtId="0" fontId="35" fillId="0" borderId="144" xfId="816" applyFont="1" applyFill="1" applyBorder="1" applyAlignment="1" applyProtection="1">
      <alignment vertical="top" wrapText="1"/>
    </xf>
    <xf numFmtId="0" fontId="35" fillId="0" borderId="144" xfId="816" applyFont="1" applyFill="1" applyBorder="1" applyAlignment="1" applyProtection="1">
      <alignment horizontal="center" wrapText="1"/>
    </xf>
    <xf numFmtId="0" fontId="35" fillId="6" borderId="71" xfId="0" applyFont="1" applyFill="1" applyBorder="1" applyAlignment="1" applyProtection="1">
      <alignment vertical="top" wrapText="1"/>
    </xf>
    <xf numFmtId="0" fontId="36" fillId="6" borderId="71" xfId="0" applyFont="1" applyFill="1" applyBorder="1" applyAlignment="1" applyProtection="1">
      <alignment horizontal="center"/>
    </xf>
    <xf numFmtId="0" fontId="35" fillId="30" borderId="71" xfId="816" applyFont="1" applyFill="1" applyBorder="1" applyAlignment="1" applyProtection="1">
      <alignment horizontal="center"/>
    </xf>
    <xf numFmtId="169" fontId="13" fillId="32" borderId="155" xfId="0" applyNumberFormat="1" applyFont="1" applyFill="1" applyBorder="1" applyAlignment="1" applyProtection="1">
      <alignment horizontal="center" vertical="top"/>
    </xf>
    <xf numFmtId="0" fontId="35" fillId="33" borderId="71" xfId="0" applyFont="1" applyFill="1" applyBorder="1" applyAlignment="1" applyProtection="1">
      <alignment vertical="top" wrapText="1"/>
    </xf>
    <xf numFmtId="0" fontId="36" fillId="33" borderId="71" xfId="0" applyFont="1" applyFill="1" applyBorder="1" applyAlignment="1" applyProtection="1">
      <alignment horizontal="center"/>
    </xf>
    <xf numFmtId="169" fontId="12" fillId="0" borderId="154" xfId="816" applyNumberFormat="1" applyFont="1" applyFill="1" applyBorder="1" applyAlignment="1" applyProtection="1">
      <alignment horizontal="center" vertical="top"/>
    </xf>
    <xf numFmtId="0" fontId="35" fillId="0" borderId="107" xfId="816" applyFont="1" applyFill="1" applyBorder="1" applyAlignment="1" applyProtection="1">
      <alignment vertical="top" wrapText="1"/>
    </xf>
    <xf numFmtId="0" fontId="35" fillId="0" borderId="107" xfId="816" applyFont="1" applyFill="1" applyBorder="1" applyAlignment="1" applyProtection="1">
      <alignment horizontal="center" wrapText="1"/>
    </xf>
    <xf numFmtId="169" fontId="13" fillId="0" borderId="157" xfId="816" applyNumberFormat="1" applyFont="1" applyFill="1" applyBorder="1" applyAlignment="1" applyProtection="1">
      <alignment horizontal="center" vertical="top"/>
    </xf>
    <xf numFmtId="0" fontId="35" fillId="0" borderId="81" xfId="816" applyFont="1" applyFill="1" applyBorder="1" applyAlignment="1" applyProtection="1">
      <alignment horizontal="left" vertical="top" wrapText="1"/>
    </xf>
    <xf numFmtId="0" fontId="35" fillId="0" borderId="81" xfId="816" applyFont="1" applyFill="1" applyBorder="1" applyAlignment="1" applyProtection="1">
      <alignment horizontal="center"/>
    </xf>
    <xf numFmtId="0" fontId="0" fillId="0" borderId="0" xfId="0" applyFont="1" applyBorder="1"/>
    <xf numFmtId="0" fontId="0" fillId="0" borderId="0" xfId="0" applyBorder="1"/>
    <xf numFmtId="0" fontId="26" fillId="0" borderId="0" xfId="732" applyFill="1" applyProtection="1"/>
    <xf numFmtId="0" fontId="27" fillId="0" borderId="0" xfId="732" applyFont="1" applyFill="1" applyBorder="1" applyAlignment="1" applyProtection="1">
      <alignment horizontal="center"/>
    </xf>
    <xf numFmtId="0" fontId="28" fillId="0" borderId="0" xfId="732" applyFont="1" applyFill="1" applyProtection="1"/>
    <xf numFmtId="0" fontId="29" fillId="0" borderId="0" xfId="732" applyFont="1" applyFill="1" applyProtection="1"/>
    <xf numFmtId="0" fontId="30" fillId="0" borderId="0" xfId="732" applyFont="1" applyFill="1" applyBorder="1" applyProtection="1"/>
    <xf numFmtId="0" fontId="31" fillId="0" borderId="0" xfId="732" applyFont="1" applyFill="1" applyBorder="1" applyAlignment="1" applyProtection="1"/>
    <xf numFmtId="0" fontId="32" fillId="0" borderId="0" xfId="732" applyFont="1" applyFill="1" applyBorder="1" applyProtection="1"/>
    <xf numFmtId="0" fontId="27" fillId="0" borderId="0" xfId="732" applyFont="1" applyFill="1" applyAlignment="1" applyProtection="1"/>
    <xf numFmtId="0" fontId="30" fillId="0" borderId="0" xfId="732" applyFont="1" applyFill="1" applyBorder="1" applyAlignment="1" applyProtection="1">
      <alignment horizontal="center"/>
    </xf>
    <xf numFmtId="0" fontId="30" fillId="0" borderId="0" xfId="732" applyFont="1" applyFill="1" applyBorder="1" applyAlignment="1" applyProtection="1">
      <alignment horizontal="center"/>
    </xf>
    <xf numFmtId="0" fontId="30" fillId="0" borderId="0" xfId="732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33" fillId="0" borderId="0" xfId="732" applyFont="1" applyFill="1" applyBorder="1" applyProtection="1"/>
    <xf numFmtId="2" fontId="34" fillId="14" borderId="71" xfId="802" applyNumberFormat="1" applyFont="1" applyFill="1" applyBorder="1" applyAlignment="1" applyProtection="1">
      <alignment vertical="center" wrapText="1"/>
    </xf>
    <xf numFmtId="167" fontId="34" fillId="14" borderId="71" xfId="802" applyNumberFormat="1" applyFont="1" applyFill="1" applyBorder="1" applyAlignment="1" applyProtection="1">
      <alignment horizontal="center" vertical="center" wrapText="1"/>
    </xf>
    <xf numFmtId="165" fontId="34" fillId="14" borderId="71" xfId="992" applyFont="1" applyFill="1" applyBorder="1" applyAlignment="1" applyProtection="1">
      <alignment horizontal="center" vertical="center" wrapText="1"/>
    </xf>
    <xf numFmtId="4" fontId="35" fillId="0" borderId="107" xfId="816" applyNumberFormat="1" applyFont="1" applyFill="1" applyBorder="1" applyAlignment="1" applyProtection="1">
      <alignment horizontal="center"/>
    </xf>
    <xf numFmtId="4" fontId="35" fillId="0" borderId="143" xfId="816" applyNumberFormat="1" applyFont="1" applyFill="1" applyBorder="1" applyAlignment="1" applyProtection="1">
      <alignment horizontal="center"/>
    </xf>
    <xf numFmtId="4" fontId="35" fillId="0" borderId="71" xfId="816" applyNumberFormat="1" applyFont="1" applyFill="1" applyBorder="1" applyAlignment="1" applyProtection="1">
      <alignment horizontal="center"/>
    </xf>
    <xf numFmtId="4" fontId="35" fillId="0" borderId="145" xfId="816" applyNumberFormat="1" applyFont="1" applyFill="1" applyBorder="1" applyAlignment="1" applyProtection="1">
      <alignment horizontal="center"/>
    </xf>
    <xf numFmtId="4" fontId="35" fillId="29" borderId="143" xfId="816" applyNumberFormat="1" applyFont="1" applyFill="1" applyBorder="1" applyAlignment="1" applyProtection="1">
      <alignment horizontal="center"/>
    </xf>
    <xf numFmtId="4" fontId="35" fillId="0" borderId="146" xfId="816" applyNumberFormat="1" applyFont="1" applyFill="1" applyBorder="1" applyAlignment="1" applyProtection="1">
      <alignment horizontal="center"/>
    </xf>
    <xf numFmtId="4" fontId="35" fillId="0" borderId="147" xfId="816" applyNumberFormat="1" applyFont="1" applyFill="1" applyBorder="1" applyAlignment="1" applyProtection="1">
      <alignment horizontal="center"/>
    </xf>
    <xf numFmtId="4" fontId="35" fillId="0" borderId="148" xfId="816" applyNumberFormat="1" applyFont="1" applyFill="1" applyBorder="1" applyAlignment="1" applyProtection="1">
      <alignment horizontal="center"/>
    </xf>
    <xf numFmtId="169" fontId="13" fillId="0" borderId="149" xfId="816" applyNumberFormat="1" applyFont="1" applyFill="1" applyBorder="1" applyAlignment="1" applyProtection="1">
      <alignment horizontal="center" vertical="top"/>
    </xf>
    <xf numFmtId="0" fontId="70" fillId="0" borderId="150" xfId="816" applyFont="1" applyFill="1" applyBorder="1" applyAlignment="1" applyProtection="1">
      <alignment horizontal="left" vertical="center" wrapText="1"/>
    </xf>
    <xf numFmtId="0" fontId="35" fillId="0" borderId="151" xfId="816" applyFont="1" applyFill="1" applyBorder="1" applyAlignment="1" applyProtection="1">
      <alignment horizontal="center" vertical="center"/>
    </xf>
    <xf numFmtId="4" fontId="36" fillId="0" borderId="151" xfId="816" applyNumberFormat="1" applyFont="1" applyFill="1" applyBorder="1" applyAlignment="1" applyProtection="1">
      <alignment horizontal="center" vertical="center" wrapText="1"/>
    </xf>
    <xf numFmtId="4" fontId="36" fillId="0" borderId="152" xfId="816" applyNumberFormat="1" applyFont="1" applyFill="1" applyBorder="1" applyAlignment="1" applyProtection="1">
      <alignment horizontal="center" vertical="center" wrapText="1"/>
    </xf>
    <xf numFmtId="4" fontId="70" fillId="0" borderId="153" xfId="816" applyNumberFormat="1" applyFont="1" applyFill="1" applyBorder="1" applyAlignment="1" applyProtection="1">
      <alignment horizontal="center" vertical="center"/>
    </xf>
  </cellXfs>
  <cellStyles count="994">
    <cellStyle name="20% - Ênfase1 2" xfId="1"/>
    <cellStyle name="20% - Ênfase1 2 2" xfId="2"/>
    <cellStyle name="20% - Ênfase1 2 3" xfId="3"/>
    <cellStyle name="20% - Ênfase1 2 3 2" xfId="4"/>
    <cellStyle name="20% - Ênfase1 2 3 2 2" xfId="5"/>
    <cellStyle name="20% - Ênfase1 2 3 2_PLANILHA SILVIA MARIA C CONTRAPARTIDA" xfId="6"/>
    <cellStyle name="20% - Ênfase1 2 3 3" xfId="7"/>
    <cellStyle name="20% - Ênfase1 2 3_PLANILHA SILVIA MARIA C CONTRAPARTIDA" xfId="8"/>
    <cellStyle name="20% - Ênfase1 2 4" xfId="9"/>
    <cellStyle name="20% - Ênfase1 2 4 2" xfId="10"/>
    <cellStyle name="20% - Ênfase1 2 4 2 2" xfId="11"/>
    <cellStyle name="20% - Ênfase1 2 4 2_PLANILHA SILVIA MARIA C CONTRAPARTIDA" xfId="12"/>
    <cellStyle name="20% - Ênfase1 2 4 3" xfId="13"/>
    <cellStyle name="20% - Ênfase1 2 4_PLANILHA SILVIA MARIA C CONTRAPARTIDA" xfId="14"/>
    <cellStyle name="20% - Ênfase1 2 5" xfId="15"/>
    <cellStyle name="20% - Ênfase1 2 5 2" xfId="16"/>
    <cellStyle name="20% - Ênfase1 2 5 2 2" xfId="17"/>
    <cellStyle name="20% - Ênfase1 2 5 2_PLANILHA SILVIA MARIA C CONTRAPARTIDA" xfId="18"/>
    <cellStyle name="20% - Ênfase1 2 5 3" xfId="19"/>
    <cellStyle name="20% - Ênfase1 2 5_PLANILHA SILVIA MARIA C CONTRAPARTIDA" xfId="20"/>
    <cellStyle name="20% - Ênfase1 2 6" xfId="21"/>
    <cellStyle name="20% - Ênfase1 2 6 2" xfId="22"/>
    <cellStyle name="20% - Ênfase1 2 6 2 2" xfId="23"/>
    <cellStyle name="20% - Ênfase1 2 6 2_PLANILHA SILVIA MARIA C CONTRAPARTIDA" xfId="24"/>
    <cellStyle name="20% - Ênfase1 2 6 3" xfId="25"/>
    <cellStyle name="20% - Ênfase1 2 6_PLANILHA SILVIA MARIA C CONTRAPARTIDA" xfId="26"/>
    <cellStyle name="20% - Ênfase1 2 7" xfId="27"/>
    <cellStyle name="20% - Ênfase1 2 7 2" xfId="28"/>
    <cellStyle name="20% - Ênfase1 2 7 2 2" xfId="29"/>
    <cellStyle name="20% - Ênfase1 2 7 2_PLANILHA SILVIA MARIA C CONTRAPARTIDA" xfId="30"/>
    <cellStyle name="20% - Ênfase1 2 7 3" xfId="31"/>
    <cellStyle name="20% - Ênfase1 2 7_PLANILHA SILVIA MARIA C CONTRAPARTIDA" xfId="32"/>
    <cellStyle name="20% - Ênfase1 2_PLANILHA SILVIA MARIA C CONTRAPARTIDA" xfId="33"/>
    <cellStyle name="20% - Ênfase1 3" xfId="34"/>
    <cellStyle name="20% - Ênfase1 3 2" xfId="35"/>
    <cellStyle name="20% - Ênfase1 3_PLANILHA SILVIA MARIA C CONTRAPARTIDA" xfId="36"/>
    <cellStyle name="20% - Ênfase1 4" xfId="37"/>
    <cellStyle name="20% - Ênfase1 4 2" xfId="38"/>
    <cellStyle name="20% - Ênfase1 4_PLANILHA SILVIA MARIA C CONTRAPARTIDA" xfId="39"/>
    <cellStyle name="20% - Ênfase1 5" xfId="40"/>
    <cellStyle name="20% - Ênfase1 5 2" xfId="41"/>
    <cellStyle name="20% - Ênfase1 5_PLANILHA SILVIA MARIA C CONTRAPARTIDA" xfId="42"/>
    <cellStyle name="20% - Ênfase2 2" xfId="43"/>
    <cellStyle name="20% - Ênfase2 2 2" xfId="44"/>
    <cellStyle name="20% - Ênfase2 2 2 2" xfId="45"/>
    <cellStyle name="20% - Ênfase2 2 2 2 2" xfId="46"/>
    <cellStyle name="20% - Ênfase2 2 2 2_PLANILHA SILVIA MARIA C CONTRAPARTIDA" xfId="47"/>
    <cellStyle name="20% - Ênfase2 2 2 3" xfId="48"/>
    <cellStyle name="20% - Ênfase2 2 2_PLANILHA SILVIA MARIA C CONTRAPARTIDA" xfId="49"/>
    <cellStyle name="20% - Ênfase2 2 3" xfId="50"/>
    <cellStyle name="20% - Ênfase2 2 3 2" xfId="51"/>
    <cellStyle name="20% - Ênfase2 2 3 2 2" xfId="52"/>
    <cellStyle name="20% - Ênfase2 2 3 2_PLANILHA SILVIA MARIA C CONTRAPARTIDA" xfId="53"/>
    <cellStyle name="20% - Ênfase2 2 3 3" xfId="54"/>
    <cellStyle name="20% - Ênfase2 2 3_PLANILHA SILVIA MARIA C CONTRAPARTIDA" xfId="55"/>
    <cellStyle name="20% - Ênfase2 2 4" xfId="56"/>
    <cellStyle name="20% - Ênfase2 2 4 2" xfId="57"/>
    <cellStyle name="20% - Ênfase2 2 4 2 2" xfId="58"/>
    <cellStyle name="20% - Ênfase2 2 4 2_PLANILHA SILVIA MARIA C CONTRAPARTIDA" xfId="59"/>
    <cellStyle name="20% - Ênfase2 2 4 3" xfId="60"/>
    <cellStyle name="20% - Ênfase2 2 4_PLANILHA SILVIA MARIA C CONTRAPARTIDA" xfId="61"/>
    <cellStyle name="20% - Ênfase2 2 5" xfId="62"/>
    <cellStyle name="20% - Ênfase2 2 5 2" xfId="63"/>
    <cellStyle name="20% - Ênfase2 2 5 2 2" xfId="64"/>
    <cellStyle name="20% - Ênfase2 2 5 2_PLANILHA SILVIA MARIA C CONTRAPARTIDA" xfId="65"/>
    <cellStyle name="20% - Ênfase2 2 5 3" xfId="66"/>
    <cellStyle name="20% - Ênfase2 2 5_PLANILHA SILVIA MARIA C CONTRAPARTIDA" xfId="67"/>
    <cellStyle name="20% - Ênfase2 2 6" xfId="68"/>
    <cellStyle name="20% - Ênfase2 2 6 2" xfId="69"/>
    <cellStyle name="20% - Ênfase2 2 6 2 2" xfId="70"/>
    <cellStyle name="20% - Ênfase2 2 6 2_PLANILHA SILVIA MARIA C CONTRAPARTIDA" xfId="71"/>
    <cellStyle name="20% - Ênfase2 2 6 3" xfId="72"/>
    <cellStyle name="20% - Ênfase2 2 6_PLANILHA SILVIA MARIA C CONTRAPARTIDA" xfId="73"/>
    <cellStyle name="20% - Ênfase2 2 7" xfId="74"/>
    <cellStyle name="20% - Ênfase2 2 7 2" xfId="75"/>
    <cellStyle name="20% - Ênfase2 2 7 2 2" xfId="76"/>
    <cellStyle name="20% - Ênfase2 2 7 2_PLANILHA SILVIA MARIA C CONTRAPARTIDA" xfId="77"/>
    <cellStyle name="20% - Ênfase2 2 7 3" xfId="78"/>
    <cellStyle name="20% - Ênfase2 2 7_PLANILHA SILVIA MARIA C CONTRAPARTIDA" xfId="79"/>
    <cellStyle name="20% - Ênfase2 2 8" xfId="80"/>
    <cellStyle name="20% - Ênfase2 2_PLANILHA SILVIA MARIA C CONTRAPARTIDA" xfId="81"/>
    <cellStyle name="20% - Ênfase2 3" xfId="82"/>
    <cellStyle name="20% - Ênfase2 3 2" xfId="83"/>
    <cellStyle name="20% - Ênfase2 3_PLANILHA SILVIA MARIA C CONTRAPARTIDA" xfId="84"/>
    <cellStyle name="20% - Ênfase2 4" xfId="85"/>
    <cellStyle name="20% - Ênfase2 4 2" xfId="86"/>
    <cellStyle name="20% - Ênfase2 4_PLANILHA SILVIA MARIA C CONTRAPARTIDA" xfId="87"/>
    <cellStyle name="20% - Ênfase2 5" xfId="88"/>
    <cellStyle name="20% - Ênfase2 5 2" xfId="89"/>
    <cellStyle name="20% - Ênfase2 5_PLANILHA SILVIA MARIA C CONTRAPARTIDA" xfId="90"/>
    <cellStyle name="20% - Ênfase3 2" xfId="91"/>
    <cellStyle name="20% - Ênfase3 2 2" xfId="92"/>
    <cellStyle name="20% - Ênfase3 2 2 2" xfId="93"/>
    <cellStyle name="20% - Ênfase3 2 2 2 2" xfId="94"/>
    <cellStyle name="20% - Ênfase3 2 2 2_PLANILHA SILVIA MARIA C CONTRAPARTIDA" xfId="95"/>
    <cellStyle name="20% - Ênfase3 2 2 3" xfId="96"/>
    <cellStyle name="20% - Ênfase3 2 2_PLANILHA SILVIA MARIA C CONTRAPARTIDA" xfId="97"/>
    <cellStyle name="20% - Ênfase3 2 3" xfId="98"/>
    <cellStyle name="20% - Ênfase3 2 3 2" xfId="99"/>
    <cellStyle name="20% - Ênfase3 2 3 2 2" xfId="100"/>
    <cellStyle name="20% - Ênfase3 2 3 2_PLANILHA SILVIA MARIA C CONTRAPARTIDA" xfId="101"/>
    <cellStyle name="20% - Ênfase3 2 3 3" xfId="102"/>
    <cellStyle name="20% - Ênfase3 2 3_PLANILHA SILVIA MARIA C CONTRAPARTIDA" xfId="103"/>
    <cellStyle name="20% - Ênfase3 2 4" xfId="104"/>
    <cellStyle name="20% - Ênfase3 2 4 2" xfId="105"/>
    <cellStyle name="20% - Ênfase3 2 4 2 2" xfId="106"/>
    <cellStyle name="20% - Ênfase3 2 4 2_PLANILHA SILVIA MARIA C CONTRAPARTIDA" xfId="107"/>
    <cellStyle name="20% - Ênfase3 2 4 3" xfId="108"/>
    <cellStyle name="20% - Ênfase3 2 4_PLANILHA SILVIA MARIA C CONTRAPARTIDA" xfId="109"/>
    <cellStyle name="20% - Ênfase3 2 5" xfId="110"/>
    <cellStyle name="20% - Ênfase3 2 5 2" xfId="111"/>
    <cellStyle name="20% - Ênfase3 2 5 2 2" xfId="112"/>
    <cellStyle name="20% - Ênfase3 2 5 2_PLANILHA SILVIA MARIA C CONTRAPARTIDA" xfId="113"/>
    <cellStyle name="20% - Ênfase3 2 5 3" xfId="114"/>
    <cellStyle name="20% - Ênfase3 2 5_PLANILHA SILVIA MARIA C CONTRAPARTIDA" xfId="115"/>
    <cellStyle name="20% - Ênfase3 2 6" xfId="116"/>
    <cellStyle name="20% - Ênfase3 2 6 2" xfId="117"/>
    <cellStyle name="20% - Ênfase3 2 6 2 2" xfId="118"/>
    <cellStyle name="20% - Ênfase3 2 6 2_PLANILHA SILVIA MARIA C CONTRAPARTIDA" xfId="119"/>
    <cellStyle name="20% - Ênfase3 2 6 3" xfId="120"/>
    <cellStyle name="20% - Ênfase3 2 6_PLANILHA SILVIA MARIA C CONTRAPARTIDA" xfId="121"/>
    <cellStyle name="20% - Ênfase3 2 7" xfId="122"/>
    <cellStyle name="20% - Ênfase3 2 7 2" xfId="123"/>
    <cellStyle name="20% - Ênfase3 2 7 2 2" xfId="124"/>
    <cellStyle name="20% - Ênfase3 2 7 2_PLANILHA SILVIA MARIA C CONTRAPARTIDA" xfId="125"/>
    <cellStyle name="20% - Ênfase3 2 7 3" xfId="126"/>
    <cellStyle name="20% - Ênfase3 2 7_PLANILHA SILVIA MARIA C CONTRAPARTIDA" xfId="127"/>
    <cellStyle name="20% - Ênfase3 2 8" xfId="128"/>
    <cellStyle name="20% - Ênfase3 2_PLANILHA SILVIA MARIA C CONTRAPARTIDA" xfId="129"/>
    <cellStyle name="20% - Ênfase3 3" xfId="130"/>
    <cellStyle name="20% - Ênfase3 3 2" xfId="131"/>
    <cellStyle name="20% - Ênfase3 3_PLANILHA SILVIA MARIA C CONTRAPARTIDA" xfId="132"/>
    <cellStyle name="20% - Ênfase3 4" xfId="133"/>
    <cellStyle name="20% - Ênfase3 4 2" xfId="134"/>
    <cellStyle name="20% - Ênfase3 4_PLANILHA SILVIA MARIA C CONTRAPARTIDA" xfId="135"/>
    <cellStyle name="20% - Ênfase3 5" xfId="136"/>
    <cellStyle name="20% - Ênfase3 5 2" xfId="137"/>
    <cellStyle name="20% - Ênfase3 5_PLANILHA SILVIA MARIA C CONTRAPARTIDA" xfId="138"/>
    <cellStyle name="20% - Ênfase4 2" xfId="139"/>
    <cellStyle name="20% - Ênfase4 2 2" xfId="140"/>
    <cellStyle name="20% - Ênfase4 2 2 2" xfId="141"/>
    <cellStyle name="20% - Ênfase4 2 2 2 2" xfId="142"/>
    <cellStyle name="20% - Ênfase4 2 2 2_PLANILHA SILVIA MARIA C CONTRAPARTIDA" xfId="143"/>
    <cellStyle name="20% - Ênfase4 2 2 3" xfId="144"/>
    <cellStyle name="20% - Ênfase4 2 2_PLANILHA SILVIA MARIA C CONTRAPARTIDA" xfId="145"/>
    <cellStyle name="20% - Ênfase4 2 3" xfId="146"/>
    <cellStyle name="20% - Ênfase4 2 3 2" xfId="147"/>
    <cellStyle name="20% - Ênfase4 2 3 2 2" xfId="148"/>
    <cellStyle name="20% - Ênfase4 2 3 2_PLANILHA SILVIA MARIA C CONTRAPARTIDA" xfId="149"/>
    <cellStyle name="20% - Ênfase4 2 3 3" xfId="150"/>
    <cellStyle name="20% - Ênfase4 2 3_PLANILHA SILVIA MARIA C CONTRAPARTIDA" xfId="151"/>
    <cellStyle name="20% - Ênfase4 2 4" xfId="152"/>
    <cellStyle name="20% - Ênfase4 2 4 2" xfId="153"/>
    <cellStyle name="20% - Ênfase4 2 4 2 2" xfId="154"/>
    <cellStyle name="20% - Ênfase4 2 4 2_PLANILHA SILVIA MARIA C CONTRAPARTIDA" xfId="155"/>
    <cellStyle name="20% - Ênfase4 2 4 3" xfId="156"/>
    <cellStyle name="20% - Ênfase4 2 4_PLANILHA SILVIA MARIA C CONTRAPARTIDA" xfId="157"/>
    <cellStyle name="20% - Ênfase4 2 5" xfId="158"/>
    <cellStyle name="20% - Ênfase4 2 5 2" xfId="159"/>
    <cellStyle name="20% - Ênfase4 2 5 2 2" xfId="160"/>
    <cellStyle name="20% - Ênfase4 2 5 2_PLANILHA SILVIA MARIA C CONTRAPARTIDA" xfId="161"/>
    <cellStyle name="20% - Ênfase4 2 5 3" xfId="162"/>
    <cellStyle name="20% - Ênfase4 2 5_PLANILHA SILVIA MARIA C CONTRAPARTIDA" xfId="163"/>
    <cellStyle name="20% - Ênfase4 2 6" xfId="164"/>
    <cellStyle name="20% - Ênfase4 2 6 2" xfId="165"/>
    <cellStyle name="20% - Ênfase4 2 6 2 2" xfId="166"/>
    <cellStyle name="20% - Ênfase4 2 6 2_PLANILHA SILVIA MARIA C CONTRAPARTIDA" xfId="167"/>
    <cellStyle name="20% - Ênfase4 2 6 3" xfId="168"/>
    <cellStyle name="20% - Ênfase4 2 6_PLANILHA SILVIA MARIA C CONTRAPARTIDA" xfId="169"/>
    <cellStyle name="20% - Ênfase4 2 7" xfId="170"/>
    <cellStyle name="20% - Ênfase4 2 7 2" xfId="171"/>
    <cellStyle name="20% - Ênfase4 2 7 2 2" xfId="172"/>
    <cellStyle name="20% - Ênfase4 2 7 2_PLANILHA SILVIA MARIA C CONTRAPARTIDA" xfId="173"/>
    <cellStyle name="20% - Ênfase4 2 7 3" xfId="174"/>
    <cellStyle name="20% - Ênfase4 2 7_PLANILHA SILVIA MARIA C CONTRAPARTIDA" xfId="175"/>
    <cellStyle name="20% - Ênfase4 2 8" xfId="176"/>
    <cellStyle name="20% - Ênfase4 2_PLANILHA SILVIA MARIA C CONTRAPARTIDA" xfId="177"/>
    <cellStyle name="20% - Ênfase4 3" xfId="178"/>
    <cellStyle name="20% - Ênfase4 3 2" xfId="179"/>
    <cellStyle name="20% - Ênfase4 3_PLANILHA SILVIA MARIA C CONTRAPARTIDA" xfId="180"/>
    <cellStyle name="20% - Ênfase4 4" xfId="181"/>
    <cellStyle name="20% - Ênfase4 4 2" xfId="182"/>
    <cellStyle name="20% - Ênfase4 4_PLANILHA SILVIA MARIA C CONTRAPARTIDA" xfId="183"/>
    <cellStyle name="20% - Ênfase4 5" xfId="184"/>
    <cellStyle name="20% - Ênfase4 5 2" xfId="185"/>
    <cellStyle name="20% - Ênfase4 5_PLANILHA SILVIA MARIA C CONTRAPARTIDA" xfId="186"/>
    <cellStyle name="20% - Ênfase5 2" xfId="187"/>
    <cellStyle name="20% - Ênfase5 2 2" xfId="188"/>
    <cellStyle name="20% - Ênfase5 2 2 2" xfId="189"/>
    <cellStyle name="20% - Ênfase5 2 2 2 2" xfId="190"/>
    <cellStyle name="20% - Ênfase5 2 2 2_PLANILHA SILVIA MARIA C CONTRAPARTIDA" xfId="191"/>
    <cellStyle name="20% - Ênfase5 2 2 3" xfId="192"/>
    <cellStyle name="20% - Ênfase5 2 2_PLANILHA SILVIA MARIA C CONTRAPARTIDA" xfId="193"/>
    <cellStyle name="20% - Ênfase5 2 3" xfId="194"/>
    <cellStyle name="20% - Ênfase5 2 3 2" xfId="195"/>
    <cellStyle name="20% - Ênfase5 2 3 2 2" xfId="196"/>
    <cellStyle name="20% - Ênfase5 2 3 2_PLANILHA SILVIA MARIA C CONTRAPARTIDA" xfId="197"/>
    <cellStyle name="20% - Ênfase5 2 3 3" xfId="198"/>
    <cellStyle name="20% - Ênfase5 2 3_PLANILHA SILVIA MARIA C CONTRAPARTIDA" xfId="199"/>
    <cellStyle name="20% - Ênfase5 2 4" xfId="200"/>
    <cellStyle name="20% - Ênfase5 2 4 2" xfId="201"/>
    <cellStyle name="20% - Ênfase5 2 4 2 2" xfId="202"/>
    <cellStyle name="20% - Ênfase5 2 4 2_PLANILHA SILVIA MARIA C CONTRAPARTIDA" xfId="203"/>
    <cellStyle name="20% - Ênfase5 2 4 3" xfId="204"/>
    <cellStyle name="20% - Ênfase5 2 4_PLANILHA SILVIA MARIA C CONTRAPARTIDA" xfId="205"/>
    <cellStyle name="20% - Ênfase5 2 5" xfId="206"/>
    <cellStyle name="20% - Ênfase5 2 5 2" xfId="207"/>
    <cellStyle name="20% - Ênfase5 2 5 2 2" xfId="208"/>
    <cellStyle name="20% - Ênfase5 2 5 2_PLANILHA SILVIA MARIA C CONTRAPARTIDA" xfId="209"/>
    <cellStyle name="20% - Ênfase5 2 5 3" xfId="210"/>
    <cellStyle name="20% - Ênfase5 2 5_PLANILHA SILVIA MARIA C CONTRAPARTIDA" xfId="211"/>
    <cellStyle name="20% - Ênfase5 2 6" xfId="212"/>
    <cellStyle name="20% - Ênfase5 2 6 2" xfId="213"/>
    <cellStyle name="20% - Ênfase5 2 6 2 2" xfId="214"/>
    <cellStyle name="20% - Ênfase5 2 6 2_PLANILHA SILVIA MARIA C CONTRAPARTIDA" xfId="215"/>
    <cellStyle name="20% - Ênfase5 2 6 3" xfId="216"/>
    <cellStyle name="20% - Ênfase5 2 6_PLANILHA SILVIA MARIA C CONTRAPARTIDA" xfId="217"/>
    <cellStyle name="20% - Ênfase5 2 7" xfId="218"/>
    <cellStyle name="20% - Ênfase5 2 7 2" xfId="219"/>
    <cellStyle name="20% - Ênfase5 2 7 2 2" xfId="220"/>
    <cellStyle name="20% - Ênfase5 2 7 2_PLANILHA SILVIA MARIA C CONTRAPARTIDA" xfId="221"/>
    <cellStyle name="20% - Ênfase5 2 7 3" xfId="222"/>
    <cellStyle name="20% - Ênfase5 2 7_PLANILHA SILVIA MARIA C CONTRAPARTIDA" xfId="223"/>
    <cellStyle name="20% - Ênfase5 2 8" xfId="224"/>
    <cellStyle name="20% - Ênfase5 2_PLANILHA SILVIA MARIA C CONTRAPARTIDA" xfId="225"/>
    <cellStyle name="20% - Ênfase5 3" xfId="226"/>
    <cellStyle name="20% - Ênfase5 3 2" xfId="227"/>
    <cellStyle name="20% - Ênfase5 3_PLANILHA SILVIA MARIA C CONTRAPARTIDA" xfId="228"/>
    <cellStyle name="20% - Ênfase5 4" xfId="229"/>
    <cellStyle name="20% - Ênfase5 4 2" xfId="230"/>
    <cellStyle name="20% - Ênfase5 4_PLANILHA SILVIA MARIA C CONTRAPARTIDA" xfId="231"/>
    <cellStyle name="20% - Ênfase5 5" xfId="232"/>
    <cellStyle name="20% - Ênfase5 5 2" xfId="233"/>
    <cellStyle name="20% - Ênfase5 5_PLANILHA SILVIA MARIA C CONTRAPARTIDA" xfId="234"/>
    <cellStyle name="20% - Ênfase6 2" xfId="235"/>
    <cellStyle name="20% - Ênfase6 2 2" xfId="236"/>
    <cellStyle name="20% - Ênfase6 2 2 2" xfId="237"/>
    <cellStyle name="20% - Ênfase6 2 2 2 2" xfId="238"/>
    <cellStyle name="20% - Ênfase6 2 2 2_PLANILHA SILVIA MARIA C CONTRAPARTIDA" xfId="239"/>
    <cellStyle name="20% - Ênfase6 2 2 3" xfId="240"/>
    <cellStyle name="20% - Ênfase6 2 2_PLANILHA SILVIA MARIA C CONTRAPARTIDA" xfId="241"/>
    <cellStyle name="20% - Ênfase6 2 3" xfId="242"/>
    <cellStyle name="20% - Ênfase6 2 3 2" xfId="243"/>
    <cellStyle name="20% - Ênfase6 2 3 2 2" xfId="244"/>
    <cellStyle name="20% - Ênfase6 2 3 2_PLANILHA SILVIA MARIA C CONTRAPARTIDA" xfId="245"/>
    <cellStyle name="20% - Ênfase6 2 3 3" xfId="246"/>
    <cellStyle name="20% - Ênfase6 2 3_PLANILHA SILVIA MARIA C CONTRAPARTIDA" xfId="247"/>
    <cellStyle name="20% - Ênfase6 2 4" xfId="248"/>
    <cellStyle name="20% - Ênfase6 2 4 2" xfId="249"/>
    <cellStyle name="20% - Ênfase6 2 4 2 2" xfId="250"/>
    <cellStyle name="20% - Ênfase6 2 4 2_PLANILHA SILVIA MARIA C CONTRAPARTIDA" xfId="251"/>
    <cellStyle name="20% - Ênfase6 2 4 3" xfId="252"/>
    <cellStyle name="20% - Ênfase6 2 4_PLANILHA SILVIA MARIA C CONTRAPARTIDA" xfId="253"/>
    <cellStyle name="20% - Ênfase6 2 5" xfId="254"/>
    <cellStyle name="20% - Ênfase6 2 5 2" xfId="255"/>
    <cellStyle name="20% - Ênfase6 2 5 2 2" xfId="256"/>
    <cellStyle name="20% - Ênfase6 2 5 2_PLANILHA SILVIA MARIA C CONTRAPARTIDA" xfId="257"/>
    <cellStyle name="20% - Ênfase6 2 5 3" xfId="258"/>
    <cellStyle name="20% - Ênfase6 2 5_PLANILHA SILVIA MARIA C CONTRAPARTIDA" xfId="259"/>
    <cellStyle name="20% - Ênfase6 2 6" xfId="260"/>
    <cellStyle name="20% - Ênfase6 2 6 2" xfId="261"/>
    <cellStyle name="20% - Ênfase6 2 6 2 2" xfId="262"/>
    <cellStyle name="20% - Ênfase6 2 6 2_PLANILHA SILVIA MARIA C CONTRAPARTIDA" xfId="263"/>
    <cellStyle name="20% - Ênfase6 2 6 3" xfId="264"/>
    <cellStyle name="20% - Ênfase6 2 6_PLANILHA SILVIA MARIA C CONTRAPARTIDA" xfId="265"/>
    <cellStyle name="20% - Ênfase6 2 7" xfId="266"/>
    <cellStyle name="20% - Ênfase6 2 7 2" xfId="267"/>
    <cellStyle name="20% - Ênfase6 2 7 2 2" xfId="268"/>
    <cellStyle name="20% - Ênfase6 2 7 2_PLANILHA SILVIA MARIA C CONTRAPARTIDA" xfId="269"/>
    <cellStyle name="20% - Ênfase6 2 7 3" xfId="270"/>
    <cellStyle name="20% - Ênfase6 2 7_PLANILHA SILVIA MARIA C CONTRAPARTIDA" xfId="271"/>
    <cellStyle name="20% - Ênfase6 2 8" xfId="272"/>
    <cellStyle name="20% - Ênfase6 2_PLANILHA SILVIA MARIA C CONTRAPARTIDA" xfId="273"/>
    <cellStyle name="20% - Ênfase6 3" xfId="274"/>
    <cellStyle name="20% - Ênfase6 3 2" xfId="275"/>
    <cellStyle name="20% - Ênfase6 3_PLANILHA SILVIA MARIA C CONTRAPARTIDA" xfId="276"/>
    <cellStyle name="20% - Ênfase6 4" xfId="277"/>
    <cellStyle name="20% - Ênfase6 4 2" xfId="278"/>
    <cellStyle name="20% - Ênfase6 4_PLANILHA SILVIA MARIA C CONTRAPARTIDA" xfId="279"/>
    <cellStyle name="20% - Ênfase6 5" xfId="280"/>
    <cellStyle name="20% - Ênfase6 5 2" xfId="281"/>
    <cellStyle name="20% - Ênfase6 5_PLANILHA SILVIA MARIA C CONTRAPARTIDA" xfId="282"/>
    <cellStyle name="40% - Ênfase1 2" xfId="283"/>
    <cellStyle name="40% - Ênfase1 2 2" xfId="284"/>
    <cellStyle name="40% - Ênfase1 2 2 2" xfId="285"/>
    <cellStyle name="40% - Ênfase1 2 2 2 2" xfId="286"/>
    <cellStyle name="40% - Ênfase1 2 2 2_PLANILHA SILVIA MARIA C CONTRAPARTIDA" xfId="287"/>
    <cellStyle name="40% - Ênfase1 2 2 3" xfId="288"/>
    <cellStyle name="40% - Ênfase1 2 2_PLANILHA SILVIA MARIA C CONTRAPARTIDA" xfId="289"/>
    <cellStyle name="40% - Ênfase1 2 3" xfId="290"/>
    <cellStyle name="40% - Ênfase1 2 4" xfId="291"/>
    <cellStyle name="40% - Ênfase1 2 4 2" xfId="292"/>
    <cellStyle name="40% - Ênfase1 2 4 2 2" xfId="293"/>
    <cellStyle name="40% - Ênfase1 2 4 2_PLANILHA SILVIA MARIA C CONTRAPARTIDA" xfId="294"/>
    <cellStyle name="40% - Ênfase1 2 4 3" xfId="295"/>
    <cellStyle name="40% - Ênfase1 2 4_PLANILHA SILVIA MARIA C CONTRAPARTIDA" xfId="296"/>
    <cellStyle name="40% - Ênfase1 2 5" xfId="297"/>
    <cellStyle name="40% - Ênfase1 2 5 2" xfId="298"/>
    <cellStyle name="40% - Ênfase1 2 5 2 2" xfId="299"/>
    <cellStyle name="40% - Ênfase1 2 5 2_PLANILHA SILVIA MARIA C CONTRAPARTIDA" xfId="300"/>
    <cellStyle name="40% - Ênfase1 2 5 3" xfId="301"/>
    <cellStyle name="40% - Ênfase1 2 5_PLANILHA SILVIA MARIA C CONTRAPARTIDA" xfId="302"/>
    <cellStyle name="40% - Ênfase1 2 6" xfId="303"/>
    <cellStyle name="40% - Ênfase1 2 6 2" xfId="304"/>
    <cellStyle name="40% - Ênfase1 2 6 2 2" xfId="305"/>
    <cellStyle name="40% - Ênfase1 2 6 2_PLANILHA SILVIA MARIA C CONTRAPARTIDA" xfId="306"/>
    <cellStyle name="40% - Ênfase1 2 6 3" xfId="307"/>
    <cellStyle name="40% - Ênfase1 2 6_PLANILHA SILVIA MARIA C CONTRAPARTIDA" xfId="308"/>
    <cellStyle name="40% - Ênfase1 2 7" xfId="309"/>
    <cellStyle name="40% - Ênfase1 2 7 2" xfId="310"/>
    <cellStyle name="40% - Ênfase1 2 7 2 2" xfId="311"/>
    <cellStyle name="40% - Ênfase1 2 7 2_PLANILHA SILVIA MARIA C CONTRAPARTIDA" xfId="312"/>
    <cellStyle name="40% - Ênfase1 2 7 3" xfId="313"/>
    <cellStyle name="40% - Ênfase1 2 7_PLANILHA SILVIA MARIA C CONTRAPARTIDA" xfId="314"/>
    <cellStyle name="40% - Ênfase1 2_PLANILHA SILVIA MARIA C CONTRAPARTIDA" xfId="315"/>
    <cellStyle name="40% - Ênfase1 3" xfId="316"/>
    <cellStyle name="40% - Ênfase1 3 2" xfId="317"/>
    <cellStyle name="40% - Ênfase1 3_PLANILHA SILVIA MARIA C CONTRAPARTIDA" xfId="318"/>
    <cellStyle name="40% - Ênfase1 4" xfId="319"/>
    <cellStyle name="40% - Ênfase1 4 2" xfId="320"/>
    <cellStyle name="40% - Ênfase1 4_PLANILHA SILVIA MARIA C CONTRAPARTIDA" xfId="321"/>
    <cellStyle name="40% - Ênfase1 5" xfId="322"/>
    <cellStyle name="40% - Ênfase1 5 2" xfId="323"/>
    <cellStyle name="40% - Ênfase1 5_PLANILHA SILVIA MARIA C CONTRAPARTIDA" xfId="324"/>
    <cellStyle name="40% - Ênfase2 2" xfId="325"/>
    <cellStyle name="40% - Ênfase2 2 2" xfId="326"/>
    <cellStyle name="40% - Ênfase2 2 2 2" xfId="327"/>
    <cellStyle name="40% - Ênfase2 2 2 2 2" xfId="328"/>
    <cellStyle name="40% - Ênfase2 2 2 2_PLANILHA SILVIA MARIA C CONTRAPARTIDA" xfId="329"/>
    <cellStyle name="40% - Ênfase2 2 2 3" xfId="330"/>
    <cellStyle name="40% - Ênfase2 2 2_PLANILHA SILVIA MARIA C CONTRAPARTIDA" xfId="331"/>
    <cellStyle name="40% - Ênfase2 2 3" xfId="332"/>
    <cellStyle name="40% - Ênfase2 2 3 2" xfId="333"/>
    <cellStyle name="40% - Ênfase2 2 3 2 2" xfId="334"/>
    <cellStyle name="40% - Ênfase2 2 3 2_PLANILHA SILVIA MARIA C CONTRAPARTIDA" xfId="335"/>
    <cellStyle name="40% - Ênfase2 2 3 3" xfId="336"/>
    <cellStyle name="40% - Ênfase2 2 3_PLANILHA SILVIA MARIA C CONTRAPARTIDA" xfId="337"/>
    <cellStyle name="40% - Ênfase2 2 4" xfId="338"/>
    <cellStyle name="40% - Ênfase2 2 5" xfId="339"/>
    <cellStyle name="40% - Ênfase2 2 5 2" xfId="340"/>
    <cellStyle name="40% - Ênfase2 2 5 2 2" xfId="341"/>
    <cellStyle name="40% - Ênfase2 2 5 2_PLANILHA SILVIA MARIA C CONTRAPARTIDA" xfId="342"/>
    <cellStyle name="40% - Ênfase2 2 5 3" xfId="343"/>
    <cellStyle name="40% - Ênfase2 2 5_PLANILHA SILVIA MARIA C CONTRAPARTIDA" xfId="344"/>
    <cellStyle name="40% - Ênfase2 2 6" xfId="345"/>
    <cellStyle name="40% - Ênfase2 2 6 2" xfId="346"/>
    <cellStyle name="40% - Ênfase2 2 6 2 2" xfId="347"/>
    <cellStyle name="40% - Ênfase2 2 6 2_PLANILHA SILVIA MARIA C CONTRAPARTIDA" xfId="348"/>
    <cellStyle name="40% - Ênfase2 2 6 3" xfId="349"/>
    <cellStyle name="40% - Ênfase2 2 6_PLANILHA SILVIA MARIA C CONTRAPARTIDA" xfId="350"/>
    <cellStyle name="40% - Ênfase2 2 7" xfId="351"/>
    <cellStyle name="40% - Ênfase2 2 7 2" xfId="352"/>
    <cellStyle name="40% - Ênfase2 2 7 2 2" xfId="353"/>
    <cellStyle name="40% - Ênfase2 2 7 2_PLANILHA SILVIA MARIA C CONTRAPARTIDA" xfId="354"/>
    <cellStyle name="40% - Ênfase2 2 7 3" xfId="355"/>
    <cellStyle name="40% - Ênfase2 2 7_PLANILHA SILVIA MARIA C CONTRAPARTIDA" xfId="356"/>
    <cellStyle name="40% - Ênfase2 2_PLANILHA SILVIA MARIA C CONTRAPARTIDA" xfId="357"/>
    <cellStyle name="40% - Ênfase2 3" xfId="358"/>
    <cellStyle name="40% - Ênfase2 3 2" xfId="359"/>
    <cellStyle name="40% - Ênfase2 3_PLANILHA SILVIA MARIA C CONTRAPARTIDA" xfId="360"/>
    <cellStyle name="40% - Ênfase2 4" xfId="361"/>
    <cellStyle name="40% - Ênfase2 4 2" xfId="362"/>
    <cellStyle name="40% - Ênfase2 4_PLANILHA SILVIA MARIA C CONTRAPARTIDA" xfId="363"/>
    <cellStyle name="40% - Ênfase2 5" xfId="364"/>
    <cellStyle name="40% - Ênfase2 5 2" xfId="365"/>
    <cellStyle name="40% - Ênfase2 5_PLANILHA SILVIA MARIA C CONTRAPARTIDA" xfId="366"/>
    <cellStyle name="40% - Ênfase3 2" xfId="367"/>
    <cellStyle name="40% - Ênfase3 2 2" xfId="368"/>
    <cellStyle name="40% - Ênfase3 2 2 2" xfId="369"/>
    <cellStyle name="40% - Ênfase3 2 2 2 2" xfId="370"/>
    <cellStyle name="40% - Ênfase3 2 2 2_PLANILHA SILVIA MARIA C CONTRAPARTIDA" xfId="371"/>
    <cellStyle name="40% - Ênfase3 2 2 3" xfId="372"/>
    <cellStyle name="40% - Ênfase3 2 2_PLANILHA SILVIA MARIA C CONTRAPARTIDA" xfId="373"/>
    <cellStyle name="40% - Ênfase3 2 3" xfId="374"/>
    <cellStyle name="40% - Ênfase3 2 3 2" xfId="375"/>
    <cellStyle name="40% - Ênfase3 2 3 2 2" xfId="376"/>
    <cellStyle name="40% - Ênfase3 2 3 2_PLANILHA SILVIA MARIA C CONTRAPARTIDA" xfId="377"/>
    <cellStyle name="40% - Ênfase3 2 3 3" xfId="378"/>
    <cellStyle name="40% - Ênfase3 2 3_PLANILHA SILVIA MARIA C CONTRAPARTIDA" xfId="379"/>
    <cellStyle name="40% - Ênfase3 2 4" xfId="380"/>
    <cellStyle name="40% - Ênfase3 2 4 2" xfId="381"/>
    <cellStyle name="40% - Ênfase3 2 4 2 2" xfId="382"/>
    <cellStyle name="40% - Ênfase3 2 4 2_PLANILHA SILVIA MARIA C CONTRAPARTIDA" xfId="383"/>
    <cellStyle name="40% - Ênfase3 2 4 3" xfId="384"/>
    <cellStyle name="40% - Ênfase3 2 4_PLANILHA SILVIA MARIA C CONTRAPARTIDA" xfId="385"/>
    <cellStyle name="40% - Ênfase3 2 5" xfId="386"/>
    <cellStyle name="40% - Ênfase3 2 5 2" xfId="387"/>
    <cellStyle name="40% - Ênfase3 2 5 2 2" xfId="388"/>
    <cellStyle name="40% - Ênfase3 2 5 2_PLANILHA SILVIA MARIA C CONTRAPARTIDA" xfId="389"/>
    <cellStyle name="40% - Ênfase3 2 5 3" xfId="390"/>
    <cellStyle name="40% - Ênfase3 2 5_PLANILHA SILVIA MARIA C CONTRAPARTIDA" xfId="391"/>
    <cellStyle name="40% - Ênfase3 2 6" xfId="392"/>
    <cellStyle name="40% - Ênfase3 2 6 2" xfId="393"/>
    <cellStyle name="40% - Ênfase3 2 6 2 2" xfId="394"/>
    <cellStyle name="40% - Ênfase3 2 6 2_PLANILHA SILVIA MARIA C CONTRAPARTIDA" xfId="395"/>
    <cellStyle name="40% - Ênfase3 2 6 3" xfId="396"/>
    <cellStyle name="40% - Ênfase3 2 6_PLANILHA SILVIA MARIA C CONTRAPARTIDA" xfId="397"/>
    <cellStyle name="40% - Ênfase3 2 7" xfId="398"/>
    <cellStyle name="40% - Ênfase3 2 7 2" xfId="399"/>
    <cellStyle name="40% - Ênfase3 2 7 2 2" xfId="400"/>
    <cellStyle name="40% - Ênfase3 2 7 2_PLANILHA SILVIA MARIA C CONTRAPARTIDA" xfId="401"/>
    <cellStyle name="40% - Ênfase3 2 7 3" xfId="402"/>
    <cellStyle name="40% - Ênfase3 2 7_PLANILHA SILVIA MARIA C CONTRAPARTIDA" xfId="403"/>
    <cellStyle name="40% - Ênfase3 2 8" xfId="404"/>
    <cellStyle name="40% - Ênfase3 2_PLANILHA SILVIA MARIA C CONTRAPARTIDA" xfId="405"/>
    <cellStyle name="40% - Ênfase3 3" xfId="406"/>
    <cellStyle name="40% - Ênfase3 3 2" xfId="407"/>
    <cellStyle name="40% - Ênfase3 3_PLANILHA SILVIA MARIA C CONTRAPARTIDA" xfId="408"/>
    <cellStyle name="40% - Ênfase3 4" xfId="409"/>
    <cellStyle name="40% - Ênfase3 4 2" xfId="410"/>
    <cellStyle name="40% - Ênfase3 4_PLANILHA SILVIA MARIA C CONTRAPARTIDA" xfId="411"/>
    <cellStyle name="40% - Ênfase3 5" xfId="412"/>
    <cellStyle name="40% - Ênfase3 5 2" xfId="413"/>
    <cellStyle name="40% - Ênfase3 5_PLANILHA SILVIA MARIA C CONTRAPARTIDA" xfId="414"/>
    <cellStyle name="40% - Ênfase4 2" xfId="415"/>
    <cellStyle name="40% - Ênfase4 2 2" xfId="416"/>
    <cellStyle name="40% - Ênfase4 2 2 2" xfId="417"/>
    <cellStyle name="40% - Ênfase4 2 2 2 2" xfId="418"/>
    <cellStyle name="40% - Ênfase4 2 2 2_PLANILHA SILVIA MARIA C CONTRAPARTIDA" xfId="419"/>
    <cellStyle name="40% - Ênfase4 2 2 3" xfId="420"/>
    <cellStyle name="40% - Ênfase4 2 2_PLANILHA SILVIA MARIA C CONTRAPARTIDA" xfId="421"/>
    <cellStyle name="40% - Ênfase4 2 3" xfId="422"/>
    <cellStyle name="40% - Ênfase4 2 3 2" xfId="423"/>
    <cellStyle name="40% - Ênfase4 2 3 2 2" xfId="424"/>
    <cellStyle name="40% - Ênfase4 2 3 2_PLANILHA SILVIA MARIA C CONTRAPARTIDA" xfId="425"/>
    <cellStyle name="40% - Ênfase4 2 3 3" xfId="426"/>
    <cellStyle name="40% - Ênfase4 2 3_PLANILHA SILVIA MARIA C CONTRAPARTIDA" xfId="427"/>
    <cellStyle name="40% - Ênfase4 2 4" xfId="428"/>
    <cellStyle name="40% - Ênfase4 2 4 2" xfId="429"/>
    <cellStyle name="40% - Ênfase4 2 4 2 2" xfId="430"/>
    <cellStyle name="40% - Ênfase4 2 4 2_PLANILHA SILVIA MARIA C CONTRAPARTIDA" xfId="431"/>
    <cellStyle name="40% - Ênfase4 2 4 3" xfId="432"/>
    <cellStyle name="40% - Ênfase4 2 4_PLANILHA SILVIA MARIA C CONTRAPARTIDA" xfId="433"/>
    <cellStyle name="40% - Ênfase4 2 5" xfId="434"/>
    <cellStyle name="40% - Ênfase4 2 5 2" xfId="435"/>
    <cellStyle name="40% - Ênfase4 2 5 2 2" xfId="436"/>
    <cellStyle name="40% - Ênfase4 2 5 2_PLANILHA SILVIA MARIA C CONTRAPARTIDA" xfId="437"/>
    <cellStyle name="40% - Ênfase4 2 5 3" xfId="438"/>
    <cellStyle name="40% - Ênfase4 2 5_PLANILHA SILVIA MARIA C CONTRAPARTIDA" xfId="439"/>
    <cellStyle name="40% - Ênfase4 2 6" xfId="440"/>
    <cellStyle name="40% - Ênfase4 2 6 2" xfId="441"/>
    <cellStyle name="40% - Ênfase4 2 6 2 2" xfId="442"/>
    <cellStyle name="40% - Ênfase4 2 6 2_PLANILHA SILVIA MARIA C CONTRAPARTIDA" xfId="443"/>
    <cellStyle name="40% - Ênfase4 2 6 3" xfId="444"/>
    <cellStyle name="40% - Ênfase4 2 6_PLANILHA SILVIA MARIA C CONTRAPARTIDA" xfId="445"/>
    <cellStyle name="40% - Ênfase4 2 7" xfId="446"/>
    <cellStyle name="40% - Ênfase4 2 7 2" xfId="447"/>
    <cellStyle name="40% - Ênfase4 2 7 2 2" xfId="448"/>
    <cellStyle name="40% - Ênfase4 2 7 2_PLANILHA SILVIA MARIA C CONTRAPARTIDA" xfId="449"/>
    <cellStyle name="40% - Ênfase4 2 7 3" xfId="450"/>
    <cellStyle name="40% - Ênfase4 2 7_PLANILHA SILVIA MARIA C CONTRAPARTIDA" xfId="451"/>
    <cellStyle name="40% - Ênfase4 2 8" xfId="452"/>
    <cellStyle name="40% - Ênfase4 2_PLANILHA SILVIA MARIA C CONTRAPARTIDA" xfId="453"/>
    <cellStyle name="40% - Ênfase4 3" xfId="454"/>
    <cellStyle name="40% - Ênfase4 3 2" xfId="455"/>
    <cellStyle name="40% - Ênfase4 3_PLANILHA SILVIA MARIA C CONTRAPARTIDA" xfId="456"/>
    <cellStyle name="40% - Ênfase4 4" xfId="457"/>
    <cellStyle name="40% - Ênfase4 4 2" xfId="458"/>
    <cellStyle name="40% - Ênfase4 4_PLANILHA SILVIA MARIA C CONTRAPARTIDA" xfId="459"/>
    <cellStyle name="40% - Ênfase4 5" xfId="460"/>
    <cellStyle name="40% - Ênfase4 5 2" xfId="461"/>
    <cellStyle name="40% - Ênfase4 5_PLANILHA SILVIA MARIA C CONTRAPARTIDA" xfId="462"/>
    <cellStyle name="40% - Ênfase5 2" xfId="463"/>
    <cellStyle name="40% - Ênfase5 2 2" xfId="464"/>
    <cellStyle name="40% - Ênfase5 2 2 2" xfId="465"/>
    <cellStyle name="40% - Ênfase5 2 2 2 2" xfId="466"/>
    <cellStyle name="40% - Ênfase5 2 2 2_PLANILHA SILVIA MARIA C CONTRAPARTIDA" xfId="467"/>
    <cellStyle name="40% - Ênfase5 2 2 3" xfId="468"/>
    <cellStyle name="40% - Ênfase5 2 2_PLANILHA SILVIA MARIA C CONTRAPARTIDA" xfId="469"/>
    <cellStyle name="40% - Ênfase5 2 3" xfId="470"/>
    <cellStyle name="40% - Ênfase5 2 3 2" xfId="471"/>
    <cellStyle name="40% - Ênfase5 2 3 2 2" xfId="472"/>
    <cellStyle name="40% - Ênfase5 2 3 2_PLANILHA SILVIA MARIA C CONTRAPARTIDA" xfId="473"/>
    <cellStyle name="40% - Ênfase5 2 3 3" xfId="474"/>
    <cellStyle name="40% - Ênfase5 2 3_PLANILHA SILVIA MARIA C CONTRAPARTIDA" xfId="475"/>
    <cellStyle name="40% - Ênfase5 2 4" xfId="476"/>
    <cellStyle name="40% - Ênfase5 2 4 2" xfId="477"/>
    <cellStyle name="40% - Ênfase5 2 4 2 2" xfId="478"/>
    <cellStyle name="40% - Ênfase5 2 4 2_PLANILHA SILVIA MARIA C CONTRAPARTIDA" xfId="479"/>
    <cellStyle name="40% - Ênfase5 2 4 3" xfId="480"/>
    <cellStyle name="40% - Ênfase5 2 4_PLANILHA SILVIA MARIA C CONTRAPARTIDA" xfId="481"/>
    <cellStyle name="40% - Ênfase5 2 5" xfId="482"/>
    <cellStyle name="40% - Ênfase5 2 5 2" xfId="483"/>
    <cellStyle name="40% - Ênfase5 2 5 2 2" xfId="484"/>
    <cellStyle name="40% - Ênfase5 2 5 2_PLANILHA SILVIA MARIA C CONTRAPARTIDA" xfId="485"/>
    <cellStyle name="40% - Ênfase5 2 5 3" xfId="486"/>
    <cellStyle name="40% - Ênfase5 2 5_PLANILHA SILVIA MARIA C CONTRAPARTIDA" xfId="487"/>
    <cellStyle name="40% - Ênfase5 2 6" xfId="488"/>
    <cellStyle name="40% - Ênfase5 2 6 2" xfId="489"/>
    <cellStyle name="40% - Ênfase5 2 6 2 2" xfId="490"/>
    <cellStyle name="40% - Ênfase5 2 6 2_PLANILHA SILVIA MARIA C CONTRAPARTIDA" xfId="491"/>
    <cellStyle name="40% - Ênfase5 2 6 3" xfId="492"/>
    <cellStyle name="40% - Ênfase5 2 6_PLANILHA SILVIA MARIA C CONTRAPARTIDA" xfId="493"/>
    <cellStyle name="40% - Ênfase5 2 7" xfId="494"/>
    <cellStyle name="40% - Ênfase5 2 7 2" xfId="495"/>
    <cellStyle name="40% - Ênfase5 2 7 2 2" xfId="496"/>
    <cellStyle name="40% - Ênfase5 2 7 2_PLANILHA SILVIA MARIA C CONTRAPARTIDA" xfId="497"/>
    <cellStyle name="40% - Ênfase5 2 7 3" xfId="498"/>
    <cellStyle name="40% - Ênfase5 2 7_PLANILHA SILVIA MARIA C CONTRAPARTIDA" xfId="499"/>
    <cellStyle name="40% - Ênfase5 2 8" xfId="500"/>
    <cellStyle name="40% - Ênfase5 2_PLANILHA SILVIA MARIA C CONTRAPARTIDA" xfId="501"/>
    <cellStyle name="40% - Ênfase5 3" xfId="502"/>
    <cellStyle name="40% - Ênfase5 3 2" xfId="503"/>
    <cellStyle name="40% - Ênfase5 3_PLANILHA SILVIA MARIA C CONTRAPARTIDA" xfId="504"/>
    <cellStyle name="40% - Ênfase5 4" xfId="505"/>
    <cellStyle name="40% - Ênfase5 4 2" xfId="506"/>
    <cellStyle name="40% - Ênfase5 4_PLANILHA SILVIA MARIA C CONTRAPARTIDA" xfId="507"/>
    <cellStyle name="40% - Ênfase5 5" xfId="508"/>
    <cellStyle name="40% - Ênfase5 5 2" xfId="509"/>
    <cellStyle name="40% - Ênfase5 5_PLANILHA SILVIA MARIA C CONTRAPARTIDA" xfId="510"/>
    <cellStyle name="40% - Ênfase6 2" xfId="511"/>
    <cellStyle name="40% - Ênfase6 2 2" xfId="512"/>
    <cellStyle name="40% - Ênfase6 2 2 2" xfId="513"/>
    <cellStyle name="40% - Ênfase6 2 2 2 2" xfId="514"/>
    <cellStyle name="40% - Ênfase6 2 2 2_PLANILHA SILVIA MARIA C CONTRAPARTIDA" xfId="515"/>
    <cellStyle name="40% - Ênfase6 2 2 3" xfId="516"/>
    <cellStyle name="40% - Ênfase6 2 2_PLANILHA SILVIA MARIA C CONTRAPARTIDA" xfId="517"/>
    <cellStyle name="40% - Ênfase6 2 3" xfId="518"/>
    <cellStyle name="40% - Ênfase6 2 3 2" xfId="519"/>
    <cellStyle name="40% - Ênfase6 2 3 2 2" xfId="520"/>
    <cellStyle name="40% - Ênfase6 2 3 2_PLANILHA SILVIA MARIA C CONTRAPARTIDA" xfId="521"/>
    <cellStyle name="40% - Ênfase6 2 3 3" xfId="522"/>
    <cellStyle name="40% - Ênfase6 2 3_PLANILHA SILVIA MARIA C CONTRAPARTIDA" xfId="523"/>
    <cellStyle name="40% - Ênfase6 2 4" xfId="524"/>
    <cellStyle name="40% - Ênfase6 2 4 2" xfId="525"/>
    <cellStyle name="40% - Ênfase6 2 4 2 2" xfId="526"/>
    <cellStyle name="40% - Ênfase6 2 4 2_PLANILHA SILVIA MARIA C CONTRAPARTIDA" xfId="527"/>
    <cellStyle name="40% - Ênfase6 2 4 3" xfId="528"/>
    <cellStyle name="40% - Ênfase6 2 4_PLANILHA SILVIA MARIA C CONTRAPARTIDA" xfId="529"/>
    <cellStyle name="40% - Ênfase6 2 5" xfId="530"/>
    <cellStyle name="40% - Ênfase6 2 5 2" xfId="531"/>
    <cellStyle name="40% - Ênfase6 2 5 2 2" xfId="532"/>
    <cellStyle name="40% - Ênfase6 2 5 2_PLANILHA SILVIA MARIA C CONTRAPARTIDA" xfId="533"/>
    <cellStyle name="40% - Ênfase6 2 5 3" xfId="534"/>
    <cellStyle name="40% - Ênfase6 2 5_PLANILHA SILVIA MARIA C CONTRAPARTIDA" xfId="535"/>
    <cellStyle name="40% - Ênfase6 2 6" xfId="536"/>
    <cellStyle name="40% - Ênfase6 2 6 2" xfId="537"/>
    <cellStyle name="40% - Ênfase6 2 6 2 2" xfId="538"/>
    <cellStyle name="40% - Ênfase6 2 6 2_PLANILHA SILVIA MARIA C CONTRAPARTIDA" xfId="539"/>
    <cellStyle name="40% - Ênfase6 2 6 3" xfId="540"/>
    <cellStyle name="40% - Ênfase6 2 6_PLANILHA SILVIA MARIA C CONTRAPARTIDA" xfId="541"/>
    <cellStyle name="40% - Ênfase6 2 7" xfId="542"/>
    <cellStyle name="40% - Ênfase6 2 7 2" xfId="543"/>
    <cellStyle name="40% - Ênfase6 2 7 2 2" xfId="544"/>
    <cellStyle name="40% - Ênfase6 2 7 2_PLANILHA SILVIA MARIA C CONTRAPARTIDA" xfId="545"/>
    <cellStyle name="40% - Ênfase6 2 7 3" xfId="546"/>
    <cellStyle name="40% - Ênfase6 2 7_PLANILHA SILVIA MARIA C CONTRAPARTIDA" xfId="547"/>
    <cellStyle name="40% - Ênfase6 2 8" xfId="548"/>
    <cellStyle name="40% - Ênfase6 2_PLANILHA SILVIA MARIA C CONTRAPARTIDA" xfId="549"/>
    <cellStyle name="40% - Ênfase6 3" xfId="550"/>
    <cellStyle name="40% - Ênfase6 3 2" xfId="551"/>
    <cellStyle name="40% - Ênfase6 3_PLANILHA SILVIA MARIA C CONTRAPARTIDA" xfId="552"/>
    <cellStyle name="40% - Ênfase6 4" xfId="553"/>
    <cellStyle name="40% - Ênfase6 4 2" xfId="554"/>
    <cellStyle name="40% - Ênfase6 4_PLANILHA SILVIA MARIA C CONTRAPARTIDA" xfId="555"/>
    <cellStyle name="40% - Ênfase6 5" xfId="556"/>
    <cellStyle name="40% - Ênfase6 5 2" xfId="557"/>
    <cellStyle name="40% - Ênfase6 5_PLANILHA SILVIA MARIA C CONTRAPARTIDA" xfId="558"/>
    <cellStyle name="60% - Ênfase1 2" xfId="559"/>
    <cellStyle name="60% - Ênfase1 2 2" xfId="560"/>
    <cellStyle name="60% - Ênfase1 2 3" xfId="561"/>
    <cellStyle name="60% - Ênfase1 2 4" xfId="562"/>
    <cellStyle name="60% - Ênfase1 2 5" xfId="563"/>
    <cellStyle name="60% - Ênfase1 2 6" xfId="564"/>
    <cellStyle name="60% - Ênfase1 2 7" xfId="565"/>
    <cellStyle name="60% - Ênfase1 3" xfId="566"/>
    <cellStyle name="60% - Ênfase1 4" xfId="567"/>
    <cellStyle name="60% - Ênfase1 5" xfId="568"/>
    <cellStyle name="60% - Ênfase2 2" xfId="569"/>
    <cellStyle name="60% - Ênfase2 2 2" xfId="570"/>
    <cellStyle name="60% - Ênfase2 2 3" xfId="571"/>
    <cellStyle name="60% - Ênfase2 2 4" xfId="572"/>
    <cellStyle name="60% - Ênfase2 2 5" xfId="573"/>
    <cellStyle name="60% - Ênfase2 2 6" xfId="574"/>
    <cellStyle name="60% - Ênfase2 2 7" xfId="575"/>
    <cellStyle name="60% - Ênfase2 3" xfId="576"/>
    <cellStyle name="60% - Ênfase2 4" xfId="577"/>
    <cellStyle name="60% - Ênfase2 5" xfId="578"/>
    <cellStyle name="60% - Ênfase3 2" xfId="579"/>
    <cellStyle name="60% - Ênfase3 2 2" xfId="580"/>
    <cellStyle name="60% - Ênfase3 2 3" xfId="581"/>
    <cellStyle name="60% - Ênfase3 2 4" xfId="582"/>
    <cellStyle name="60% - Ênfase3 2 5" xfId="583"/>
    <cellStyle name="60% - Ênfase3 2 6" xfId="584"/>
    <cellStyle name="60% - Ênfase3 2 7" xfId="585"/>
    <cellStyle name="60% - Ênfase3 3" xfId="586"/>
    <cellStyle name="60% - Ênfase3 4" xfId="587"/>
    <cellStyle name="60% - Ênfase3 5" xfId="588"/>
    <cellStyle name="60% - Ênfase4 2" xfId="589"/>
    <cellStyle name="60% - Ênfase4 2 2" xfId="590"/>
    <cellStyle name="60% - Ênfase4 2 3" xfId="591"/>
    <cellStyle name="60% - Ênfase4 2 4" xfId="592"/>
    <cellStyle name="60% - Ênfase4 2 5" xfId="593"/>
    <cellStyle name="60% - Ênfase4 2 6" xfId="594"/>
    <cellStyle name="60% - Ênfase4 2 7" xfId="595"/>
    <cellStyle name="60% - Ênfase4 3" xfId="596"/>
    <cellStyle name="60% - Ênfase4 4" xfId="597"/>
    <cellStyle name="60% - Ênfase4 5" xfId="598"/>
    <cellStyle name="60% - Ênfase5 2" xfId="599"/>
    <cellStyle name="60% - Ênfase5 2 2" xfId="600"/>
    <cellStyle name="60% - Ênfase5 2 3" xfId="601"/>
    <cellStyle name="60% - Ênfase5 2 4" xfId="602"/>
    <cellStyle name="60% - Ênfase5 2 5" xfId="603"/>
    <cellStyle name="60% - Ênfase5 2 6" xfId="604"/>
    <cellStyle name="60% - Ênfase5 2 7" xfId="605"/>
    <cellStyle name="60% - Ênfase5 3" xfId="606"/>
    <cellStyle name="60% - Ênfase5 4" xfId="607"/>
    <cellStyle name="60% - Ênfase5 5" xfId="608"/>
    <cellStyle name="60% - Ênfase6 2" xfId="609"/>
    <cellStyle name="60% - Ênfase6 2 2" xfId="610"/>
    <cellStyle name="60% - Ênfase6 2 3" xfId="611"/>
    <cellStyle name="60% - Ênfase6 2 4" xfId="612"/>
    <cellStyle name="60% - Ênfase6 2 5" xfId="613"/>
    <cellStyle name="60% - Ênfase6 2 6" xfId="614"/>
    <cellStyle name="60% - Ênfase6 2 7" xfId="615"/>
    <cellStyle name="60% - Ênfase6 3" xfId="616"/>
    <cellStyle name="60% - Ênfase6 4" xfId="617"/>
    <cellStyle name="60% - Ênfase6 5" xfId="618"/>
    <cellStyle name="Alterar descrição" xfId="619"/>
    <cellStyle name="Bom 2" xfId="620"/>
    <cellStyle name="Bom 3" xfId="621"/>
    <cellStyle name="Bom 4" xfId="622"/>
    <cellStyle name="Cálculo 2" xfId="623"/>
    <cellStyle name="Cálculo 2 2" xfId="624"/>
    <cellStyle name="Cálculo 2 2 2" xfId="625"/>
    <cellStyle name="Cálculo 2 3" xfId="626"/>
    <cellStyle name="Cálculo 2 3 2" xfId="627"/>
    <cellStyle name="Cálculo 2 4" xfId="628"/>
    <cellStyle name="Cálculo 2 4 2" xfId="629"/>
    <cellStyle name="Cálculo 2 5" xfId="630"/>
    <cellStyle name="Cálculo 2 5 2" xfId="631"/>
    <cellStyle name="Cálculo 2 6" xfId="632"/>
    <cellStyle name="Cálculo 2 6 2" xfId="633"/>
    <cellStyle name="Cálculo 2 7" xfId="634"/>
    <cellStyle name="Cálculo 2 7 2" xfId="635"/>
    <cellStyle name="Célula de Verificação 2" xfId="636"/>
    <cellStyle name="Célula de Verificação 2 2" xfId="637"/>
    <cellStyle name="Célula de Verificação 2 3" xfId="638"/>
    <cellStyle name="Célula de Verificação 2 4" xfId="639"/>
    <cellStyle name="Célula de Verificação 2 5" xfId="640"/>
    <cellStyle name="Célula de Verificação 2 6" xfId="641"/>
    <cellStyle name="Célula de Verificação 2 7" xfId="642"/>
    <cellStyle name="Célula de Verificação 3" xfId="643"/>
    <cellStyle name="Célula de Verificação 4" xfId="644"/>
    <cellStyle name="Célula de Verificação 5" xfId="645"/>
    <cellStyle name="Célula Vinculada 2" xfId="646"/>
    <cellStyle name="Célula Vinculada 2 2" xfId="647"/>
    <cellStyle name="Célula Vinculada 2 3" xfId="648"/>
    <cellStyle name="Célula Vinculada 2 4" xfId="649"/>
    <cellStyle name="Célula Vinculada 2 5" xfId="650"/>
    <cellStyle name="Célula Vinculada 2 6" xfId="651"/>
    <cellStyle name="Célula Vinculada 2 7" xfId="652"/>
    <cellStyle name="Célula Vinculada 3" xfId="653"/>
    <cellStyle name="Célula Vinculada 4" xfId="654"/>
    <cellStyle name="Célula Vinculada 5" xfId="655"/>
    <cellStyle name="Ênfase1 2" xfId="656"/>
    <cellStyle name="Ênfase1 2 2" xfId="657"/>
    <cellStyle name="Ênfase1 2 3" xfId="658"/>
    <cellStyle name="Ênfase1 2 4" xfId="659"/>
    <cellStyle name="Ênfase1 2 5" xfId="660"/>
    <cellStyle name="Ênfase1 2 6" xfId="661"/>
    <cellStyle name="Ênfase1 2 7" xfId="662"/>
    <cellStyle name="Ênfase1 3" xfId="663"/>
    <cellStyle name="Ênfase1 4" xfId="664"/>
    <cellStyle name="Ênfase1 5" xfId="665"/>
    <cellStyle name="Ênfase2 2" xfId="666"/>
    <cellStyle name="Ênfase2 2 2" xfId="667"/>
    <cellStyle name="Ênfase2 2 3" xfId="668"/>
    <cellStyle name="Ênfase2 2 4" xfId="669"/>
    <cellStyle name="Ênfase2 2 5" xfId="670"/>
    <cellStyle name="Ênfase2 2 6" xfId="671"/>
    <cellStyle name="Ênfase2 2 7" xfId="672"/>
    <cellStyle name="Ênfase2 3" xfId="673"/>
    <cellStyle name="Ênfase2 4" xfId="674"/>
    <cellStyle name="Ênfase2 5" xfId="675"/>
    <cellStyle name="Ênfase3 2" xfId="676"/>
    <cellStyle name="Ênfase3 2 2" xfId="677"/>
    <cellStyle name="Ênfase3 2 3" xfId="678"/>
    <cellStyle name="Ênfase3 2 4" xfId="679"/>
    <cellStyle name="Ênfase3 2 5" xfId="680"/>
    <cellStyle name="Ênfase3 2 6" xfId="681"/>
    <cellStyle name="Ênfase3 2 7" xfId="682"/>
    <cellStyle name="Ênfase3 3" xfId="683"/>
    <cellStyle name="Ênfase3 4" xfId="684"/>
    <cellStyle name="Ênfase3 5" xfId="685"/>
    <cellStyle name="Ênfase4 2" xfId="686"/>
    <cellStyle name="Ênfase4 2 2" xfId="687"/>
    <cellStyle name="Ênfase4 2 3" xfId="688"/>
    <cellStyle name="Ênfase4 2 4" xfId="689"/>
    <cellStyle name="Ênfase4 2 5" xfId="690"/>
    <cellStyle name="Ênfase4 2 6" xfId="691"/>
    <cellStyle name="Ênfase4 2 7" xfId="692"/>
    <cellStyle name="Ênfase4 3" xfId="693"/>
    <cellStyle name="Ênfase4 4" xfId="694"/>
    <cellStyle name="Ênfase4 5" xfId="695"/>
    <cellStyle name="Ênfase5 2" xfId="696"/>
    <cellStyle name="Ênfase5 2 2" xfId="697"/>
    <cellStyle name="Ênfase5 2 3" xfId="698"/>
    <cellStyle name="Ênfase5 2 4" xfId="699"/>
    <cellStyle name="Ênfase5 2 5" xfId="700"/>
    <cellStyle name="Ênfase5 2 6" xfId="701"/>
    <cellStyle name="Ênfase5 2 7" xfId="702"/>
    <cellStyle name="Ênfase5 3" xfId="703"/>
    <cellStyle name="Ênfase5 4" xfId="704"/>
    <cellStyle name="Ênfase5 5" xfId="705"/>
    <cellStyle name="Ênfase6 2" xfId="706"/>
    <cellStyle name="Ênfase6 2 2" xfId="707"/>
    <cellStyle name="Ênfase6 2 3" xfId="708"/>
    <cellStyle name="Ênfase6 2 4" xfId="709"/>
    <cellStyle name="Ênfase6 2 5" xfId="710"/>
    <cellStyle name="Ênfase6 2 6" xfId="711"/>
    <cellStyle name="Ênfase6 2 7" xfId="712"/>
    <cellStyle name="Ênfase6 3" xfId="713"/>
    <cellStyle name="Ênfase6 4" xfId="714"/>
    <cellStyle name="Ênfase6 5" xfId="715"/>
    <cellStyle name="Entrada 2" xfId="716"/>
    <cellStyle name="Entrada 2 2" xfId="717"/>
    <cellStyle name="Entrada 2 2 2" xfId="718"/>
    <cellStyle name="Entrada 2 3" xfId="719"/>
    <cellStyle name="Entrada 2 3 2" xfId="720"/>
    <cellStyle name="Entrada 2 4" xfId="721"/>
    <cellStyle name="Entrada 2 4 2" xfId="722"/>
    <cellStyle name="Entrada 2 5" xfId="723"/>
    <cellStyle name="Entrada 2 5 2" xfId="724"/>
    <cellStyle name="Entrada 2 6" xfId="725"/>
    <cellStyle name="Entrada 2 6 2" xfId="726"/>
    <cellStyle name="Entrada 2 7" xfId="727"/>
    <cellStyle name="Entrada 2 7 2" xfId="728"/>
    <cellStyle name="Entrada 3" xfId="729"/>
    <cellStyle name="Entrada 4" xfId="730"/>
    <cellStyle name="Entrada 5" xfId="731"/>
    <cellStyle name="Excel Built-in Normal" xfId="732"/>
    <cellStyle name="Falta_Preço" xfId="733"/>
    <cellStyle name="Final_Completo" xfId="734"/>
    <cellStyle name="Hyperlink 2" xfId="735"/>
    <cellStyle name="Incorreto 2" xfId="736"/>
    <cellStyle name="Moeda 10" xfId="737"/>
    <cellStyle name="Moeda 2" xfId="738"/>
    <cellStyle name="Moeda 2 2" xfId="739"/>
    <cellStyle name="Moeda 2_PLANILHA SILVIA MARIA C CONTRAPARTIDA" xfId="740"/>
    <cellStyle name="Moeda 3" xfId="741"/>
    <cellStyle name="Moeda 3 2" xfId="742"/>
    <cellStyle name="Moeda 3_PLANILHA SILVIA MARIA C CONTRAPARTIDA" xfId="743"/>
    <cellStyle name="Moeda 4" xfId="744"/>
    <cellStyle name="Moeda 5" xfId="745"/>
    <cellStyle name="Moeda 5 2" xfId="746"/>
    <cellStyle name="Moeda 6" xfId="747"/>
    <cellStyle name="Moeda 9" xfId="748"/>
    <cellStyle name="Neutra 2" xfId="749"/>
    <cellStyle name="Neutra 3" xfId="750"/>
    <cellStyle name="Neutra 4" xfId="751"/>
    <cellStyle name="Normal" xfId="0" builtinId="0"/>
    <cellStyle name="Normal 10" xfId="752"/>
    <cellStyle name="Normal 10 2" xfId="753"/>
    <cellStyle name="Normal 10_PLANILHA SILVIA MARIA C CONTRAPARTIDA" xfId="754"/>
    <cellStyle name="Normal 11" xfId="755"/>
    <cellStyle name="Normal 12" xfId="756"/>
    <cellStyle name="Normal 12 2" xfId="757"/>
    <cellStyle name="Normal 12_PLANILHA SILVIA MARIA C CONTRAPARTIDA" xfId="758"/>
    <cellStyle name="Normal 13" xfId="759"/>
    <cellStyle name="Normal 13 2" xfId="760"/>
    <cellStyle name="Normal 13_PLANILHA SILVIA MARIA C CONTRAPARTIDA" xfId="761"/>
    <cellStyle name="Normal 14" xfId="762"/>
    <cellStyle name="Normal 14 2" xfId="763"/>
    <cellStyle name="Normal 14_PLANILHA SILVIA MARIA C CONTRAPARTIDA" xfId="764"/>
    <cellStyle name="Normal 15" xfId="765"/>
    <cellStyle name="Normal 15 2" xfId="766"/>
    <cellStyle name="Normal 15_PLANILHA SILVIA MARIA C CONTRAPARTIDA" xfId="767"/>
    <cellStyle name="Normal 16" xfId="768"/>
    <cellStyle name="Normal 16 2" xfId="769"/>
    <cellStyle name="Normal 16_PLANILHA SILVIA MARIA C CONTRAPARTIDA" xfId="770"/>
    <cellStyle name="Normal 2" xfId="771"/>
    <cellStyle name="Normal 2 2" xfId="772"/>
    <cellStyle name="Normal 2 2 2" xfId="773"/>
    <cellStyle name="Normal 2 2_PLANILHA SILVIA MARIA C CONTRAPARTIDA" xfId="774"/>
    <cellStyle name="Normal 2 3" xfId="775"/>
    <cellStyle name="Normal 2 4" xfId="776"/>
    <cellStyle name="Normal 2 5" xfId="777"/>
    <cellStyle name="Normal 2_PLANILHA SILVIA MARIA C CONTRAPARTIDA" xfId="778"/>
    <cellStyle name="Normal 3" xfId="779"/>
    <cellStyle name="Normal 3 2" xfId="780"/>
    <cellStyle name="Normal 3 2 2" xfId="781"/>
    <cellStyle name="Normal 3 2 2 2" xfId="782"/>
    <cellStyle name="Normal 3 2 3" xfId="783"/>
    <cellStyle name="Normal 3_PLANILHA SILVIA MARIA C CONTRAPARTIDA" xfId="784"/>
    <cellStyle name="Normal 33" xfId="785"/>
    <cellStyle name="Normal 34" xfId="786"/>
    <cellStyle name="Normal 35" xfId="787"/>
    <cellStyle name="Normal 36" xfId="788"/>
    <cellStyle name="Normal 36 2" xfId="789"/>
    <cellStyle name="Normal 36 2 2" xfId="790"/>
    <cellStyle name="Normal 36 2_PLANILHA SILVIA MARIA C CONTRAPARTIDA" xfId="791"/>
    <cellStyle name="Normal 36 3" xfId="792"/>
    <cellStyle name="Normal 36_PLANILHA SILVIA MARIA C CONTRAPARTIDA" xfId="793"/>
    <cellStyle name="Normal 37" xfId="794"/>
    <cellStyle name="Normal 38" xfId="795"/>
    <cellStyle name="Normal 38 2" xfId="796"/>
    <cellStyle name="Normal 4" xfId="797"/>
    <cellStyle name="Normal 4 2" xfId="798"/>
    <cellStyle name="Normal 4 2 2" xfId="799"/>
    <cellStyle name="Normal 4_PLANILHA SILVIA MARIA C CONTRAPARTIDA" xfId="800"/>
    <cellStyle name="Normal 5" xfId="801"/>
    <cellStyle name="Normal 5 2" xfId="802"/>
    <cellStyle name="Normal 6" xfId="803"/>
    <cellStyle name="Normal 6 2" xfId="804"/>
    <cellStyle name="Normal 6_PLANILHA SILVIA MARIA C CONTRAPARTIDA" xfId="805"/>
    <cellStyle name="Normal 7" xfId="806"/>
    <cellStyle name="Normal 7 2" xfId="807"/>
    <cellStyle name="Normal 7 2 2" xfId="808"/>
    <cellStyle name="Normal 7 2_PLANILHA SILVIA MARIA C CONTRAPARTIDA" xfId="809"/>
    <cellStyle name="Normal 7 3" xfId="810"/>
    <cellStyle name="Normal 7_PLANILHA SILVIA MARIA C CONTRAPARTIDA" xfId="811"/>
    <cellStyle name="Normal 8" xfId="812"/>
    <cellStyle name="Normal 8 2" xfId="813"/>
    <cellStyle name="Normal 8_PLANILHA SILVIA MARIA C CONTRAPARTIDA" xfId="814"/>
    <cellStyle name="Normal 9" xfId="815"/>
    <cellStyle name="Normal_Plan1" xfId="816"/>
    <cellStyle name="Nota 2" xfId="817"/>
    <cellStyle name="Nota 2 2" xfId="818"/>
    <cellStyle name="Nota 2 2 2" xfId="819"/>
    <cellStyle name="Nota 2 2 2 2" xfId="820"/>
    <cellStyle name="Nota 2 2 3" xfId="821"/>
    <cellStyle name="Nota 2 2_PLANILHA SILVIA MARIA C CONTRAPARTIDA" xfId="822"/>
    <cellStyle name="Nota 2 3" xfId="823"/>
    <cellStyle name="Nota 2 3 2" xfId="824"/>
    <cellStyle name="Nota 2 3 2 2" xfId="825"/>
    <cellStyle name="Nota 2 3 3" xfId="826"/>
    <cellStyle name="Nota 2 3_PLANILHA SILVIA MARIA C CONTRAPARTIDA" xfId="827"/>
    <cellStyle name="Nota 2 4" xfId="828"/>
    <cellStyle name="Nota 2 4 2" xfId="829"/>
    <cellStyle name="Nota 2 4 2 2" xfId="830"/>
    <cellStyle name="Nota 2 4 3" xfId="831"/>
    <cellStyle name="Nota 2 4_PLANILHA SILVIA MARIA C CONTRAPARTIDA" xfId="832"/>
    <cellStyle name="Nota 2 5" xfId="833"/>
    <cellStyle name="Nota 2 5 2" xfId="834"/>
    <cellStyle name="Nota 2 5 2 2" xfId="835"/>
    <cellStyle name="Nota 2 5 3" xfId="836"/>
    <cellStyle name="Nota 2 5_PLANILHA SILVIA MARIA C CONTRAPARTIDA" xfId="837"/>
    <cellStyle name="Nota 2 6" xfId="838"/>
    <cellStyle name="Nota 2 6 2" xfId="839"/>
    <cellStyle name="Nota 2 6 2 2" xfId="840"/>
    <cellStyle name="Nota 2 6 3" xfId="841"/>
    <cellStyle name="Nota 2 6_PLANILHA SILVIA MARIA C CONTRAPARTIDA" xfId="842"/>
    <cellStyle name="Nota 2 7" xfId="843"/>
    <cellStyle name="Nota 2 7 2" xfId="844"/>
    <cellStyle name="Nota 2 7 2 2" xfId="845"/>
    <cellStyle name="Nota 2 7 3" xfId="846"/>
    <cellStyle name="Nota 2 7_PLANILHA SILVIA MARIA C CONTRAPARTIDA" xfId="847"/>
    <cellStyle name="Nota 2_PLANILHA SILVIA MARIA C CONTRAPARTIDA" xfId="848"/>
    <cellStyle name="Nota 3" xfId="849"/>
    <cellStyle name="Nota 3 2" xfId="850"/>
    <cellStyle name="Nota 3_PLANILHA SILVIA MARIA C CONTRAPARTIDA" xfId="851"/>
    <cellStyle name="Nota 4" xfId="852"/>
    <cellStyle name="Nota 4 2" xfId="853"/>
    <cellStyle name="Nota 4_PLANILHA SILVIA MARIA C CONTRAPARTIDA" xfId="854"/>
    <cellStyle name="Nota 5" xfId="855"/>
    <cellStyle name="Nota 5 2" xfId="856"/>
    <cellStyle name="Nota 5_PLANILHA SILVIA MARIA C CONTRAPARTIDA" xfId="857"/>
    <cellStyle name="Porcentagem 10" xfId="858"/>
    <cellStyle name="Porcentagem 10 2" xfId="859"/>
    <cellStyle name="Porcentagem 2" xfId="860"/>
    <cellStyle name="Porcentagem 2 2" xfId="861"/>
    <cellStyle name="Porcentagem 2 2 2" xfId="862"/>
    <cellStyle name="Porcentagem 3" xfId="863"/>
    <cellStyle name="Porcentagem 3 2" xfId="864"/>
    <cellStyle name="Porcentagem 3 2 2" xfId="865"/>
    <cellStyle name="Porcentagem 3 3" xfId="866"/>
    <cellStyle name="Porcentagem 4" xfId="867"/>
    <cellStyle name="Porcentagem 8" xfId="868"/>
    <cellStyle name="Porcentagem 8 2" xfId="869"/>
    <cellStyle name="Saída 2" xfId="870"/>
    <cellStyle name="Saída 2 2" xfId="871"/>
    <cellStyle name="Saída 2 2 2" xfId="872"/>
    <cellStyle name="Saída 2 3" xfId="873"/>
    <cellStyle name="Saída 2 3 2" xfId="874"/>
    <cellStyle name="Saída 2 4" xfId="875"/>
    <cellStyle name="Saída 2 4 2" xfId="876"/>
    <cellStyle name="Saída 2 5" xfId="877"/>
    <cellStyle name="Saída 2 5 2" xfId="878"/>
    <cellStyle name="Saída 2 6" xfId="879"/>
    <cellStyle name="Saída 2 6 2" xfId="880"/>
    <cellStyle name="Saída 2 7" xfId="881"/>
    <cellStyle name="Saída 2 7 2" xfId="882"/>
    <cellStyle name="Saída 3" xfId="883"/>
    <cellStyle name="Saída 4" xfId="884"/>
    <cellStyle name="Saída 5" xfId="885"/>
    <cellStyle name="Separador de milhares 10" xfId="887"/>
    <cellStyle name="Separador de milhares 10 2" xfId="888"/>
    <cellStyle name="Separador de milhares 12" xfId="889"/>
    <cellStyle name="Separador de milhares 2" xfId="890"/>
    <cellStyle name="Separador de milhares 2 2" xfId="891"/>
    <cellStyle name="Separador de milhares 2 2 2" xfId="892"/>
    <cellStyle name="Separador de milhares 2 3" xfId="893"/>
    <cellStyle name="Separador de milhares 3" xfId="894"/>
    <cellStyle name="Separador de milhares 3 2" xfId="895"/>
    <cellStyle name="Separador de milhares 32" xfId="896"/>
    <cellStyle name="Separador de milhares 4" xfId="897"/>
    <cellStyle name="Separador de milhares 4 2" xfId="898"/>
    <cellStyle name="Separador de milhares 4 3" xfId="899"/>
    <cellStyle name="Separador de milhares 5" xfId="900"/>
    <cellStyle name="Separador de milhares 5 2" xfId="901"/>
    <cellStyle name="Separador de milhares 6" xfId="902"/>
    <cellStyle name="Separador de milhares 6 2" xfId="903"/>
    <cellStyle name="Separador de milhares 6 2 2" xfId="904"/>
    <cellStyle name="Separador de milhares 6 3" xfId="905"/>
    <cellStyle name="Separador de milhares 7" xfId="906"/>
    <cellStyle name="Separador de milhares 8" xfId="907"/>
    <cellStyle name="Separador de milhares 9" xfId="908"/>
    <cellStyle name="Separador de milhares 9 2" xfId="909"/>
    <cellStyle name="Separador de milhares_C%F3pia de OR%C7AMENTO PREF MAUA 729 -JD ORATORIO OS 26  REVIS%C3O A  25 OUT_rev97" xfId="910"/>
    <cellStyle name="Texto de Aviso 2" xfId="911"/>
    <cellStyle name="Texto de Aviso 2 2" xfId="912"/>
    <cellStyle name="Texto de Aviso 2 3" xfId="913"/>
    <cellStyle name="Texto de Aviso 2 4" xfId="914"/>
    <cellStyle name="Texto de Aviso 2 5" xfId="915"/>
    <cellStyle name="Texto de Aviso 2 6" xfId="916"/>
    <cellStyle name="Texto de Aviso 2 7" xfId="917"/>
    <cellStyle name="Texto de Aviso 3" xfId="918"/>
    <cellStyle name="Texto de Aviso 4" xfId="919"/>
    <cellStyle name="Texto de Aviso 5" xfId="920"/>
    <cellStyle name="Texto Explicativo 2" xfId="921"/>
    <cellStyle name="Texto Explicativo 2 2" xfId="922"/>
    <cellStyle name="Texto Explicativo 2 3" xfId="923"/>
    <cellStyle name="Texto Explicativo 2 4" xfId="924"/>
    <cellStyle name="Texto Explicativo 2 5" xfId="925"/>
    <cellStyle name="Texto Explicativo 2 6" xfId="926"/>
    <cellStyle name="Texto Explicativo 2 7" xfId="927"/>
    <cellStyle name="Texto Explicativo 3" xfId="928"/>
    <cellStyle name="Texto Explicativo 4" xfId="929"/>
    <cellStyle name="Texto Explicativo 5" xfId="930"/>
    <cellStyle name="Título 1 1" xfId="931"/>
    <cellStyle name="Título 1 1 1" xfId="932"/>
    <cellStyle name="Título 1 1 2" xfId="933"/>
    <cellStyle name="Título 1 1 3" xfId="934"/>
    <cellStyle name="Título 1 1 4" xfId="935"/>
    <cellStyle name="Título 1 2" xfId="936"/>
    <cellStyle name="Título 1 2 2" xfId="937"/>
    <cellStyle name="Título 1 2 3" xfId="938"/>
    <cellStyle name="Título 1 2 4" xfId="939"/>
    <cellStyle name="Título 1 2 5" xfId="940"/>
    <cellStyle name="Título 1 2 6" xfId="941"/>
    <cellStyle name="Título 1 2 7" xfId="942"/>
    <cellStyle name="Título 1 3" xfId="943"/>
    <cellStyle name="Título 1 4" xfId="944"/>
    <cellStyle name="Título 1 5" xfId="945"/>
    <cellStyle name="Título 2 2" xfId="946"/>
    <cellStyle name="Título 2 2 2" xfId="947"/>
    <cellStyle name="Título 2 2 3" xfId="948"/>
    <cellStyle name="Título 2 2 4" xfId="949"/>
    <cellStyle name="Título 2 2 5" xfId="950"/>
    <cellStyle name="Título 2 2 6" xfId="951"/>
    <cellStyle name="Título 2 2 7" xfId="952"/>
    <cellStyle name="Título 2 3" xfId="953"/>
    <cellStyle name="Título 2 4" xfId="954"/>
    <cellStyle name="Título 2 5" xfId="955"/>
    <cellStyle name="Título 3 2" xfId="956"/>
    <cellStyle name="Título 3 2 2" xfId="957"/>
    <cellStyle name="Título 3 2 3" xfId="958"/>
    <cellStyle name="Título 3 2 4" xfId="959"/>
    <cellStyle name="Título 3 2 5" xfId="960"/>
    <cellStyle name="Título 3 2 6" xfId="961"/>
    <cellStyle name="Título 3 2 7" xfId="962"/>
    <cellStyle name="Título 3 3" xfId="963"/>
    <cellStyle name="Título 3 4" xfId="964"/>
    <cellStyle name="Título 3 5" xfId="965"/>
    <cellStyle name="Título 4 2" xfId="966"/>
    <cellStyle name="Título 4 2 2" xfId="967"/>
    <cellStyle name="Título 4 2 3" xfId="968"/>
    <cellStyle name="Título 4 2 4" xfId="969"/>
    <cellStyle name="Título 4 2 5" xfId="970"/>
    <cellStyle name="Título 4 2 6" xfId="971"/>
    <cellStyle name="Título 4 2 7" xfId="972"/>
    <cellStyle name="Título 4 3" xfId="973"/>
    <cellStyle name="Título 4 4" xfId="974"/>
    <cellStyle name="Título 4 5" xfId="975"/>
    <cellStyle name="Total 2" xfId="976"/>
    <cellStyle name="Total 2 2" xfId="977"/>
    <cellStyle name="Total 2 2 2" xfId="978"/>
    <cellStyle name="Total 2 3" xfId="979"/>
    <cellStyle name="Total 2 3 2" xfId="980"/>
    <cellStyle name="Total 2 4" xfId="981"/>
    <cellStyle name="Total 2 4 2" xfId="982"/>
    <cellStyle name="Total 2 5" xfId="983"/>
    <cellStyle name="Total 2 5 2" xfId="984"/>
    <cellStyle name="Total 2 6" xfId="985"/>
    <cellStyle name="Total 2 6 2" xfId="986"/>
    <cellStyle name="Total 2 7" xfId="987"/>
    <cellStyle name="Total 2 7 2" xfId="988"/>
    <cellStyle name="Total 3" xfId="989"/>
    <cellStyle name="Total 4" xfId="990"/>
    <cellStyle name="Total 5" xfId="991"/>
    <cellStyle name="Vírgula" xfId="886" builtinId="3"/>
    <cellStyle name="Vírgula 2" xfId="992"/>
    <cellStyle name="Vírgula 4" xfId="993"/>
  </cellStyles>
  <dxfs count="2">
    <dxf>
      <font>
        <b val="0"/>
        <condense val="0"/>
        <extend val="0"/>
        <sz val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9"/>
      </font>
      <fill>
        <patternFill patternType="solid">
          <fgColor indexed="22"/>
          <bgColor indexed="4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BF99"/>
      <rgbColor rgb="00800080"/>
      <rgbColor rgb="00008080"/>
      <rgbColor rgb="00C0C0C0"/>
      <rgbColor rgb="00808080"/>
      <rgbColor rgb="0099BFB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BFBFB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BFBF72"/>
      <rgbColor rgb="00BFBF9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68</xdr:row>
      <xdr:rowOff>85725</xdr:rowOff>
    </xdr:from>
    <xdr:to>
      <xdr:col>4</xdr:col>
      <xdr:colOff>685800</xdr:colOff>
      <xdr:row>68</xdr:row>
      <xdr:rowOff>85725</xdr:rowOff>
    </xdr:to>
    <xdr:sp macro="" textlink="">
      <xdr:nvSpPr>
        <xdr:cNvPr id="1075" name="Line 1"/>
        <xdr:cNvSpPr>
          <a:spLocks noChangeShapeType="1"/>
        </xdr:cNvSpPr>
      </xdr:nvSpPr>
      <xdr:spPr bwMode="auto">
        <a:xfrm>
          <a:off x="3200400" y="11096625"/>
          <a:ext cx="609600" cy="0"/>
        </a:xfrm>
        <a:prstGeom prst="line">
          <a:avLst/>
        </a:prstGeom>
        <a:noFill/>
        <a:ln w="28440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69</xdr:row>
      <xdr:rowOff>85725</xdr:rowOff>
    </xdr:from>
    <xdr:to>
      <xdr:col>4</xdr:col>
      <xdr:colOff>685800</xdr:colOff>
      <xdr:row>69</xdr:row>
      <xdr:rowOff>85725</xdr:rowOff>
    </xdr:to>
    <xdr:sp macro="" textlink="">
      <xdr:nvSpPr>
        <xdr:cNvPr id="2099" name="Line 1"/>
        <xdr:cNvSpPr>
          <a:spLocks noChangeShapeType="1"/>
        </xdr:cNvSpPr>
      </xdr:nvSpPr>
      <xdr:spPr bwMode="auto">
        <a:xfrm>
          <a:off x="3238500" y="11258550"/>
          <a:ext cx="609600" cy="0"/>
        </a:xfrm>
        <a:prstGeom prst="line">
          <a:avLst/>
        </a:prstGeom>
        <a:noFill/>
        <a:ln w="28440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95250</xdr:rowOff>
    </xdr:from>
    <xdr:to>
      <xdr:col>1</xdr:col>
      <xdr:colOff>438150</xdr:colOff>
      <xdr:row>5</xdr:row>
      <xdr:rowOff>123825</xdr:rowOff>
    </xdr:to>
    <xdr:pic>
      <xdr:nvPicPr>
        <xdr:cNvPr id="13328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47650"/>
          <a:ext cx="8763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73</xdr:row>
      <xdr:rowOff>85725</xdr:rowOff>
    </xdr:from>
    <xdr:to>
      <xdr:col>3</xdr:col>
      <xdr:colOff>685800</xdr:colOff>
      <xdr:row>73</xdr:row>
      <xdr:rowOff>85725</xdr:rowOff>
    </xdr:to>
    <xdr:sp macro="" textlink="">
      <xdr:nvSpPr>
        <xdr:cNvPr id="7219" name="Line 1"/>
        <xdr:cNvSpPr>
          <a:spLocks noChangeShapeType="1"/>
        </xdr:cNvSpPr>
      </xdr:nvSpPr>
      <xdr:spPr bwMode="auto">
        <a:xfrm>
          <a:off x="3009900" y="11906250"/>
          <a:ext cx="609600" cy="0"/>
        </a:xfrm>
        <a:prstGeom prst="line">
          <a:avLst/>
        </a:prstGeom>
        <a:noFill/>
        <a:ln w="28440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17</xdr:row>
          <xdr:rowOff>133350</xdr:rowOff>
        </xdr:from>
        <xdr:to>
          <xdr:col>8</xdr:col>
          <xdr:colOff>552450</xdr:colOff>
          <xdr:row>23</xdr:row>
          <xdr:rowOff>95250</xdr:rowOff>
        </xdr:to>
        <xdr:sp macro="" textlink="">
          <xdr:nvSpPr>
            <xdr:cNvPr id="8193" name="Picture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26</xdr:row>
          <xdr:rowOff>133350</xdr:rowOff>
        </xdr:from>
        <xdr:to>
          <xdr:col>8</xdr:col>
          <xdr:colOff>552450</xdr:colOff>
          <xdr:row>31</xdr:row>
          <xdr:rowOff>114300</xdr:rowOff>
        </xdr:to>
        <xdr:sp macro="" textlink="">
          <xdr:nvSpPr>
            <xdr:cNvPr id="8194" name="Picture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35</xdr:row>
          <xdr:rowOff>47625</xdr:rowOff>
        </xdr:from>
        <xdr:to>
          <xdr:col>6</xdr:col>
          <xdr:colOff>333375</xdr:colOff>
          <xdr:row>38</xdr:row>
          <xdr:rowOff>9525</xdr:rowOff>
        </xdr:to>
        <xdr:sp macro="" textlink="">
          <xdr:nvSpPr>
            <xdr:cNvPr id="8195" name="Picture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hab011\c\GCA\EMBU\OR&#199;AMENTO%20EMBU%20GIN%20EXEC\OR&#199;AM%20GIN&#193;SIO%20DON%20JOSE%20EXEC%20re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IMP GERAL"/>
      <sheetName val="GINÁSIO TÉRREO"/>
      <sheetName val="GINÁSIO SUB SOLO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4.emf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R99"/>
  <sheetViews>
    <sheetView view="pageBreakPreview" zoomScaleSheetLayoutView="100" workbookViewId="0">
      <selection activeCell="K8" sqref="K8"/>
    </sheetView>
  </sheetViews>
  <sheetFormatPr defaultRowHeight="12.75"/>
  <cols>
    <col min="1" max="1" width="2.85546875" style="1" customWidth="1"/>
    <col min="2" max="2" width="25.7109375" style="1" customWidth="1"/>
    <col min="3" max="4" width="9.140625" style="1"/>
    <col min="5" max="5" width="11.7109375" style="1" customWidth="1"/>
    <col min="6" max="9" width="9.140625" style="1"/>
    <col min="10" max="10" width="29.140625" style="1" customWidth="1"/>
    <col min="11" max="12" width="9.140625" style="1"/>
    <col min="13" max="13" width="5.140625" style="1" customWidth="1"/>
    <col min="14" max="14" width="9.140625" style="1"/>
    <col min="15" max="18" width="0" style="1" hidden="1" customWidth="1"/>
    <col min="19" max="16384" width="9.140625" style="1"/>
  </cols>
  <sheetData>
    <row r="1" spans="1:18">
      <c r="B1" s="2"/>
      <c r="C1" s="2"/>
      <c r="D1" s="2"/>
      <c r="E1" s="2"/>
      <c r="F1" s="2"/>
    </row>
    <row r="2" spans="1:18">
      <c r="A2" s="2"/>
      <c r="B2" s="3" t="s">
        <v>0</v>
      </c>
      <c r="C2" s="4"/>
      <c r="D2" s="4"/>
      <c r="E2" s="4"/>
      <c r="F2" s="5"/>
      <c r="G2" s="6" t="s">
        <v>1</v>
      </c>
      <c r="H2" s="7" t="s">
        <v>2</v>
      </c>
    </row>
    <row r="3" spans="1:18">
      <c r="A3" s="8"/>
      <c r="B3" s="9" t="s">
        <v>3</v>
      </c>
      <c r="C3" s="10">
        <f t="shared" ref="C3:C8" si="0">G3</f>
        <v>568.9</v>
      </c>
      <c r="D3" s="11"/>
      <c r="E3" s="12" t="s">
        <v>4</v>
      </c>
      <c r="F3" s="13">
        <v>1</v>
      </c>
      <c r="G3" s="14">
        <f>14.5+52.5+88.5+39+250+5.5+104.5+14.4</f>
        <v>568.9</v>
      </c>
      <c r="H3" s="15">
        <f>'DADOS ÁREA 2'!H3</f>
        <v>83.5</v>
      </c>
      <c r="N3" s="16"/>
    </row>
    <row r="4" spans="1:18">
      <c r="A4" s="8"/>
      <c r="B4" s="17" t="s">
        <v>5</v>
      </c>
      <c r="C4" s="18">
        <f t="shared" si="0"/>
        <v>1299.5</v>
      </c>
      <c r="D4" s="19"/>
      <c r="E4" s="20" t="s">
        <v>4</v>
      </c>
      <c r="F4" s="21">
        <v>1.5</v>
      </c>
      <c r="G4" s="22">
        <f>4.5+102.5+150+503.5+54+417.5+67.5</f>
        <v>1299.5</v>
      </c>
      <c r="H4" s="23">
        <f>'DADOS ÁREA 2'!H4</f>
        <v>121</v>
      </c>
      <c r="L4" s="2"/>
      <c r="N4" s="16"/>
    </row>
    <row r="5" spans="1:18">
      <c r="A5" s="8"/>
      <c r="B5" s="24" t="s">
        <v>6</v>
      </c>
      <c r="C5" s="25">
        <f t="shared" si="0"/>
        <v>541.20000000000005</v>
      </c>
      <c r="D5" s="26"/>
      <c r="E5" s="27" t="s">
        <v>4</v>
      </c>
      <c r="F5" s="28">
        <v>1.3</v>
      </c>
      <c r="G5" s="29">
        <f>154.7+69.5+279.5+37.5</f>
        <v>541.20000000000005</v>
      </c>
      <c r="H5" s="30">
        <f>'DADOS ÁREA 2'!H5</f>
        <v>0</v>
      </c>
      <c r="J5" s="3" t="s">
        <v>7</v>
      </c>
      <c r="K5" s="5"/>
      <c r="L5" s="31"/>
      <c r="N5" s="16"/>
    </row>
    <row r="6" spans="1:18">
      <c r="A6" s="8"/>
      <c r="B6" s="17" t="s">
        <v>8</v>
      </c>
      <c r="C6" s="18">
        <f t="shared" si="0"/>
        <v>202.5</v>
      </c>
      <c r="D6" s="19"/>
      <c r="E6" s="20" t="s">
        <v>4</v>
      </c>
      <c r="F6" s="21">
        <v>1.5</v>
      </c>
      <c r="G6" s="22">
        <f>142.5+60</f>
        <v>202.5</v>
      </c>
      <c r="H6" s="23">
        <f>'DADOS ÁREA 2'!H6</f>
        <v>184.5</v>
      </c>
      <c r="J6" s="32" t="s">
        <v>9</v>
      </c>
      <c r="K6" s="19">
        <v>30</v>
      </c>
      <c r="N6" s="16"/>
    </row>
    <row r="7" spans="1:18">
      <c r="A7" s="8"/>
      <c r="B7" s="24" t="s">
        <v>10</v>
      </c>
      <c r="C7" s="25">
        <f t="shared" si="0"/>
        <v>108</v>
      </c>
      <c r="D7" s="26"/>
      <c r="E7" s="27" t="s">
        <v>4</v>
      </c>
      <c r="F7" s="28">
        <v>1.2</v>
      </c>
      <c r="G7" s="29">
        <f>108</f>
        <v>108</v>
      </c>
      <c r="H7" s="30">
        <f>'DADOS ÁREA 2'!H7</f>
        <v>5</v>
      </c>
      <c r="J7" s="33" t="s">
        <v>11</v>
      </c>
      <c r="K7" s="26">
        <v>30</v>
      </c>
      <c r="N7" s="16"/>
    </row>
    <row r="8" spans="1:18">
      <c r="A8" s="8"/>
      <c r="B8" s="17" t="s">
        <v>12</v>
      </c>
      <c r="C8" s="18">
        <f t="shared" si="0"/>
        <v>155</v>
      </c>
      <c r="D8" s="19"/>
      <c r="E8" s="34" t="s">
        <v>4</v>
      </c>
      <c r="F8" s="35">
        <v>1.3</v>
      </c>
      <c r="G8" s="36">
        <f>155</f>
        <v>155</v>
      </c>
      <c r="H8" s="37"/>
      <c r="J8" s="38" t="s">
        <v>13</v>
      </c>
      <c r="K8" s="39">
        <v>0</v>
      </c>
    </row>
    <row r="9" spans="1:18">
      <c r="A9" s="8"/>
      <c r="B9" s="40" t="s">
        <v>14</v>
      </c>
      <c r="C9" s="25">
        <f>26+20+25+16.5+18+21+15+12+3+5+3+6+3+6+7.5+1.5+5+6+3+6+1.5+6+6+10.5</f>
        <v>232.5</v>
      </c>
      <c r="D9" s="41"/>
      <c r="E9" s="42"/>
      <c r="F9" s="42"/>
      <c r="J9" s="32" t="s">
        <v>15</v>
      </c>
      <c r="K9" s="19">
        <v>25</v>
      </c>
    </row>
    <row r="10" spans="1:18">
      <c r="A10" s="8"/>
      <c r="B10" s="43" t="s">
        <v>16</v>
      </c>
      <c r="C10" s="44">
        <f>12+9</f>
        <v>21</v>
      </c>
      <c r="D10" s="45"/>
      <c r="E10" s="42"/>
      <c r="F10" s="42"/>
    </row>
    <row r="11" spans="1:18">
      <c r="A11" s="2"/>
      <c r="B11" s="31"/>
      <c r="C11" s="46"/>
      <c r="D11" s="46"/>
      <c r="E11" s="42"/>
      <c r="F11" s="42"/>
      <c r="O11" s="47" t="s">
        <v>17</v>
      </c>
      <c r="Q11" s="1">
        <f>37.5+46+62+20.5+54.5+15</f>
        <v>235.5</v>
      </c>
    </row>
    <row r="12" spans="1:18">
      <c r="A12" s="2"/>
      <c r="B12" s="48" t="s">
        <v>18</v>
      </c>
      <c r="C12" s="49"/>
      <c r="D12" s="49"/>
      <c r="E12" s="49"/>
      <c r="F12" s="50"/>
      <c r="O12" s="47" t="s">
        <v>19</v>
      </c>
      <c r="Q12" s="1">
        <v>21.05</v>
      </c>
    </row>
    <row r="13" spans="1:18">
      <c r="A13" s="2"/>
      <c r="B13" s="51" t="s">
        <v>20</v>
      </c>
      <c r="C13" s="52"/>
      <c r="D13" s="53"/>
      <c r="E13" s="54" t="s">
        <v>4</v>
      </c>
      <c r="F13" s="55"/>
      <c r="O13" s="47" t="s">
        <v>21</v>
      </c>
      <c r="Q13" s="1">
        <f>1+2.4</f>
        <v>3.4</v>
      </c>
    </row>
    <row r="14" spans="1:18">
      <c r="A14" s="2"/>
      <c r="B14" s="31"/>
      <c r="C14" s="46"/>
      <c r="D14" s="46"/>
      <c r="E14" s="42"/>
      <c r="F14" s="42"/>
      <c r="O14" s="47" t="s">
        <v>22</v>
      </c>
      <c r="Q14" s="1">
        <f>50.2+48.75</f>
        <v>98.95</v>
      </c>
      <c r="R14" s="1">
        <v>229.45</v>
      </c>
    </row>
    <row r="15" spans="1:18">
      <c r="A15" s="2"/>
      <c r="B15" s="31"/>
      <c r="C15" s="46"/>
      <c r="D15" s="46"/>
      <c r="E15" s="42"/>
      <c r="F15" s="42"/>
      <c r="O15" s="47" t="s">
        <v>23</v>
      </c>
      <c r="Q15" s="1">
        <f>13.7</f>
        <v>13.7</v>
      </c>
      <c r="R15" s="1">
        <v>31.3</v>
      </c>
    </row>
    <row r="16" spans="1:18">
      <c r="A16" s="2"/>
      <c r="B16" s="31"/>
      <c r="C16" s="46"/>
      <c r="D16" s="46"/>
      <c r="E16" s="42"/>
      <c r="F16" s="42"/>
    </row>
    <row r="17" spans="1:17">
      <c r="A17" s="2"/>
      <c r="B17" s="31"/>
      <c r="C17" s="46"/>
      <c r="D17" s="46"/>
      <c r="E17" s="42"/>
      <c r="F17" s="42"/>
      <c r="O17" s="47" t="s">
        <v>24</v>
      </c>
      <c r="Q17" s="1">
        <v>6.8</v>
      </c>
    </row>
    <row r="18" spans="1:17">
      <c r="A18" s="2"/>
      <c r="B18" s="31"/>
      <c r="C18" s="46"/>
      <c r="D18" s="46"/>
      <c r="E18" s="42"/>
      <c r="F18" s="42"/>
      <c r="O18" s="47" t="s">
        <v>25</v>
      </c>
      <c r="Q18" s="1">
        <f>62.2+73.8</f>
        <v>136</v>
      </c>
    </row>
    <row r="19" spans="1:17">
      <c r="A19" s="2"/>
      <c r="B19" s="31"/>
      <c r="C19" s="46"/>
      <c r="D19" s="46"/>
      <c r="E19" s="42"/>
      <c r="F19" s="42"/>
    </row>
    <row r="20" spans="1:17">
      <c r="B20" s="56"/>
      <c r="C20" s="56"/>
      <c r="D20" s="2"/>
    </row>
    <row r="21" spans="1:17">
      <c r="A21" s="8"/>
      <c r="B21" s="3" t="s">
        <v>26</v>
      </c>
      <c r="C21" s="57"/>
      <c r="D21" s="58" t="s">
        <v>1</v>
      </c>
      <c r="E21" s="58" t="s">
        <v>2</v>
      </c>
    </row>
    <row r="22" spans="1:17">
      <c r="A22" s="8"/>
      <c r="B22" s="59" t="s">
        <v>27</v>
      </c>
      <c r="C22" s="60"/>
      <c r="D22" s="61"/>
      <c r="E22" s="62"/>
    </row>
    <row r="23" spans="1:17">
      <c r="A23" s="63" t="s">
        <v>28</v>
      </c>
      <c r="B23" s="64" t="s">
        <v>29</v>
      </c>
      <c r="C23" s="65">
        <f>D23</f>
        <v>72</v>
      </c>
      <c r="D23" s="66">
        <f>2+8+7+4+38+13</f>
        <v>72</v>
      </c>
      <c r="E23" s="67">
        <f>'DADOS ÁREA 2'!E23</f>
        <v>1</v>
      </c>
      <c r="F23" s="2"/>
    </row>
    <row r="24" spans="1:17">
      <c r="A24" s="8"/>
      <c r="B24" s="33" t="s">
        <v>30</v>
      </c>
      <c r="C24" s="68">
        <f>D24</f>
        <v>7</v>
      </c>
      <c r="D24" s="69">
        <f>3+2+2</f>
        <v>7</v>
      </c>
      <c r="E24" s="70">
        <f>'DADOS ÁREA 2'!E24</f>
        <v>5</v>
      </c>
    </row>
    <row r="25" spans="1:17">
      <c r="A25" s="8"/>
      <c r="B25" s="64" t="s">
        <v>31</v>
      </c>
      <c r="C25" s="71"/>
      <c r="D25" s="72"/>
      <c r="E25" s="67"/>
    </row>
    <row r="26" spans="1:17">
      <c r="A26" s="8"/>
      <c r="B26" s="33" t="s">
        <v>32</v>
      </c>
      <c r="C26" s="73"/>
      <c r="D26" s="74"/>
      <c r="E26" s="70"/>
    </row>
    <row r="27" spans="1:17">
      <c r="A27" s="8"/>
      <c r="B27" s="64" t="s">
        <v>33</v>
      </c>
      <c r="C27" s="71"/>
      <c r="D27" s="75"/>
      <c r="E27" s="76"/>
    </row>
    <row r="28" spans="1:17">
      <c r="A28" s="8"/>
      <c r="B28" s="33" t="s">
        <v>34</v>
      </c>
      <c r="C28" s="73"/>
      <c r="D28" s="77"/>
      <c r="E28" s="78"/>
    </row>
    <row r="29" spans="1:17">
      <c r="A29" s="8"/>
      <c r="B29" s="64" t="s">
        <v>35</v>
      </c>
      <c r="C29" s="71"/>
      <c r="D29" s="79"/>
      <c r="E29" s="76"/>
    </row>
    <row r="30" spans="1:17">
      <c r="A30" s="8"/>
      <c r="B30" s="32" t="s">
        <v>36</v>
      </c>
      <c r="C30" s="80"/>
      <c r="D30" s="79"/>
      <c r="E30" s="76"/>
    </row>
    <row r="31" spans="1:17">
      <c r="A31" s="8"/>
      <c r="B31" s="33" t="s">
        <v>37</v>
      </c>
      <c r="C31" s="73"/>
      <c r="D31" s="77"/>
      <c r="E31" s="78"/>
    </row>
    <row r="32" spans="1:17">
      <c r="A32" s="8"/>
      <c r="B32" s="64" t="s">
        <v>38</v>
      </c>
      <c r="C32" s="71"/>
      <c r="D32" s="79"/>
      <c r="E32" s="76"/>
    </row>
    <row r="33" spans="1:10">
      <c r="A33" s="8"/>
      <c r="B33" s="33" t="s">
        <v>39</v>
      </c>
      <c r="C33" s="73"/>
      <c r="D33" s="77"/>
      <c r="E33" s="78"/>
    </row>
    <row r="34" spans="1:10">
      <c r="A34" s="8"/>
      <c r="B34" s="64" t="s">
        <v>40</v>
      </c>
      <c r="C34" s="71"/>
      <c r="D34" s="79"/>
      <c r="E34" s="76"/>
    </row>
    <row r="35" spans="1:10">
      <c r="A35" s="8"/>
      <c r="B35" s="33" t="s">
        <v>41</v>
      </c>
      <c r="C35" s="73"/>
      <c r="D35" s="77"/>
      <c r="E35" s="78"/>
    </row>
    <row r="36" spans="1:10">
      <c r="A36" s="8"/>
      <c r="B36" s="81" t="s">
        <v>42</v>
      </c>
      <c r="C36" s="82"/>
      <c r="D36" s="83"/>
      <c r="E36" s="84"/>
    </row>
    <row r="38" spans="1:10">
      <c r="B38" s="3" t="s">
        <v>43</v>
      </c>
      <c r="C38" s="57"/>
      <c r="D38" s="58" t="s">
        <v>1</v>
      </c>
      <c r="E38" s="58" t="s">
        <v>2</v>
      </c>
    </row>
    <row r="39" spans="1:10">
      <c r="A39" s="8"/>
      <c r="B39" s="85" t="s">
        <v>44</v>
      </c>
      <c r="C39" s="86">
        <f>D39</f>
        <v>100</v>
      </c>
      <c r="D39" s="61">
        <v>100</v>
      </c>
      <c r="E39" s="62">
        <v>12</v>
      </c>
    </row>
    <row r="40" spans="1:10">
      <c r="A40" s="8"/>
      <c r="B40" s="17" t="s">
        <v>45</v>
      </c>
      <c r="C40" s="87">
        <f>D40</f>
        <v>2</v>
      </c>
      <c r="D40" s="72">
        <v>2</v>
      </c>
      <c r="E40" s="67">
        <v>9</v>
      </c>
    </row>
    <row r="41" spans="1:10">
      <c r="A41" s="8"/>
      <c r="B41" s="24" t="s">
        <v>46</v>
      </c>
      <c r="C41" s="73"/>
      <c r="D41" s="74"/>
      <c r="E41" s="70"/>
    </row>
    <row r="42" spans="1:10">
      <c r="A42" s="8"/>
      <c r="B42" s="88" t="s">
        <v>47</v>
      </c>
      <c r="C42" s="89"/>
      <c r="D42" s="90"/>
      <c r="E42" s="91"/>
    </row>
    <row r="44" spans="1:10">
      <c r="B44" s="3" t="s">
        <v>48</v>
      </c>
      <c r="C44" s="92" t="s">
        <v>49</v>
      </c>
      <c r="D44" s="93" t="s">
        <v>50</v>
      </c>
      <c r="E44" s="94"/>
      <c r="F44" s="95"/>
      <c r="I44" s="96" t="s">
        <v>51</v>
      </c>
      <c r="J44" s="95"/>
    </row>
    <row r="45" spans="1:10">
      <c r="A45" s="8"/>
      <c r="B45" s="97" t="s">
        <v>28</v>
      </c>
      <c r="C45" s="98">
        <f>13.5+49.5+12</f>
        <v>75</v>
      </c>
      <c r="D45" s="99">
        <f>48+43.5</f>
        <v>91.5</v>
      </c>
      <c r="E45" s="100" t="s">
        <v>4</v>
      </c>
      <c r="F45" s="101">
        <v>1</v>
      </c>
      <c r="I45" s="102" t="s">
        <v>28</v>
      </c>
      <c r="J45" s="103">
        <v>863</v>
      </c>
    </row>
    <row r="46" spans="1:10">
      <c r="A46" s="8"/>
      <c r="B46" s="24" t="s">
        <v>52</v>
      </c>
      <c r="C46" s="104">
        <v>1</v>
      </c>
      <c r="D46" s="105">
        <v>2</v>
      </c>
      <c r="E46" s="106"/>
      <c r="F46" s="106"/>
      <c r="I46" s="107" t="s">
        <v>52</v>
      </c>
      <c r="J46" s="108"/>
    </row>
    <row r="47" spans="1:10">
      <c r="A47" s="8"/>
      <c r="B47" s="17" t="s">
        <v>53</v>
      </c>
      <c r="C47" s="109">
        <v>0.25</v>
      </c>
      <c r="D47" s="110">
        <v>0.25</v>
      </c>
      <c r="E47" s="106"/>
      <c r="F47" s="106"/>
      <c r="I47" s="111" t="s">
        <v>53</v>
      </c>
      <c r="J47" s="112">
        <v>0.25</v>
      </c>
    </row>
    <row r="48" spans="1:10">
      <c r="A48" s="8"/>
      <c r="B48" s="24" t="s">
        <v>54</v>
      </c>
      <c r="C48" s="113">
        <v>0.3</v>
      </c>
      <c r="D48" s="114">
        <v>0.3</v>
      </c>
      <c r="E48" s="106"/>
      <c r="F48" s="106"/>
      <c r="I48" s="107" t="s">
        <v>54</v>
      </c>
      <c r="J48" s="115">
        <v>0.3</v>
      </c>
    </row>
    <row r="49" spans="1:12">
      <c r="A49" s="8"/>
      <c r="B49" s="17" t="s">
        <v>55</v>
      </c>
      <c r="C49" s="109">
        <v>0.05</v>
      </c>
      <c r="D49" s="110">
        <v>0.05</v>
      </c>
      <c r="E49" s="106"/>
      <c r="F49" s="106"/>
      <c r="I49" s="111" t="s">
        <v>55</v>
      </c>
      <c r="J49" s="112">
        <v>0.05</v>
      </c>
    </row>
    <row r="50" spans="1:12">
      <c r="A50" s="8"/>
      <c r="B50" s="24" t="s">
        <v>56</v>
      </c>
      <c r="C50" s="113">
        <v>1</v>
      </c>
      <c r="D50" s="114">
        <v>1</v>
      </c>
      <c r="E50" s="106"/>
      <c r="F50" s="106"/>
      <c r="I50" s="107" t="s">
        <v>56</v>
      </c>
      <c r="J50" s="115">
        <v>1</v>
      </c>
    </row>
    <row r="51" spans="1:12">
      <c r="A51" s="8"/>
      <c r="B51" s="17" t="s">
        <v>57</v>
      </c>
      <c r="C51" s="109">
        <v>1</v>
      </c>
      <c r="D51" s="110">
        <v>1</v>
      </c>
      <c r="E51" s="106"/>
      <c r="F51" s="106"/>
      <c r="I51" s="111" t="s">
        <v>57</v>
      </c>
      <c r="J51" s="112">
        <v>1</v>
      </c>
    </row>
    <row r="52" spans="1:12">
      <c r="A52" s="8"/>
      <c r="B52" s="40" t="s">
        <v>58</v>
      </c>
      <c r="C52" s="116">
        <v>4.5</v>
      </c>
      <c r="D52" s="117">
        <v>4.5</v>
      </c>
      <c r="E52" s="106"/>
      <c r="F52" s="106"/>
      <c r="I52" s="118" t="s">
        <v>58</v>
      </c>
      <c r="J52" s="119">
        <v>4.5</v>
      </c>
    </row>
    <row r="53" spans="1:12">
      <c r="A53" s="8"/>
      <c r="B53" s="43" t="s">
        <v>59</v>
      </c>
      <c r="C53" s="120">
        <v>3</v>
      </c>
      <c r="D53" s="121">
        <v>2.5</v>
      </c>
      <c r="E53" s="106"/>
      <c r="F53" s="106"/>
      <c r="I53" s="122" t="s">
        <v>59</v>
      </c>
      <c r="J53" s="123">
        <v>3</v>
      </c>
    </row>
    <row r="55" spans="1:12">
      <c r="B55" s="3" t="s">
        <v>60</v>
      </c>
      <c r="C55" s="57"/>
      <c r="D55" s="124"/>
      <c r="E55" s="57"/>
      <c r="F55" s="58" t="s">
        <v>1</v>
      </c>
    </row>
    <row r="56" spans="1:12">
      <c r="A56" s="8"/>
      <c r="B56" s="125" t="s">
        <v>61</v>
      </c>
      <c r="C56" s="126"/>
      <c r="D56" s="127"/>
      <c r="E56" s="126">
        <f>F56</f>
        <v>268</v>
      </c>
      <c r="F56" s="128">
        <f>54.5+46+62+29.75+54.5+21.25</f>
        <v>268</v>
      </c>
    </row>
    <row r="58" spans="1:12">
      <c r="B58" s="3" t="s">
        <v>62</v>
      </c>
      <c r="C58" s="57"/>
      <c r="D58" s="129" t="s">
        <v>1</v>
      </c>
      <c r="E58" s="58" t="s">
        <v>2</v>
      </c>
    </row>
    <row r="59" spans="1:12">
      <c r="A59" s="8"/>
      <c r="B59" s="130" t="s">
        <v>63</v>
      </c>
      <c r="C59" s="11"/>
      <c r="D59" s="61"/>
      <c r="E59" s="62"/>
    </row>
    <row r="60" spans="1:12">
      <c r="A60" s="8"/>
      <c r="B60" s="32" t="s">
        <v>64</v>
      </c>
      <c r="C60" s="19">
        <f>D60+E60</f>
        <v>59.65</v>
      </c>
      <c r="D60" s="72">
        <v>59.65</v>
      </c>
      <c r="E60" s="67"/>
    </row>
    <row r="61" spans="1:12">
      <c r="A61" s="8"/>
      <c r="B61" s="33" t="s">
        <v>65</v>
      </c>
      <c r="C61" s="26"/>
      <c r="D61" s="74"/>
      <c r="E61" s="70"/>
    </row>
    <row r="62" spans="1:12">
      <c r="A62" s="8"/>
      <c r="B62" s="131" t="s">
        <v>66</v>
      </c>
      <c r="C62" s="132"/>
      <c r="D62" s="90"/>
      <c r="E62" s="91"/>
      <c r="G62" s="133"/>
    </row>
    <row r="64" spans="1:12">
      <c r="B64" s="3" t="s">
        <v>67</v>
      </c>
      <c r="C64" s="124"/>
      <c r="D64" s="134"/>
      <c r="E64" s="844" t="s">
        <v>68</v>
      </c>
      <c r="F64" s="844"/>
      <c r="G64" s="135"/>
      <c r="H64" s="2"/>
      <c r="K64" s="136" t="s">
        <v>1</v>
      </c>
      <c r="L64" s="137" t="s">
        <v>2</v>
      </c>
    </row>
    <row r="65" spans="1:12">
      <c r="A65" s="8"/>
      <c r="B65" s="138" t="s">
        <v>3</v>
      </c>
      <c r="C65" s="139">
        <v>209</v>
      </c>
      <c r="D65" s="140"/>
      <c r="E65" s="844">
        <v>2.5</v>
      </c>
      <c r="F65" s="844"/>
      <c r="J65" s="141" t="s">
        <v>3</v>
      </c>
      <c r="K65" s="142"/>
      <c r="L65" s="143"/>
    </row>
    <row r="66" spans="1:12">
      <c r="A66" s="8"/>
      <c r="B66" s="33" t="s">
        <v>5</v>
      </c>
      <c r="C66" s="26">
        <v>350.5</v>
      </c>
      <c r="D66" s="46"/>
      <c r="E66" s="144"/>
      <c r="F66" s="144"/>
      <c r="J66" s="145" t="s">
        <v>5</v>
      </c>
      <c r="K66" s="28"/>
      <c r="L66" s="146"/>
    </row>
    <row r="67" spans="1:12">
      <c r="A67" s="8"/>
      <c r="B67" s="32" t="s">
        <v>6</v>
      </c>
      <c r="C67" s="19">
        <f>290+30</f>
        <v>320</v>
      </c>
      <c r="D67" s="46"/>
      <c r="E67" s="2"/>
      <c r="J67" s="147" t="s">
        <v>6</v>
      </c>
      <c r="K67" s="21"/>
      <c r="L67" s="148"/>
    </row>
    <row r="68" spans="1:12">
      <c r="A68" s="8"/>
      <c r="B68" s="33" t="s">
        <v>8</v>
      </c>
      <c r="C68" s="26">
        <f>33+126</f>
        <v>159</v>
      </c>
      <c r="D68" s="46"/>
      <c r="E68" s="2"/>
      <c r="J68" s="145" t="s">
        <v>8</v>
      </c>
      <c r="K68" s="28"/>
      <c r="L68" s="146"/>
    </row>
    <row r="69" spans="1:12">
      <c r="A69" s="8"/>
      <c r="B69" s="32" t="s">
        <v>10</v>
      </c>
      <c r="C69" s="19">
        <v>214</v>
      </c>
      <c r="D69" s="46"/>
      <c r="E69" s="2"/>
      <c r="F69" s="1" t="s">
        <v>69</v>
      </c>
      <c r="J69" s="147" t="s">
        <v>10</v>
      </c>
      <c r="K69" s="21"/>
      <c r="L69" s="148"/>
    </row>
    <row r="70" spans="1:12">
      <c r="A70" s="8"/>
      <c r="B70" s="38" t="s">
        <v>12</v>
      </c>
      <c r="C70" s="39"/>
      <c r="D70" s="46"/>
      <c r="E70" s="2"/>
      <c r="F70" s="2" t="s">
        <v>70</v>
      </c>
      <c r="G70" s="2"/>
      <c r="H70" s="2"/>
      <c r="J70" s="149" t="s">
        <v>12</v>
      </c>
      <c r="K70" s="150"/>
      <c r="L70" s="151"/>
    </row>
    <row r="71" spans="1:12">
      <c r="C71" s="152"/>
      <c r="D71" s="56"/>
      <c r="E71" s="56"/>
      <c r="F71" s="56"/>
      <c r="G71" s="56"/>
      <c r="H71" s="2"/>
      <c r="I71" s="2"/>
    </row>
    <row r="72" spans="1:12">
      <c r="B72" s="48" t="s">
        <v>71</v>
      </c>
      <c r="C72" s="153"/>
      <c r="D72" s="153"/>
      <c r="E72" s="844" t="s">
        <v>72</v>
      </c>
      <c r="F72" s="844"/>
      <c r="G72" s="844"/>
      <c r="H72" s="154" t="s">
        <v>1</v>
      </c>
      <c r="I72" s="155" t="s">
        <v>2</v>
      </c>
    </row>
    <row r="73" spans="1:12">
      <c r="B73" s="130" t="s">
        <v>5</v>
      </c>
      <c r="C73" s="156">
        <f>H73+I73</f>
        <v>1</v>
      </c>
      <c r="D73" s="156"/>
      <c r="E73" s="844"/>
      <c r="F73" s="844"/>
      <c r="G73" s="844"/>
      <c r="H73" s="157">
        <v>1</v>
      </c>
      <c r="I73" s="157"/>
    </row>
    <row r="74" spans="1:12">
      <c r="B74" s="32" t="s">
        <v>6</v>
      </c>
      <c r="C74" s="21">
        <f>H74+I74</f>
        <v>2</v>
      </c>
      <c r="D74" s="21"/>
      <c r="E74" s="844"/>
      <c r="F74" s="844"/>
      <c r="G74" s="844"/>
      <c r="H74" s="19">
        <v>2</v>
      </c>
      <c r="I74" s="19"/>
    </row>
    <row r="75" spans="1:12">
      <c r="B75" s="33" t="s">
        <v>8</v>
      </c>
      <c r="C75" s="13"/>
      <c r="D75" s="13"/>
      <c r="E75" s="844"/>
      <c r="F75" s="844"/>
      <c r="G75" s="844"/>
      <c r="H75" s="41"/>
      <c r="I75" s="41"/>
    </row>
    <row r="76" spans="1:12">
      <c r="B76" s="32" t="s">
        <v>10</v>
      </c>
      <c r="C76" s="21"/>
      <c r="D76" s="19"/>
      <c r="E76" s="844"/>
      <c r="F76" s="844"/>
      <c r="G76" s="844"/>
      <c r="H76" s="19"/>
      <c r="I76" s="19"/>
    </row>
    <row r="77" spans="1:12">
      <c r="B77" s="33" t="s">
        <v>12</v>
      </c>
      <c r="C77" s="13"/>
      <c r="D77" s="13"/>
      <c r="E77" s="844"/>
      <c r="F77" s="844"/>
      <c r="G77" s="844"/>
      <c r="H77" s="41"/>
      <c r="I77" s="41"/>
    </row>
    <row r="78" spans="1:12">
      <c r="B78" s="131" t="s">
        <v>73</v>
      </c>
      <c r="C78" s="158"/>
      <c r="D78" s="35"/>
      <c r="E78" s="844"/>
      <c r="F78" s="844"/>
      <c r="G78" s="844"/>
      <c r="H78" s="132"/>
      <c r="I78" s="132"/>
    </row>
    <row r="80" spans="1:12">
      <c r="B80" s="159" t="s">
        <v>74</v>
      </c>
      <c r="C80" s="159"/>
      <c r="D80" s="159" t="s">
        <v>75</v>
      </c>
      <c r="E80" s="159" t="s">
        <v>76</v>
      </c>
      <c r="F80" s="159" t="s">
        <v>77</v>
      </c>
    </row>
    <row r="81" spans="2:10">
      <c r="B81" s="160" t="s">
        <v>78</v>
      </c>
      <c r="C81" s="161">
        <v>6</v>
      </c>
      <c r="D81" s="161">
        <v>22</v>
      </c>
      <c r="E81" s="162">
        <v>1.4</v>
      </c>
      <c r="F81" s="163">
        <v>1.3</v>
      </c>
    </row>
    <row r="82" spans="2:10">
      <c r="B82" s="164" t="s">
        <v>8</v>
      </c>
      <c r="C82" s="165"/>
      <c r="D82" s="165"/>
      <c r="E82" s="166"/>
      <c r="F82" s="167"/>
    </row>
    <row r="83" spans="2:10">
      <c r="B83" s="168" t="s">
        <v>10</v>
      </c>
      <c r="C83" s="169"/>
      <c r="D83" s="169"/>
      <c r="E83" s="170"/>
      <c r="F83" s="171"/>
    </row>
    <row r="84" spans="2:10">
      <c r="B84" s="172" t="s">
        <v>12</v>
      </c>
      <c r="C84" s="173"/>
      <c r="D84" s="173"/>
      <c r="E84" s="174"/>
      <c r="F84" s="175"/>
    </row>
    <row r="86" spans="2:10">
      <c r="B86" s="159" t="s">
        <v>79</v>
      </c>
      <c r="C86" s="159" t="s">
        <v>61</v>
      </c>
      <c r="D86" s="159"/>
      <c r="E86" s="159" t="s">
        <v>80</v>
      </c>
    </row>
    <row r="87" spans="2:10">
      <c r="B87" s="160" t="s">
        <v>81</v>
      </c>
      <c r="C87" s="161"/>
      <c r="D87" s="161"/>
      <c r="E87" s="163"/>
    </row>
    <row r="88" spans="2:10">
      <c r="B88" s="164" t="s">
        <v>6</v>
      </c>
      <c r="C88" s="165"/>
      <c r="D88" s="165"/>
      <c r="E88" s="167"/>
    </row>
    <row r="89" spans="2:10">
      <c r="B89" s="176" t="s">
        <v>8</v>
      </c>
      <c r="C89" s="177"/>
      <c r="D89" s="177"/>
      <c r="E89" s="178"/>
    </row>
    <row r="90" spans="2:10">
      <c r="B90" s="164" t="s">
        <v>10</v>
      </c>
      <c r="C90" s="165"/>
      <c r="D90" s="165"/>
      <c r="E90" s="167"/>
    </row>
    <row r="91" spans="2:10">
      <c r="B91" s="179" t="s">
        <v>12</v>
      </c>
      <c r="C91" s="180"/>
      <c r="D91" s="180"/>
      <c r="E91" s="181"/>
    </row>
    <row r="94" spans="2:10">
      <c r="B94" s="182" t="s">
        <v>82</v>
      </c>
      <c r="C94" s="182" t="s">
        <v>61</v>
      </c>
      <c r="D94" s="183" t="s">
        <v>1</v>
      </c>
      <c r="E94" s="184" t="s">
        <v>2</v>
      </c>
      <c r="G94" s="185"/>
      <c r="H94" s="47"/>
      <c r="J94" s="185"/>
    </row>
    <row r="95" spans="2:10">
      <c r="B95" s="160" t="s">
        <v>83</v>
      </c>
      <c r="C95" s="161">
        <f>D95</f>
        <v>0</v>
      </c>
      <c r="D95" s="186">
        <v>0</v>
      </c>
      <c r="E95" s="163">
        <f>'DADOS ÁREA 2'!E96</f>
        <v>105.2</v>
      </c>
      <c r="G95" s="185"/>
      <c r="J95" s="185"/>
    </row>
    <row r="96" spans="2:10">
      <c r="B96" s="164" t="s">
        <v>25</v>
      </c>
      <c r="C96" s="165">
        <f>D96</f>
        <v>832.3</v>
      </c>
      <c r="D96" s="187">
        <f>45+392+22+373.3</f>
        <v>832.3</v>
      </c>
      <c r="E96" s="167">
        <f>'DADOS ÁREA 2'!E97</f>
        <v>327.7</v>
      </c>
      <c r="G96" s="185"/>
    </row>
    <row r="97" spans="2:7">
      <c r="B97" s="176" t="s">
        <v>84</v>
      </c>
      <c r="C97" s="177">
        <f>D97</f>
        <v>0</v>
      </c>
      <c r="D97" s="188">
        <v>0</v>
      </c>
      <c r="E97" s="178">
        <f>'DADOS ÁREA 2'!E98</f>
        <v>25.4</v>
      </c>
      <c r="G97" s="185"/>
    </row>
    <row r="98" spans="2:7">
      <c r="B98" s="172" t="s">
        <v>85</v>
      </c>
      <c r="C98" s="173">
        <f>D98</f>
        <v>0</v>
      </c>
      <c r="D98" s="189">
        <v>0</v>
      </c>
      <c r="E98" s="167">
        <f>'DADOS ÁREA 2'!E99</f>
        <v>33.200000000000003</v>
      </c>
      <c r="G98" s="185"/>
    </row>
    <row r="99" spans="2:7">
      <c r="D99" s="190"/>
      <c r="E99" s="190"/>
      <c r="G99" s="185"/>
    </row>
  </sheetData>
  <sheetProtection selectLockedCells="1" selectUnlockedCells="1"/>
  <mergeCells count="9">
    <mergeCell ref="E76:G76"/>
    <mergeCell ref="E77:G77"/>
    <mergeCell ref="E78:G78"/>
    <mergeCell ref="E64:F64"/>
    <mergeCell ref="E65:F65"/>
    <mergeCell ref="E72:G72"/>
    <mergeCell ref="E73:G73"/>
    <mergeCell ref="E74:G74"/>
    <mergeCell ref="E75:G75"/>
  </mergeCells>
  <pageMargins left="0.78749999999999998" right="0.78749999999999998" top="0.98402777777777772" bottom="0.98402777777777772" header="0.51180555555555551" footer="0.51180555555555551"/>
  <pageSetup paperSize="9" scale="53"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B1:DW83"/>
  <sheetViews>
    <sheetView view="pageBreakPreview" topLeftCell="A13" workbookViewId="0">
      <pane xSplit="7" topLeftCell="H1" activePane="topRight" state="frozen"/>
      <selection activeCell="A13" sqref="A13"/>
      <selection pane="topRight" activeCell="H37" sqref="H37"/>
    </sheetView>
  </sheetViews>
  <sheetFormatPr defaultRowHeight="12.75"/>
  <cols>
    <col min="1" max="1" width="1.5703125" style="465" customWidth="1"/>
    <col min="2" max="2" width="5.42578125" style="465" customWidth="1"/>
    <col min="3" max="3" width="20.85546875" style="465" customWidth="1"/>
    <col min="4" max="4" width="11.7109375" style="465" customWidth="1"/>
    <col min="5" max="5" width="20.28515625" style="465" customWidth="1"/>
    <col min="6" max="6" width="0" style="465" hidden="1" customWidth="1"/>
    <col min="7" max="7" width="0" style="466" hidden="1" customWidth="1"/>
    <col min="8" max="8" width="11.7109375" style="465" customWidth="1"/>
    <col min="9" max="10" width="0" style="465" hidden="1" customWidth="1"/>
    <col min="11" max="12" width="11.7109375" style="465" customWidth="1"/>
    <col min="13" max="14" width="0" style="465" hidden="1" customWidth="1"/>
    <col min="15" max="16" width="11.7109375" style="465" customWidth="1"/>
    <col min="17" max="18" width="0" style="465" hidden="1" customWidth="1"/>
    <col min="19" max="20" width="11.7109375" style="465" customWidth="1"/>
    <col min="21" max="22" width="0" style="465" hidden="1" customWidth="1"/>
    <col min="23" max="23" width="11.7109375" style="465" customWidth="1"/>
    <col min="24" max="24" width="11.7109375" style="467" customWidth="1"/>
    <col min="25" max="26" width="0" style="467" hidden="1" customWidth="1"/>
    <col min="27" max="27" width="11.7109375" style="467" customWidth="1"/>
    <col min="28" max="28" width="11.7109375" style="465" customWidth="1"/>
    <col min="29" max="30" width="0" style="465" hidden="1" customWidth="1"/>
    <col min="31" max="32" width="11.7109375" style="465" customWidth="1"/>
    <col min="33" max="34" width="0" style="465" hidden="1" customWidth="1"/>
    <col min="35" max="36" width="11.7109375" style="465" customWidth="1"/>
    <col min="37" max="38" width="0" style="465" hidden="1" customWidth="1"/>
    <col min="39" max="40" width="11.7109375" style="465" customWidth="1"/>
    <col min="41" max="42" width="0" style="465" hidden="1" customWidth="1"/>
    <col min="43" max="44" width="11.7109375" style="465" customWidth="1"/>
    <col min="45" max="46" width="0" style="465" hidden="1" customWidth="1"/>
    <col min="47" max="48" width="11.7109375" style="465" customWidth="1"/>
    <col min="49" max="50" width="0" style="465" hidden="1" customWidth="1"/>
    <col min="51" max="52" width="11.7109375" style="465" customWidth="1"/>
    <col min="53" max="54" width="0" style="465" hidden="1" customWidth="1"/>
    <col min="55" max="56" width="11.7109375" style="465" customWidth="1"/>
    <col min="57" max="58" width="0" style="465" hidden="1" customWidth="1"/>
    <col min="59" max="60" width="11.7109375" style="465" customWidth="1"/>
    <col min="61" max="62" width="0" style="465" hidden="1" customWidth="1"/>
    <col min="63" max="64" width="11.7109375" style="465" customWidth="1"/>
    <col min="65" max="66" width="0" style="465" hidden="1" customWidth="1"/>
    <col min="67" max="68" width="11.7109375" style="465" customWidth="1"/>
    <col min="69" max="70" width="0" style="465" hidden="1" customWidth="1"/>
    <col min="71" max="72" width="11.7109375" style="465" customWidth="1"/>
    <col min="73" max="74" width="0" style="465" hidden="1" customWidth="1"/>
    <col min="75" max="76" width="11.7109375" style="465" customWidth="1"/>
    <col min="77" max="78" width="0" style="465" hidden="1" customWidth="1"/>
    <col min="79" max="80" width="11.7109375" style="465" customWidth="1"/>
    <col min="81" max="82" width="0" style="465" hidden="1" customWidth="1"/>
    <col min="83" max="84" width="11.7109375" style="465" customWidth="1"/>
    <col min="85" max="86" width="0" style="465" hidden="1" customWidth="1"/>
    <col min="87" max="88" width="11.7109375" style="465" customWidth="1"/>
    <col min="89" max="90" width="0" style="465" hidden="1" customWidth="1"/>
    <col min="91" max="92" width="11.7109375" style="465" customWidth="1"/>
    <col min="93" max="94" width="0" style="465" hidden="1" customWidth="1"/>
    <col min="95" max="96" width="11.7109375" style="465" customWidth="1"/>
    <col min="97" max="98" width="0" style="465" hidden="1" customWidth="1"/>
    <col min="99" max="100" width="11.7109375" style="465" customWidth="1"/>
    <col min="101" max="102" width="0" style="465" hidden="1" customWidth="1"/>
    <col min="103" max="104" width="11.7109375" style="465" customWidth="1"/>
    <col min="105" max="106" width="0" style="465" hidden="1" customWidth="1"/>
    <col min="107" max="108" width="11.7109375" style="465" customWidth="1"/>
    <col min="109" max="110" width="0" style="465" hidden="1" customWidth="1"/>
    <col min="111" max="112" width="11.7109375" style="465" customWidth="1"/>
    <col min="113" max="114" width="0" style="465" hidden="1" customWidth="1"/>
    <col min="115" max="116" width="11.7109375" style="465" customWidth="1"/>
    <col min="117" max="118" width="0" style="465" hidden="1" customWidth="1"/>
    <col min="119" max="120" width="11.7109375" style="465" customWidth="1"/>
    <col min="121" max="122" width="0" style="465" hidden="1" customWidth="1"/>
    <col min="123" max="124" width="11.7109375" style="465" customWidth="1"/>
    <col min="125" max="126" width="0" style="465" hidden="1" customWidth="1"/>
    <col min="127" max="127" width="11.7109375" style="465" customWidth="1"/>
    <col min="128" max="16384" width="9.140625" style="465"/>
  </cols>
  <sheetData>
    <row r="1" spans="2:127" ht="23.25" customHeight="1">
      <c r="B1" s="468" t="s">
        <v>2401</v>
      </c>
    </row>
    <row r="2" spans="2:127" ht="15.75">
      <c r="F2" s="469"/>
      <c r="G2" s="470"/>
      <c r="I2" s="469"/>
      <c r="J2" s="469"/>
      <c r="K2" s="469"/>
      <c r="L2" s="471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72" t="s">
        <v>2402</v>
      </c>
      <c r="X2" s="469"/>
      <c r="Y2" s="469"/>
      <c r="Z2" s="469"/>
      <c r="AA2" s="469"/>
      <c r="CS2" s="473"/>
      <c r="CT2" s="473"/>
      <c r="CW2" s="473"/>
      <c r="CX2" s="473"/>
      <c r="DI2" s="473"/>
      <c r="DJ2" s="473"/>
      <c r="DM2" s="473"/>
      <c r="DN2" s="473"/>
    </row>
    <row r="3" spans="2:127" ht="15.75">
      <c r="D3" s="474"/>
      <c r="F3" s="469"/>
      <c r="G3" s="470"/>
      <c r="I3" s="469"/>
      <c r="J3" s="469"/>
      <c r="K3" s="469"/>
      <c r="L3" s="471"/>
      <c r="M3" s="469"/>
      <c r="N3" s="469"/>
      <c r="O3" s="469"/>
      <c r="P3" s="469"/>
      <c r="Q3" s="469"/>
      <c r="R3" s="469"/>
      <c r="S3" s="469"/>
      <c r="T3" s="469"/>
      <c r="U3" s="469"/>
      <c r="V3" s="469"/>
      <c r="W3" s="475" t="s">
        <v>2403</v>
      </c>
      <c r="X3" s="469"/>
      <c r="Y3" s="469"/>
      <c r="Z3" s="469"/>
      <c r="AA3" s="469"/>
      <c r="CS3" s="473"/>
      <c r="CT3" s="473"/>
      <c r="CW3" s="473"/>
      <c r="CX3" s="473"/>
      <c r="DI3" s="473"/>
      <c r="DJ3" s="473"/>
      <c r="DM3" s="473"/>
      <c r="DN3" s="473"/>
    </row>
    <row r="4" spans="2:127" ht="15.75">
      <c r="F4" s="469"/>
      <c r="G4" s="470"/>
      <c r="I4" s="469"/>
      <c r="J4" s="469"/>
      <c r="K4" s="469"/>
      <c r="L4" s="471"/>
      <c r="M4" s="469"/>
      <c r="N4" s="469"/>
      <c r="O4" s="469"/>
      <c r="P4" s="469"/>
      <c r="Q4" s="469"/>
      <c r="R4" s="469"/>
      <c r="S4" s="469"/>
      <c r="T4" s="469"/>
      <c r="U4" s="469"/>
      <c r="V4" s="469"/>
      <c r="X4" s="469"/>
      <c r="Y4" s="469"/>
      <c r="Z4" s="469"/>
      <c r="AA4" s="469"/>
      <c r="CS4" s="473"/>
      <c r="CT4" s="473"/>
      <c r="CW4" s="473"/>
      <c r="CX4" s="473"/>
      <c r="DI4" s="473"/>
      <c r="DJ4" s="473"/>
      <c r="DM4" s="473"/>
      <c r="DN4" s="473"/>
    </row>
    <row r="5" spans="2:127" ht="12.75" customHeight="1">
      <c r="B5" s="476" t="s">
        <v>2404</v>
      </c>
      <c r="C5" s="477"/>
      <c r="E5" s="478"/>
      <c r="F5" s="478"/>
      <c r="G5" s="478"/>
      <c r="H5" s="478"/>
      <c r="I5" s="478"/>
      <c r="J5" s="478"/>
      <c r="K5" s="478"/>
      <c r="L5" s="478"/>
      <c r="M5" s="478"/>
      <c r="N5" s="478"/>
      <c r="O5" s="478"/>
      <c r="P5" s="478"/>
      <c r="Q5" s="478"/>
      <c r="R5" s="478"/>
      <c r="S5" s="478"/>
      <c r="T5" s="478"/>
      <c r="U5" s="478"/>
      <c r="V5" s="478"/>
      <c r="W5" s="478"/>
      <c r="X5" s="478"/>
      <c r="Y5" s="478"/>
      <c r="Z5" s="478"/>
      <c r="AA5" s="478"/>
      <c r="CS5" s="473"/>
      <c r="CT5" s="473"/>
      <c r="CW5" s="473"/>
      <c r="CX5" s="473"/>
      <c r="DI5" s="473"/>
      <c r="DJ5" s="473"/>
      <c r="DM5" s="473"/>
      <c r="DN5" s="473"/>
    </row>
    <row r="6" spans="2:127" ht="3.75" customHeight="1"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478"/>
      <c r="V6" s="478"/>
      <c r="W6" s="478"/>
      <c r="X6" s="478"/>
      <c r="Y6" s="478"/>
      <c r="Z6" s="478"/>
      <c r="AA6" s="478"/>
      <c r="CS6" s="473"/>
      <c r="CT6" s="473"/>
      <c r="CW6" s="473"/>
      <c r="CX6" s="473"/>
      <c r="DI6" s="473"/>
      <c r="DJ6" s="473"/>
      <c r="DM6" s="473"/>
      <c r="DN6" s="473"/>
    </row>
    <row r="7" spans="2:127" s="479" customFormat="1" ht="12.75" customHeight="1">
      <c r="B7" s="480" t="s">
        <v>2405</v>
      </c>
      <c r="C7" s="481"/>
      <c r="D7" s="482" t="s">
        <v>2406</v>
      </c>
      <c r="F7" s="483"/>
      <c r="G7" s="484"/>
      <c r="H7" s="480" t="s">
        <v>2407</v>
      </c>
      <c r="I7" s="483"/>
      <c r="J7" s="483"/>
      <c r="K7" s="483"/>
      <c r="M7" s="485"/>
      <c r="N7" s="485"/>
      <c r="O7" s="485"/>
      <c r="P7" s="480" t="s">
        <v>2408</v>
      </c>
      <c r="Q7" s="485"/>
      <c r="R7" s="485"/>
      <c r="S7" s="485"/>
      <c r="T7" s="483"/>
      <c r="U7" s="483"/>
      <c r="V7" s="483"/>
      <c r="W7" s="485"/>
      <c r="X7" s="480" t="str">
        <f>H7</f>
        <v>Município/UF</v>
      </c>
      <c r="Y7" s="483"/>
      <c r="Z7" s="483"/>
      <c r="AA7" s="483"/>
      <c r="AC7" s="485"/>
      <c r="AD7" s="485"/>
      <c r="AE7" s="485"/>
      <c r="AF7" s="480" t="str">
        <f>P7</f>
        <v>Empreendimento ( nome/apelido)</v>
      </c>
      <c r="AG7" s="485"/>
      <c r="AH7" s="485"/>
      <c r="AI7" s="485"/>
      <c r="AJ7" s="483"/>
      <c r="AK7" s="483"/>
      <c r="AL7" s="483"/>
      <c r="AM7" s="485"/>
      <c r="AN7" s="480" t="str">
        <f>X7</f>
        <v>Município/UF</v>
      </c>
      <c r="AO7" s="483"/>
      <c r="AP7" s="483"/>
      <c r="AQ7" s="483"/>
      <c r="AS7" s="485"/>
      <c r="AT7" s="485"/>
      <c r="AU7" s="485"/>
      <c r="AV7" s="480" t="str">
        <f>AF7</f>
        <v>Empreendimento ( nome/apelido)</v>
      </c>
      <c r="AW7" s="485"/>
      <c r="AX7" s="485"/>
      <c r="AY7" s="485"/>
      <c r="AZ7" s="483"/>
      <c r="BA7" s="483"/>
      <c r="BB7" s="483"/>
      <c r="BC7" s="485"/>
      <c r="BD7" s="480" t="str">
        <f>AN7</f>
        <v>Município/UF</v>
      </c>
      <c r="BE7" s="483"/>
      <c r="BF7" s="483"/>
      <c r="BG7" s="483"/>
      <c r="BI7" s="485"/>
      <c r="BJ7" s="485"/>
      <c r="BK7" s="485"/>
      <c r="BL7" s="480" t="str">
        <f>AV7</f>
        <v>Empreendimento ( nome/apelido)</v>
      </c>
      <c r="BM7" s="485"/>
      <c r="BN7" s="485"/>
      <c r="BO7" s="485"/>
      <c r="BP7" s="483"/>
      <c r="BQ7" s="483"/>
      <c r="BR7" s="483"/>
      <c r="BS7" s="485"/>
      <c r="BT7" s="480" t="str">
        <f>BD7</f>
        <v>Município/UF</v>
      </c>
      <c r="BU7" s="483"/>
      <c r="BV7" s="483"/>
      <c r="BW7" s="483"/>
      <c r="BY7" s="485"/>
      <c r="BZ7" s="485"/>
      <c r="CA7" s="485"/>
      <c r="CB7" s="480" t="str">
        <f>BL7</f>
        <v>Empreendimento ( nome/apelido)</v>
      </c>
      <c r="CC7" s="485"/>
      <c r="CD7" s="485"/>
      <c r="CE7" s="485"/>
      <c r="CF7" s="483"/>
      <c r="CG7" s="483"/>
      <c r="CH7" s="483"/>
      <c r="CI7" s="485"/>
      <c r="CJ7" s="480" t="str">
        <f>BT7</f>
        <v>Município/UF</v>
      </c>
      <c r="CK7" s="483"/>
      <c r="CL7" s="483"/>
      <c r="CM7" s="483"/>
      <c r="CO7" s="485"/>
      <c r="CP7" s="485"/>
      <c r="CQ7" s="485"/>
      <c r="CR7" s="480" t="str">
        <f>CB7</f>
        <v>Empreendimento ( nome/apelido)</v>
      </c>
      <c r="CS7" s="485"/>
      <c r="CT7" s="485"/>
      <c r="CU7" s="485"/>
      <c r="CV7" s="486"/>
      <c r="CW7" s="483"/>
      <c r="CX7" s="483"/>
      <c r="CY7" s="485"/>
      <c r="CZ7" s="480" t="str">
        <f>CJ7</f>
        <v>Município/UF</v>
      </c>
      <c r="DA7" s="483"/>
      <c r="DB7" s="483"/>
      <c r="DC7" s="483"/>
      <c r="DE7" s="485"/>
      <c r="DF7" s="485"/>
      <c r="DG7" s="485"/>
      <c r="DH7" s="480" t="str">
        <f>CR7</f>
        <v>Empreendimento ( nome/apelido)</v>
      </c>
      <c r="DI7" s="485"/>
      <c r="DJ7" s="485"/>
      <c r="DK7" s="485"/>
      <c r="DL7" s="486"/>
      <c r="DM7" s="483"/>
      <c r="DN7" s="483"/>
      <c r="DO7" s="485"/>
      <c r="DP7" s="480" t="str">
        <f>CZ7</f>
        <v>Município/UF</v>
      </c>
      <c r="DQ7" s="483"/>
      <c r="DR7" s="483"/>
      <c r="DS7" s="483"/>
      <c r="DU7" s="485"/>
      <c r="DV7" s="485"/>
      <c r="DW7" s="485"/>
    </row>
    <row r="8" spans="2:127" ht="12.75" customHeight="1">
      <c r="B8" s="844" t="s">
        <v>2409</v>
      </c>
      <c r="C8" s="844"/>
      <c r="D8" s="844" t="s">
        <v>2221</v>
      </c>
      <c r="E8" s="844"/>
      <c r="F8" s="844"/>
      <c r="G8" s="844"/>
      <c r="H8" s="845" t="s">
        <v>2410</v>
      </c>
      <c r="I8" s="845"/>
      <c r="J8" s="845"/>
      <c r="K8" s="845"/>
      <c r="L8" s="845"/>
      <c r="M8" s="845"/>
      <c r="N8" s="845"/>
      <c r="O8" s="845"/>
      <c r="P8" s="845" t="s">
        <v>2411</v>
      </c>
      <c r="Q8" s="845"/>
      <c r="R8" s="845"/>
      <c r="S8" s="845"/>
      <c r="T8" s="845"/>
      <c r="U8" s="845"/>
      <c r="V8" s="845"/>
      <c r="W8" s="845"/>
      <c r="X8" s="845" t="str">
        <f>$H8</f>
        <v>MAUÁ/SP</v>
      </c>
      <c r="Y8" s="845"/>
      <c r="Z8" s="845"/>
      <c r="AA8" s="845"/>
      <c r="AB8" s="845"/>
      <c r="AC8" s="845"/>
      <c r="AD8" s="845"/>
      <c r="AE8" s="845"/>
      <c r="AF8" s="845" t="str">
        <f>$P8</f>
        <v>JARDIM ORATÓRIO</v>
      </c>
      <c r="AG8" s="845"/>
      <c r="AH8" s="845"/>
      <c r="AI8" s="845"/>
      <c r="AJ8" s="845"/>
      <c r="AK8" s="845"/>
      <c r="AL8" s="845"/>
      <c r="AM8" s="845"/>
      <c r="AN8" s="845" t="str">
        <f>$H8</f>
        <v>MAUÁ/SP</v>
      </c>
      <c r="AO8" s="845"/>
      <c r="AP8" s="845"/>
      <c r="AQ8" s="845"/>
      <c r="AR8" s="845"/>
      <c r="AS8" s="845"/>
      <c r="AT8" s="845"/>
      <c r="AU8" s="845"/>
      <c r="AV8" s="845" t="str">
        <f>$P8</f>
        <v>JARDIM ORATÓRIO</v>
      </c>
      <c r="AW8" s="845"/>
      <c r="AX8" s="845"/>
      <c r="AY8" s="845"/>
      <c r="AZ8" s="845"/>
      <c r="BA8" s="845"/>
      <c r="BB8" s="845"/>
      <c r="BC8" s="845"/>
      <c r="BD8" s="845" t="str">
        <f>$H8</f>
        <v>MAUÁ/SP</v>
      </c>
      <c r="BE8" s="845"/>
      <c r="BF8" s="845"/>
      <c r="BG8" s="845"/>
      <c r="BH8" s="845"/>
      <c r="BI8" s="845"/>
      <c r="BJ8" s="845"/>
      <c r="BK8" s="845"/>
      <c r="BL8" s="845" t="str">
        <f>$P8</f>
        <v>JARDIM ORATÓRIO</v>
      </c>
      <c r="BM8" s="845"/>
      <c r="BN8" s="845"/>
      <c r="BO8" s="845"/>
      <c r="BP8" s="845"/>
      <c r="BQ8" s="845"/>
      <c r="BR8" s="845"/>
      <c r="BS8" s="845"/>
      <c r="BT8" s="845" t="str">
        <f>$H8</f>
        <v>MAUÁ/SP</v>
      </c>
      <c r="BU8" s="845"/>
      <c r="BV8" s="845"/>
      <c r="BW8" s="845"/>
      <c r="BX8" s="845"/>
      <c r="BY8" s="845"/>
      <c r="BZ8" s="845"/>
      <c r="CA8" s="845"/>
      <c r="CB8" s="845" t="str">
        <f>$P8</f>
        <v>JARDIM ORATÓRIO</v>
      </c>
      <c r="CC8" s="845"/>
      <c r="CD8" s="845"/>
      <c r="CE8" s="845"/>
      <c r="CF8" s="845"/>
      <c r="CG8" s="845"/>
      <c r="CH8" s="845"/>
      <c r="CI8" s="845"/>
      <c r="CJ8" s="845" t="str">
        <f>$H8</f>
        <v>MAUÁ/SP</v>
      </c>
      <c r="CK8" s="845"/>
      <c r="CL8" s="845"/>
      <c r="CM8" s="845"/>
      <c r="CN8" s="845"/>
      <c r="CO8" s="845"/>
      <c r="CP8" s="845"/>
      <c r="CQ8" s="845"/>
      <c r="CR8" s="845" t="str">
        <f>$P8</f>
        <v>JARDIM ORATÓRIO</v>
      </c>
      <c r="CS8" s="845"/>
      <c r="CT8" s="845"/>
      <c r="CU8" s="845"/>
      <c r="CV8" s="845"/>
      <c r="CW8" s="487"/>
      <c r="CX8" s="487"/>
      <c r="CY8" s="488"/>
      <c r="CZ8" s="845" t="str">
        <f>$H8</f>
        <v>MAUÁ/SP</v>
      </c>
      <c r="DA8" s="845"/>
      <c r="DB8" s="845"/>
      <c r="DC8" s="845"/>
      <c r="DD8" s="845"/>
      <c r="DE8" s="845"/>
      <c r="DF8" s="845"/>
      <c r="DG8" s="845"/>
      <c r="DH8" s="845" t="str">
        <f>$P8</f>
        <v>JARDIM ORATÓRIO</v>
      </c>
      <c r="DI8" s="845"/>
      <c r="DJ8" s="845"/>
      <c r="DK8" s="845"/>
      <c r="DL8" s="845"/>
      <c r="DM8" s="487"/>
      <c r="DN8" s="487"/>
      <c r="DO8" s="488"/>
      <c r="DP8" s="845" t="str">
        <f>$H8</f>
        <v>MAUÁ/SP</v>
      </c>
      <c r="DQ8" s="845"/>
      <c r="DR8" s="845"/>
      <c r="DS8" s="845"/>
      <c r="DT8" s="845"/>
      <c r="DU8" s="845"/>
      <c r="DV8" s="845"/>
      <c r="DW8" s="845"/>
    </row>
    <row r="9" spans="2:127" ht="3.75" customHeight="1">
      <c r="E9" s="478"/>
      <c r="F9" s="478"/>
      <c r="G9" s="470"/>
      <c r="H9" s="478"/>
      <c r="I9" s="478"/>
      <c r="J9" s="478"/>
      <c r="K9" s="478"/>
      <c r="M9" s="478"/>
      <c r="N9" s="478"/>
      <c r="O9" s="478"/>
      <c r="P9" s="478"/>
      <c r="Q9" s="478"/>
      <c r="R9" s="478"/>
      <c r="S9" s="478"/>
      <c r="T9" s="478"/>
      <c r="U9" s="478"/>
      <c r="V9" s="478"/>
      <c r="W9" s="478"/>
      <c r="X9" s="478"/>
      <c r="Y9" s="478"/>
      <c r="Z9" s="478"/>
      <c r="AA9" s="478"/>
      <c r="AC9" s="478"/>
      <c r="AD9" s="478"/>
      <c r="AE9" s="478"/>
      <c r="AF9" s="478"/>
      <c r="AG9" s="478"/>
      <c r="AH9" s="478"/>
      <c r="AI9" s="478"/>
      <c r="AJ9" s="478"/>
      <c r="AK9" s="478"/>
      <c r="AL9" s="478"/>
      <c r="AM9" s="478"/>
      <c r="AN9" s="478"/>
      <c r="AO9" s="478"/>
      <c r="AP9" s="478"/>
      <c r="AQ9" s="478"/>
      <c r="AS9" s="478"/>
      <c r="AT9" s="478"/>
      <c r="AU9" s="478"/>
      <c r="AV9" s="478"/>
      <c r="AW9" s="478"/>
      <c r="AX9" s="478"/>
      <c r="AY9" s="478"/>
      <c r="AZ9" s="478"/>
      <c r="BA9" s="478"/>
      <c r="BB9" s="478"/>
      <c r="BC9" s="478"/>
      <c r="BD9" s="478"/>
      <c r="BE9" s="478"/>
      <c r="BF9" s="478"/>
      <c r="BG9" s="478"/>
      <c r="BI9" s="478"/>
      <c r="BJ9" s="478"/>
      <c r="BK9" s="478"/>
      <c r="BL9" s="478"/>
      <c r="BM9" s="478"/>
      <c r="BN9" s="478"/>
      <c r="BO9" s="478"/>
      <c r="BP9" s="478"/>
      <c r="BQ9" s="478"/>
      <c r="BR9" s="478"/>
      <c r="BS9" s="478"/>
      <c r="BT9" s="478"/>
      <c r="BU9" s="478"/>
      <c r="BV9" s="478"/>
      <c r="BW9" s="478"/>
      <c r="BY9" s="478"/>
      <c r="BZ9" s="478"/>
      <c r="CA9" s="478"/>
      <c r="CB9" s="478"/>
      <c r="CC9" s="478"/>
      <c r="CD9" s="478"/>
      <c r="CE9" s="478"/>
      <c r="CF9" s="478"/>
      <c r="CG9" s="478"/>
      <c r="CH9" s="478"/>
      <c r="CI9" s="478"/>
      <c r="CJ9" s="478"/>
      <c r="CK9" s="478"/>
      <c r="CL9" s="478"/>
      <c r="CM9" s="478"/>
      <c r="CO9" s="478"/>
      <c r="CP9" s="478"/>
      <c r="CQ9" s="478"/>
      <c r="CR9" s="478"/>
      <c r="CS9" s="478"/>
      <c r="CT9" s="478"/>
      <c r="CU9" s="478"/>
      <c r="CV9" s="478"/>
      <c r="CW9" s="478"/>
      <c r="CX9" s="478"/>
      <c r="CY9" s="489"/>
      <c r="CZ9" s="478"/>
      <c r="DA9" s="478"/>
      <c r="DB9" s="478"/>
      <c r="DC9" s="478"/>
      <c r="DE9" s="478"/>
      <c r="DF9" s="478"/>
      <c r="DG9" s="478"/>
      <c r="DH9" s="478"/>
      <c r="DI9" s="478"/>
      <c r="DJ9" s="478"/>
      <c r="DK9" s="478"/>
      <c r="DL9" s="478"/>
      <c r="DM9" s="478"/>
      <c r="DN9" s="478"/>
      <c r="DO9" s="489"/>
      <c r="DP9" s="478"/>
      <c r="DQ9" s="478"/>
      <c r="DR9" s="478"/>
      <c r="DS9" s="478"/>
      <c r="DU9" s="478"/>
      <c r="DV9" s="478"/>
      <c r="DW9" s="478"/>
    </row>
    <row r="10" spans="2:127" ht="12.75" customHeight="1">
      <c r="B10" s="490" t="s">
        <v>2412</v>
      </c>
      <c r="C10" s="488"/>
      <c r="D10" s="488"/>
      <c r="E10" s="488"/>
      <c r="F10" s="488"/>
      <c r="G10" s="488"/>
      <c r="H10" s="482" t="s">
        <v>2413</v>
      </c>
      <c r="I10" s="491"/>
      <c r="J10" s="491"/>
      <c r="K10" s="491"/>
      <c r="L10" s="492" t="s">
        <v>2414</v>
      </c>
      <c r="M10" s="491"/>
      <c r="N10" s="491"/>
      <c r="P10" s="482" t="s">
        <v>2415</v>
      </c>
      <c r="Q10" s="481"/>
      <c r="R10" s="481"/>
      <c r="S10" s="481"/>
      <c r="T10" s="492" t="s">
        <v>2416</v>
      </c>
      <c r="U10" s="491"/>
      <c r="V10" s="491"/>
      <c r="X10" s="482" t="str">
        <f>H10</f>
        <v>Aprovação  (data)</v>
      </c>
      <c r="Y10" s="491"/>
      <c r="Z10" s="491"/>
      <c r="AA10" s="492"/>
      <c r="AB10" s="492" t="str">
        <f>T10</f>
        <v>Mês cronog</v>
      </c>
      <c r="AF10" s="482" t="str">
        <f>P10</f>
        <v>Fim vigência (data)</v>
      </c>
      <c r="AG10" s="491"/>
      <c r="AH10" s="491"/>
      <c r="AI10" s="492"/>
      <c r="AJ10" s="492" t="str">
        <f>T10</f>
        <v>Mês cronog</v>
      </c>
      <c r="AK10" s="491"/>
      <c r="AL10" s="491"/>
      <c r="AN10" s="482" t="str">
        <f>X10</f>
        <v>Aprovação  (data)</v>
      </c>
      <c r="AO10" s="491"/>
      <c r="AP10" s="491"/>
      <c r="AQ10" s="492"/>
      <c r="AR10" s="492" t="str">
        <f>AJ10</f>
        <v>Mês cronog</v>
      </c>
      <c r="AV10" s="482" t="str">
        <f>AF10</f>
        <v>Fim vigência (data)</v>
      </c>
      <c r="AW10" s="491"/>
      <c r="AX10" s="491"/>
      <c r="AY10" s="492"/>
      <c r="AZ10" s="492" t="str">
        <f>AJ10</f>
        <v>Mês cronog</v>
      </c>
      <c r="BA10" s="491"/>
      <c r="BB10" s="491"/>
      <c r="BD10" s="482" t="str">
        <f>AN10</f>
        <v>Aprovação  (data)</v>
      </c>
      <c r="BE10" s="491"/>
      <c r="BF10" s="491"/>
      <c r="BG10" s="492"/>
      <c r="BH10" s="492" t="str">
        <f>AZ10</f>
        <v>Mês cronog</v>
      </c>
      <c r="BL10" s="482" t="str">
        <f>AV10</f>
        <v>Fim vigência (data)</v>
      </c>
      <c r="BM10" s="491"/>
      <c r="BN10" s="491"/>
      <c r="BO10" s="492"/>
      <c r="BP10" s="492" t="str">
        <f>AZ10</f>
        <v>Mês cronog</v>
      </c>
      <c r="BQ10" s="491"/>
      <c r="BR10" s="491"/>
      <c r="BT10" s="482" t="str">
        <f>BD10</f>
        <v>Aprovação  (data)</v>
      </c>
      <c r="BU10" s="491"/>
      <c r="BV10" s="491"/>
      <c r="BW10" s="492"/>
      <c r="BX10" s="492" t="str">
        <f>BP10</f>
        <v>Mês cronog</v>
      </c>
      <c r="CB10" s="482" t="str">
        <f>BL10</f>
        <v>Fim vigência (data)</v>
      </c>
      <c r="CC10" s="491"/>
      <c r="CD10" s="491"/>
      <c r="CE10" s="492"/>
      <c r="CF10" s="492" t="str">
        <f>BP10</f>
        <v>Mês cronog</v>
      </c>
      <c r="CG10" s="491"/>
      <c r="CH10" s="491"/>
      <c r="CJ10" s="482" t="str">
        <f>BT10</f>
        <v>Aprovação  (data)</v>
      </c>
      <c r="CK10" s="491"/>
      <c r="CL10" s="491"/>
      <c r="CM10" s="492"/>
      <c r="CN10" s="492" t="str">
        <f>CF10</f>
        <v>Mês cronog</v>
      </c>
      <c r="CR10" s="482" t="str">
        <f>CB10</f>
        <v>Fim vigência (data)</v>
      </c>
      <c r="CS10" s="491"/>
      <c r="CT10" s="491"/>
      <c r="CU10" s="492"/>
      <c r="CV10" s="492" t="str">
        <f>CF10</f>
        <v>Mês cronog</v>
      </c>
      <c r="CW10" s="491"/>
      <c r="CX10" s="491"/>
      <c r="CZ10" s="482" t="str">
        <f>CJ10</f>
        <v>Aprovação  (data)</v>
      </c>
      <c r="DA10" s="491"/>
      <c r="DB10" s="491"/>
      <c r="DC10" s="492"/>
      <c r="DD10" s="492" t="str">
        <f>CV10</f>
        <v>Mês cronog</v>
      </c>
      <c r="DH10" s="482" t="str">
        <f>CR10</f>
        <v>Fim vigência (data)</v>
      </c>
      <c r="DI10" s="491"/>
      <c r="DJ10" s="491"/>
      <c r="DK10" s="492"/>
      <c r="DL10" s="492" t="str">
        <f>CV10</f>
        <v>Mês cronog</v>
      </c>
      <c r="DM10" s="491"/>
      <c r="DN10" s="491"/>
      <c r="DP10" s="482" t="str">
        <f>CZ10</f>
        <v>Aprovação  (data)</v>
      </c>
      <c r="DQ10" s="491"/>
      <c r="DR10" s="491"/>
      <c r="DS10" s="492"/>
      <c r="DT10" s="492" t="str">
        <f>DL10</f>
        <v>Mês cronog</v>
      </c>
    </row>
    <row r="11" spans="2:127" ht="12.75" customHeight="1">
      <c r="B11" s="845" t="s">
        <v>2417</v>
      </c>
      <c r="C11" s="845"/>
      <c r="D11" s="845"/>
      <c r="E11" s="845"/>
      <c r="F11" s="845"/>
      <c r="G11" s="845"/>
      <c r="H11" s="493"/>
      <c r="I11" s="494"/>
      <c r="J11" s="494"/>
      <c r="K11" s="495"/>
      <c r="L11" s="496"/>
      <c r="M11" s="497"/>
      <c r="N11" s="497"/>
      <c r="P11" s="498"/>
      <c r="Q11" s="499"/>
      <c r="R11" s="499"/>
      <c r="S11" s="500"/>
      <c r="T11" s="496"/>
      <c r="U11" s="487"/>
      <c r="V11" s="487"/>
      <c r="X11" s="501">
        <f>$H11</f>
        <v>0</v>
      </c>
      <c r="Y11" s="502"/>
      <c r="Z11" s="502"/>
      <c r="AA11" s="503"/>
      <c r="AB11" s="504">
        <f>$L11</f>
        <v>0</v>
      </c>
      <c r="AF11" s="505">
        <f>$P11</f>
        <v>0</v>
      </c>
      <c r="AG11" s="502"/>
      <c r="AH11" s="502"/>
      <c r="AI11" s="503"/>
      <c r="AJ11" s="504">
        <f>$T11</f>
        <v>0</v>
      </c>
      <c r="AK11" s="487"/>
      <c r="AL11" s="487"/>
      <c r="AN11" s="501">
        <f>$H11</f>
        <v>0</v>
      </c>
      <c r="AO11" s="502"/>
      <c r="AP11" s="502"/>
      <c r="AQ11" s="503"/>
      <c r="AR11" s="504">
        <f>$L11</f>
        <v>0</v>
      </c>
      <c r="AV11" s="505">
        <f>$P11</f>
        <v>0</v>
      </c>
      <c r="AW11" s="502"/>
      <c r="AX11" s="502"/>
      <c r="AY11" s="503"/>
      <c r="AZ11" s="504">
        <f>$T11</f>
        <v>0</v>
      </c>
      <c r="BA11" s="487"/>
      <c r="BB11" s="487"/>
      <c r="BD11" s="501">
        <f>$H11</f>
        <v>0</v>
      </c>
      <c r="BE11" s="502"/>
      <c r="BF11" s="502"/>
      <c r="BG11" s="503"/>
      <c r="BH11" s="504">
        <f>$L11</f>
        <v>0</v>
      </c>
      <c r="BL11" s="505">
        <f>$P11</f>
        <v>0</v>
      </c>
      <c r="BM11" s="502"/>
      <c r="BN11" s="502"/>
      <c r="BO11" s="503"/>
      <c r="BP11" s="504">
        <f>$T11</f>
        <v>0</v>
      </c>
      <c r="BQ11" s="487"/>
      <c r="BR11" s="487"/>
      <c r="BT11" s="501">
        <f>$H11</f>
        <v>0</v>
      </c>
      <c r="BU11" s="502"/>
      <c r="BV11" s="502"/>
      <c r="BW11" s="503"/>
      <c r="BX11" s="504">
        <f>$L11</f>
        <v>0</v>
      </c>
      <c r="CB11" s="505">
        <f>$P11</f>
        <v>0</v>
      </c>
      <c r="CC11" s="502"/>
      <c r="CD11" s="502"/>
      <c r="CE11" s="503"/>
      <c r="CF11" s="504">
        <f>$T11</f>
        <v>0</v>
      </c>
      <c r="CG11" s="487"/>
      <c r="CH11" s="487"/>
      <c r="CJ11" s="501">
        <f>$H11</f>
        <v>0</v>
      </c>
      <c r="CK11" s="502"/>
      <c r="CL11" s="502"/>
      <c r="CM11" s="503"/>
      <c r="CN11" s="504">
        <f>$L11</f>
        <v>0</v>
      </c>
      <c r="CR11" s="505">
        <f>$P11</f>
        <v>0</v>
      </c>
      <c r="CS11" s="502"/>
      <c r="CT11" s="502"/>
      <c r="CU11" s="503"/>
      <c r="CV11" s="504">
        <f>$T11</f>
        <v>0</v>
      </c>
      <c r="CW11" s="487"/>
      <c r="CX11" s="487"/>
      <c r="CZ11" s="501">
        <f>$H11</f>
        <v>0</v>
      </c>
      <c r="DA11" s="502"/>
      <c r="DB11" s="502"/>
      <c r="DC11" s="503"/>
      <c r="DD11" s="504">
        <f>$L11</f>
        <v>0</v>
      </c>
      <c r="DH11" s="505">
        <f>$P11</f>
        <v>0</v>
      </c>
      <c r="DI11" s="502"/>
      <c r="DJ11" s="502"/>
      <c r="DK11" s="503"/>
      <c r="DL11" s="504">
        <f>$T11</f>
        <v>0</v>
      </c>
      <c r="DM11" s="487"/>
      <c r="DN11" s="487"/>
      <c r="DP11" s="501">
        <f>$H11</f>
        <v>0</v>
      </c>
      <c r="DQ11" s="502"/>
      <c r="DR11" s="502"/>
      <c r="DS11" s="503"/>
      <c r="DT11" s="504">
        <f>$L11</f>
        <v>0</v>
      </c>
    </row>
    <row r="12" spans="2:127" ht="3.75" customHeight="1">
      <c r="BM12" s="473"/>
      <c r="BN12" s="473"/>
      <c r="BQ12" s="473"/>
      <c r="BR12" s="473"/>
      <c r="BU12" s="473"/>
      <c r="BV12" s="473"/>
      <c r="CC12" s="473"/>
      <c r="CD12" s="473"/>
      <c r="CS12" s="473"/>
      <c r="CT12" s="473"/>
      <c r="CW12" s="473"/>
      <c r="CX12" s="473"/>
      <c r="DI12" s="473"/>
      <c r="DJ12" s="473"/>
      <c r="DM12" s="473"/>
      <c r="DN12" s="473"/>
    </row>
    <row r="13" spans="2:127" ht="3.75" customHeight="1">
      <c r="B13" s="506"/>
      <c r="C13" s="506"/>
      <c r="D13" s="506"/>
      <c r="E13" s="506"/>
      <c r="F13" s="506"/>
      <c r="G13" s="506"/>
      <c r="H13" s="506"/>
      <c r="I13" s="506"/>
      <c r="J13" s="506"/>
      <c r="K13" s="506"/>
      <c r="L13" s="506"/>
      <c r="M13" s="506"/>
      <c r="N13" s="506"/>
      <c r="O13" s="506"/>
      <c r="P13" s="506"/>
      <c r="Q13" s="506"/>
      <c r="R13" s="506"/>
      <c r="S13" s="506"/>
      <c r="T13" s="506"/>
      <c r="U13" s="506"/>
      <c r="V13" s="506"/>
      <c r="W13" s="506"/>
      <c r="X13" s="506">
        <f>$H13</f>
        <v>0</v>
      </c>
      <c r="Y13" s="506"/>
      <c r="Z13" s="506"/>
      <c r="AA13" s="506"/>
      <c r="AB13" s="506"/>
      <c r="AC13" s="506"/>
      <c r="AD13" s="506"/>
      <c r="AE13" s="506"/>
      <c r="AF13" s="506"/>
      <c r="AG13" s="506"/>
      <c r="AH13" s="506"/>
      <c r="AI13" s="506"/>
      <c r="AJ13" s="506"/>
      <c r="AK13" s="506"/>
      <c r="AL13" s="506"/>
      <c r="AM13" s="506"/>
      <c r="AN13" s="506">
        <f>$H13</f>
        <v>0</v>
      </c>
      <c r="AO13" s="506"/>
      <c r="AP13" s="506"/>
      <c r="AQ13" s="506"/>
      <c r="AR13" s="506"/>
      <c r="AS13" s="506"/>
      <c r="AT13" s="506"/>
      <c r="AU13" s="506"/>
      <c r="AV13" s="506"/>
      <c r="AW13" s="506"/>
      <c r="AX13" s="506"/>
      <c r="AY13" s="506"/>
      <c r="AZ13" s="506"/>
      <c r="BA13" s="506"/>
      <c r="BB13" s="506"/>
      <c r="BC13" s="506"/>
      <c r="BD13" s="506">
        <f>$H13</f>
        <v>0</v>
      </c>
      <c r="BE13" s="506"/>
      <c r="BF13" s="506"/>
      <c r="BG13" s="506"/>
      <c r="BH13" s="506"/>
      <c r="BI13" s="506"/>
      <c r="BJ13" s="506"/>
      <c r="BK13" s="506"/>
      <c r="BL13" s="506"/>
      <c r="BM13" s="506"/>
      <c r="BN13" s="506"/>
      <c r="BO13" s="506"/>
      <c r="BP13" s="506"/>
      <c r="BQ13" s="506"/>
      <c r="BR13" s="506"/>
      <c r="BS13" s="506"/>
      <c r="BT13" s="506">
        <f>$H13</f>
        <v>0</v>
      </c>
      <c r="BU13" s="506"/>
      <c r="BV13" s="506"/>
      <c r="BW13" s="506"/>
      <c r="BX13" s="506"/>
      <c r="BY13" s="506"/>
      <c r="BZ13" s="506"/>
      <c r="CA13" s="506"/>
      <c r="CB13" s="506"/>
      <c r="CC13" s="506"/>
      <c r="CD13" s="506"/>
      <c r="CE13" s="506"/>
      <c r="CF13" s="506"/>
      <c r="CG13" s="506"/>
      <c r="CH13" s="506"/>
      <c r="CI13" s="506"/>
      <c r="CJ13" s="506">
        <f>$H13</f>
        <v>0</v>
      </c>
      <c r="CK13" s="506"/>
      <c r="CL13" s="506"/>
      <c r="CM13" s="506"/>
      <c r="CN13" s="506"/>
      <c r="CO13" s="506"/>
      <c r="CP13" s="506"/>
      <c r="CQ13" s="506"/>
      <c r="CR13" s="506"/>
      <c r="CS13" s="506"/>
      <c r="CT13" s="506"/>
      <c r="CU13" s="506"/>
      <c r="CV13" s="506"/>
      <c r="CW13" s="506"/>
      <c r="CX13" s="506"/>
      <c r="CY13" s="506"/>
      <c r="CZ13" s="506">
        <f>$H13</f>
        <v>0</v>
      </c>
      <c r="DA13" s="506"/>
      <c r="DB13" s="506"/>
      <c r="DC13" s="506"/>
      <c r="DD13" s="506"/>
      <c r="DE13" s="506"/>
      <c r="DF13" s="506"/>
      <c r="DG13" s="506"/>
      <c r="DH13" s="506"/>
      <c r="DI13" s="506"/>
      <c r="DJ13" s="506"/>
      <c r="DK13" s="506"/>
      <c r="DL13" s="506"/>
      <c r="DM13" s="506"/>
      <c r="DN13" s="506"/>
      <c r="DO13" s="506"/>
      <c r="DP13" s="506">
        <f>$H13</f>
        <v>0</v>
      </c>
      <c r="DQ13" s="506"/>
      <c r="DR13" s="506"/>
      <c r="DS13" s="506"/>
      <c r="DT13" s="506"/>
      <c r="DU13" s="506"/>
      <c r="DV13" s="506"/>
      <c r="DW13" s="506"/>
    </row>
    <row r="14" spans="2:127" ht="12.75" customHeight="1">
      <c r="B14" s="507"/>
      <c r="C14" s="508"/>
      <c r="D14" s="509"/>
      <c r="E14" s="510"/>
      <c r="F14" s="507" t="s">
        <v>2418</v>
      </c>
      <c r="G14" s="511" t="s">
        <v>2419</v>
      </c>
      <c r="H14" s="512" t="s">
        <v>2420</v>
      </c>
      <c r="I14" s="513"/>
      <c r="J14" s="513"/>
      <c r="K14" s="514">
        <v>1</v>
      </c>
      <c r="L14" s="515" t="str">
        <f>H14</f>
        <v>Parcela</v>
      </c>
      <c r="M14" s="516"/>
      <c r="N14" s="516"/>
      <c r="O14" s="517">
        <f>K14+1</f>
        <v>2</v>
      </c>
      <c r="P14" s="518" t="str">
        <f>L14</f>
        <v>Parcela</v>
      </c>
      <c r="Q14" s="519"/>
      <c r="R14" s="519"/>
      <c r="S14" s="520">
        <f>O14+1</f>
        <v>3</v>
      </c>
      <c r="T14" s="515" t="str">
        <f>P14</f>
        <v>Parcela</v>
      </c>
      <c r="U14" s="516"/>
      <c r="V14" s="516"/>
      <c r="W14" s="517">
        <f>S14+1</f>
        <v>4</v>
      </c>
      <c r="X14" s="518" t="str">
        <f>P14</f>
        <v>Parcela</v>
      </c>
      <c r="Y14" s="519"/>
      <c r="Z14" s="519"/>
      <c r="AA14" s="520">
        <f>W14+1</f>
        <v>5</v>
      </c>
      <c r="AB14" s="515" t="str">
        <f>X14</f>
        <v>Parcela</v>
      </c>
      <c r="AC14" s="516"/>
      <c r="AD14" s="516"/>
      <c r="AE14" s="517">
        <f>AA14+1</f>
        <v>6</v>
      </c>
      <c r="AF14" s="518" t="str">
        <f>AB14</f>
        <v>Parcela</v>
      </c>
      <c r="AG14" s="519"/>
      <c r="AH14" s="519"/>
      <c r="AI14" s="520">
        <f>AE14+1</f>
        <v>7</v>
      </c>
      <c r="AJ14" s="515" t="str">
        <f>AF14</f>
        <v>Parcela</v>
      </c>
      <c r="AK14" s="516"/>
      <c r="AL14" s="516"/>
      <c r="AM14" s="517">
        <f>AI14+1</f>
        <v>8</v>
      </c>
      <c r="AN14" s="518" t="str">
        <f>AF14</f>
        <v>Parcela</v>
      </c>
      <c r="AO14" s="519"/>
      <c r="AP14" s="519"/>
      <c r="AQ14" s="520">
        <f>AM14+1</f>
        <v>9</v>
      </c>
      <c r="AR14" s="515" t="str">
        <f>AN14</f>
        <v>Parcela</v>
      </c>
      <c r="AS14" s="516"/>
      <c r="AT14" s="516"/>
      <c r="AU14" s="517">
        <f>AQ14+1</f>
        <v>10</v>
      </c>
      <c r="AV14" s="518" t="str">
        <f>AR14</f>
        <v>Parcela</v>
      </c>
      <c r="AW14" s="519"/>
      <c r="AX14" s="519"/>
      <c r="AY14" s="520">
        <f>AU14+1</f>
        <v>11</v>
      </c>
      <c r="AZ14" s="515" t="str">
        <f>AV14</f>
        <v>Parcela</v>
      </c>
      <c r="BA14" s="516"/>
      <c r="BB14" s="516"/>
      <c r="BC14" s="517">
        <f>AY14+1</f>
        <v>12</v>
      </c>
      <c r="BD14" s="518" t="str">
        <f>AZ14</f>
        <v>Parcela</v>
      </c>
      <c r="BE14" s="519"/>
      <c r="BF14" s="519"/>
      <c r="BG14" s="520">
        <f>BC14+1</f>
        <v>13</v>
      </c>
      <c r="BH14" s="515" t="str">
        <f>BD14</f>
        <v>Parcela</v>
      </c>
      <c r="BI14" s="516"/>
      <c r="BJ14" s="516"/>
      <c r="BK14" s="517">
        <f>BG14+1</f>
        <v>14</v>
      </c>
      <c r="BL14" s="518" t="str">
        <f>BD14</f>
        <v>Parcela</v>
      </c>
      <c r="BM14" s="519"/>
      <c r="BN14" s="519"/>
      <c r="BO14" s="520">
        <f>BK14+1</f>
        <v>15</v>
      </c>
      <c r="BP14" s="515" t="str">
        <f>BL14</f>
        <v>Parcela</v>
      </c>
      <c r="BQ14" s="516"/>
      <c r="BR14" s="516"/>
      <c r="BS14" s="517">
        <f>BO14+1</f>
        <v>16</v>
      </c>
      <c r="BT14" s="518" t="str">
        <f>BP14</f>
        <v>Parcela</v>
      </c>
      <c r="BU14" s="519"/>
      <c r="BV14" s="519"/>
      <c r="BW14" s="520">
        <f>BS14+1</f>
        <v>17</v>
      </c>
      <c r="BX14" s="515" t="str">
        <f>BT14</f>
        <v>Parcela</v>
      </c>
      <c r="BY14" s="516"/>
      <c r="BZ14" s="516"/>
      <c r="CA14" s="517">
        <f>BW14+1</f>
        <v>18</v>
      </c>
      <c r="CB14" s="518" t="str">
        <f>BX14</f>
        <v>Parcela</v>
      </c>
      <c r="CC14" s="519"/>
      <c r="CD14" s="519"/>
      <c r="CE14" s="520">
        <f>CA14+1</f>
        <v>19</v>
      </c>
      <c r="CF14" s="515" t="str">
        <f>CB14</f>
        <v>Parcela</v>
      </c>
      <c r="CG14" s="516"/>
      <c r="CH14" s="516"/>
      <c r="CI14" s="517">
        <f>CE14+1</f>
        <v>20</v>
      </c>
      <c r="CJ14" s="518" t="str">
        <f>CB14</f>
        <v>Parcela</v>
      </c>
      <c r="CK14" s="519"/>
      <c r="CL14" s="519"/>
      <c r="CM14" s="520">
        <f>CI14+1</f>
        <v>21</v>
      </c>
      <c r="CN14" s="515" t="str">
        <f>CJ14</f>
        <v>Parcela</v>
      </c>
      <c r="CO14" s="516"/>
      <c r="CP14" s="516"/>
      <c r="CQ14" s="517">
        <f>CM14+1</f>
        <v>22</v>
      </c>
      <c r="CR14" s="518" t="str">
        <f>CN14</f>
        <v>Parcela</v>
      </c>
      <c r="CS14" s="519"/>
      <c r="CT14" s="519"/>
      <c r="CU14" s="520">
        <f>CQ14+1</f>
        <v>23</v>
      </c>
      <c r="CV14" s="515" t="str">
        <f>CR14</f>
        <v>Parcela</v>
      </c>
      <c r="CW14" s="516"/>
      <c r="CX14" s="516"/>
      <c r="CY14" s="517">
        <f>CU14+1</f>
        <v>24</v>
      </c>
      <c r="CZ14" s="518" t="str">
        <f>CR14</f>
        <v>Parcela</v>
      </c>
      <c r="DA14" s="519"/>
      <c r="DB14" s="519"/>
      <c r="DC14" s="520">
        <f>CY14+1</f>
        <v>25</v>
      </c>
      <c r="DD14" s="515" t="str">
        <f>CZ14</f>
        <v>Parcela</v>
      </c>
      <c r="DE14" s="516"/>
      <c r="DF14" s="516"/>
      <c r="DG14" s="517">
        <f>DC14+1</f>
        <v>26</v>
      </c>
      <c r="DH14" s="518" t="str">
        <f>DD14</f>
        <v>Parcela</v>
      </c>
      <c r="DI14" s="519"/>
      <c r="DJ14" s="519"/>
      <c r="DK14" s="520">
        <f>DG14+1</f>
        <v>27</v>
      </c>
      <c r="DL14" s="515" t="str">
        <f>DH14</f>
        <v>Parcela</v>
      </c>
      <c r="DM14" s="516"/>
      <c r="DN14" s="516"/>
      <c r="DO14" s="517">
        <f>DK14+1</f>
        <v>28</v>
      </c>
      <c r="DP14" s="518" t="str">
        <f>DH14</f>
        <v>Parcela</v>
      </c>
      <c r="DQ14" s="519"/>
      <c r="DR14" s="519"/>
      <c r="DS14" s="520">
        <f>DO14+1</f>
        <v>29</v>
      </c>
      <c r="DT14" s="515" t="str">
        <f>DP14</f>
        <v>Parcela</v>
      </c>
      <c r="DU14" s="516"/>
      <c r="DV14" s="516"/>
      <c r="DW14" s="517">
        <f>DS14+1</f>
        <v>30</v>
      </c>
    </row>
    <row r="15" spans="2:127" ht="12.75" customHeight="1">
      <c r="B15" s="521" t="s">
        <v>2421</v>
      </c>
      <c r="C15" s="522" t="s">
        <v>2422</v>
      </c>
      <c r="D15" s="523"/>
      <c r="E15" s="524"/>
      <c r="F15" s="521" t="s">
        <v>2423</v>
      </c>
      <c r="G15" s="525" t="s">
        <v>2269</v>
      </c>
      <c r="H15" s="521" t="s">
        <v>2424</v>
      </c>
      <c r="I15" s="521"/>
      <c r="J15" s="521"/>
      <c r="K15" s="521" t="s">
        <v>2425</v>
      </c>
      <c r="L15" s="526" t="str">
        <f>H15</f>
        <v>SIMPLES</v>
      </c>
      <c r="M15" s="526"/>
      <c r="N15" s="526"/>
      <c r="O15" s="526" t="s">
        <v>2425</v>
      </c>
      <c r="P15" s="521" t="str">
        <f>L15</f>
        <v>SIMPLES</v>
      </c>
      <c r="Q15" s="521"/>
      <c r="R15" s="521"/>
      <c r="S15" s="521" t="s">
        <v>2425</v>
      </c>
      <c r="T15" s="526" t="str">
        <f>P15</f>
        <v>SIMPLES</v>
      </c>
      <c r="U15" s="526"/>
      <c r="V15" s="526"/>
      <c r="W15" s="526" t="s">
        <v>2425</v>
      </c>
      <c r="X15" s="521" t="str">
        <f>T15</f>
        <v>SIMPLES</v>
      </c>
      <c r="Y15" s="521"/>
      <c r="Z15" s="521"/>
      <c r="AA15" s="521" t="s">
        <v>2425</v>
      </c>
      <c r="AB15" s="526" t="str">
        <f>X15</f>
        <v>SIMPLES</v>
      </c>
      <c r="AC15" s="526"/>
      <c r="AD15" s="526"/>
      <c r="AE15" s="526" t="s">
        <v>2425</v>
      </c>
      <c r="AF15" s="521" t="str">
        <f>X15</f>
        <v>SIMPLES</v>
      </c>
      <c r="AG15" s="521"/>
      <c r="AH15" s="521"/>
      <c r="AI15" s="521" t="s">
        <v>2425</v>
      </c>
      <c r="AJ15" s="526" t="str">
        <f>AF15</f>
        <v>SIMPLES</v>
      </c>
      <c r="AK15" s="526"/>
      <c r="AL15" s="526"/>
      <c r="AM15" s="526" t="s">
        <v>2425</v>
      </c>
      <c r="AN15" s="526" t="str">
        <f>AJ15</f>
        <v>SIMPLES</v>
      </c>
      <c r="AO15" s="526"/>
      <c r="AP15" s="526"/>
      <c r="AQ15" s="526" t="s">
        <v>2425</v>
      </c>
      <c r="AR15" s="521" t="str">
        <f>AN15</f>
        <v>SIMPLES</v>
      </c>
      <c r="AS15" s="521"/>
      <c r="AT15" s="521"/>
      <c r="AU15" s="521" t="s">
        <v>2425</v>
      </c>
      <c r="AV15" s="526" t="str">
        <f>AR15</f>
        <v>SIMPLES</v>
      </c>
      <c r="AW15" s="526"/>
      <c r="AX15" s="526"/>
      <c r="AY15" s="526" t="s">
        <v>2425</v>
      </c>
      <c r="AZ15" s="521" t="str">
        <f>AR15</f>
        <v>SIMPLES</v>
      </c>
      <c r="BA15" s="521"/>
      <c r="BB15" s="521"/>
      <c r="BC15" s="521" t="s">
        <v>2425</v>
      </c>
      <c r="BD15" s="526" t="str">
        <f>AZ15</f>
        <v>SIMPLES</v>
      </c>
      <c r="BE15" s="526"/>
      <c r="BF15" s="526"/>
      <c r="BG15" s="526" t="s">
        <v>2425</v>
      </c>
      <c r="BH15" s="526" t="str">
        <f>BD15</f>
        <v>SIMPLES</v>
      </c>
      <c r="BI15" s="526"/>
      <c r="BJ15" s="526"/>
      <c r="BK15" s="526" t="s">
        <v>2425</v>
      </c>
      <c r="BL15" s="521" t="str">
        <f>BH15</f>
        <v>SIMPLES</v>
      </c>
      <c r="BM15" s="521"/>
      <c r="BN15" s="521"/>
      <c r="BO15" s="521" t="s">
        <v>2425</v>
      </c>
      <c r="BP15" s="526" t="str">
        <f>BL15</f>
        <v>SIMPLES</v>
      </c>
      <c r="BQ15" s="526"/>
      <c r="BR15" s="526"/>
      <c r="BS15" s="526" t="s">
        <v>2425</v>
      </c>
      <c r="BT15" s="521" t="str">
        <f>BL15</f>
        <v>SIMPLES</v>
      </c>
      <c r="BU15" s="521"/>
      <c r="BV15" s="521"/>
      <c r="BW15" s="521" t="s">
        <v>2425</v>
      </c>
      <c r="BX15" s="526" t="str">
        <f>BT15</f>
        <v>SIMPLES</v>
      </c>
      <c r="BY15" s="526"/>
      <c r="BZ15" s="526"/>
      <c r="CA15" s="526" t="s">
        <v>2425</v>
      </c>
      <c r="CB15" s="526" t="str">
        <f>BX15</f>
        <v>SIMPLES</v>
      </c>
      <c r="CC15" s="526"/>
      <c r="CD15" s="526"/>
      <c r="CE15" s="526" t="s">
        <v>2425</v>
      </c>
      <c r="CF15" s="521" t="str">
        <f>CB15</f>
        <v>SIMPLES</v>
      </c>
      <c r="CG15" s="521"/>
      <c r="CH15" s="521"/>
      <c r="CI15" s="521" t="s">
        <v>2425</v>
      </c>
      <c r="CJ15" s="526" t="str">
        <f>CF15</f>
        <v>SIMPLES</v>
      </c>
      <c r="CK15" s="526"/>
      <c r="CL15" s="526"/>
      <c r="CM15" s="526" t="s">
        <v>2425</v>
      </c>
      <c r="CN15" s="521" t="str">
        <f>CF15</f>
        <v>SIMPLES</v>
      </c>
      <c r="CO15" s="521"/>
      <c r="CP15" s="521"/>
      <c r="CQ15" s="521" t="s">
        <v>2425</v>
      </c>
      <c r="CR15" s="526" t="str">
        <f>CN15</f>
        <v>SIMPLES</v>
      </c>
      <c r="CS15" s="526"/>
      <c r="CT15" s="526"/>
      <c r="CU15" s="526" t="s">
        <v>2425</v>
      </c>
      <c r="CV15" s="526" t="str">
        <f>CR15</f>
        <v>SIMPLES</v>
      </c>
      <c r="CW15" s="526"/>
      <c r="CX15" s="526"/>
      <c r="CY15" s="526" t="s">
        <v>2425</v>
      </c>
      <c r="CZ15" s="526" t="str">
        <f>CV15</f>
        <v>SIMPLES</v>
      </c>
      <c r="DA15" s="526"/>
      <c r="DB15" s="526"/>
      <c r="DC15" s="526" t="s">
        <v>2425</v>
      </c>
      <c r="DD15" s="521" t="str">
        <f>CV15</f>
        <v>SIMPLES</v>
      </c>
      <c r="DE15" s="521"/>
      <c r="DF15" s="521"/>
      <c r="DG15" s="521" t="s">
        <v>2425</v>
      </c>
      <c r="DH15" s="526" t="str">
        <f>DD15</f>
        <v>SIMPLES</v>
      </c>
      <c r="DI15" s="526"/>
      <c r="DJ15" s="526"/>
      <c r="DK15" s="526" t="s">
        <v>2425</v>
      </c>
      <c r="DL15" s="526" t="str">
        <f>DH15</f>
        <v>SIMPLES</v>
      </c>
      <c r="DM15" s="526"/>
      <c r="DN15" s="526"/>
      <c r="DO15" s="526" t="s">
        <v>2425</v>
      </c>
      <c r="DP15" s="526" t="str">
        <f>DL15</f>
        <v>SIMPLES</v>
      </c>
      <c r="DQ15" s="526"/>
      <c r="DR15" s="526"/>
      <c r="DS15" s="526" t="s">
        <v>2425</v>
      </c>
      <c r="DT15" s="521" t="str">
        <f>DL15</f>
        <v>SIMPLES</v>
      </c>
      <c r="DU15" s="521"/>
      <c r="DV15" s="521"/>
      <c r="DW15" s="521" t="s">
        <v>2425</v>
      </c>
    </row>
    <row r="16" spans="2:127" ht="12.75" customHeight="1">
      <c r="B16" s="527">
        <v>1</v>
      </c>
      <c r="C16" s="844" t="s">
        <v>2426</v>
      </c>
      <c r="D16" s="844"/>
      <c r="E16" s="844"/>
      <c r="F16" s="528" t="e">
        <f>#REF!</f>
        <v>#REF!</v>
      </c>
      <c r="G16" s="529" t="e">
        <f>IF($F$75=0,0,F16/$F$75)</f>
        <v>#REF!</v>
      </c>
      <c r="H16" s="530">
        <v>100</v>
      </c>
      <c r="I16" s="530"/>
      <c r="J16" s="530"/>
      <c r="K16" s="531">
        <f>H16</f>
        <v>100</v>
      </c>
      <c r="L16" s="530"/>
      <c r="M16" s="530"/>
      <c r="N16" s="530"/>
      <c r="O16" s="531" t="e">
        <f>'COMP INVESTIM.'!#REF!</f>
        <v>#REF!</v>
      </c>
      <c r="P16" s="530">
        <v>4.1666666666600003</v>
      </c>
      <c r="Q16" s="530"/>
      <c r="R16" s="530"/>
      <c r="S16" s="531" t="e">
        <f>O16+P16</f>
        <v>#REF!</v>
      </c>
      <c r="T16" s="530">
        <v>4.1666666666600003</v>
      </c>
      <c r="U16" s="530"/>
      <c r="V16" s="530"/>
      <c r="W16" s="531" t="e">
        <f>S16+T16</f>
        <v>#REF!</v>
      </c>
      <c r="X16" s="530">
        <v>4.1666666666600003</v>
      </c>
      <c r="Y16" s="530"/>
      <c r="Z16" s="530"/>
      <c r="AA16" s="531" t="e">
        <f>W16+X16</f>
        <v>#REF!</v>
      </c>
      <c r="AB16" s="530">
        <v>4.1666666666600003</v>
      </c>
      <c r="AC16" s="532"/>
      <c r="AD16" s="532"/>
      <c r="AE16" s="531" t="e">
        <f>AA16+AB16</f>
        <v>#REF!</v>
      </c>
      <c r="AF16" s="530">
        <v>4.1666666666600003</v>
      </c>
      <c r="AG16" s="530"/>
      <c r="AH16" s="530"/>
      <c r="AI16" s="531" t="e">
        <f>AE16+AF16</f>
        <v>#REF!</v>
      </c>
      <c r="AJ16" s="530">
        <v>4.1666666666600003</v>
      </c>
      <c r="AK16" s="532"/>
      <c r="AL16" s="532"/>
      <c r="AM16" s="531" t="e">
        <f>AI16+AJ16</f>
        <v>#REF!</v>
      </c>
      <c r="AN16" s="530">
        <v>4.1666666666600003</v>
      </c>
      <c r="AO16" s="532"/>
      <c r="AP16" s="532"/>
      <c r="AQ16" s="531" t="e">
        <f>AM16+AN16</f>
        <v>#REF!</v>
      </c>
      <c r="AR16" s="530">
        <v>4.1666666666600003</v>
      </c>
      <c r="AS16" s="532"/>
      <c r="AT16" s="532"/>
      <c r="AU16" s="531" t="e">
        <f>AQ16+AR16</f>
        <v>#REF!</v>
      </c>
      <c r="AV16" s="530">
        <v>4.1666666666600003</v>
      </c>
      <c r="AW16" s="532"/>
      <c r="AX16" s="532"/>
      <c r="AY16" s="531" t="e">
        <f>AU16+AV16</f>
        <v>#REF!</v>
      </c>
      <c r="AZ16" s="530">
        <v>4.1666666666600003</v>
      </c>
      <c r="BA16" s="532"/>
      <c r="BB16" s="532"/>
      <c r="BC16" s="531" t="e">
        <f>AY16+AZ16</f>
        <v>#REF!</v>
      </c>
      <c r="BD16" s="530">
        <v>4.1666666666600003</v>
      </c>
      <c r="BE16" s="532"/>
      <c r="BF16" s="532"/>
      <c r="BG16" s="531" t="e">
        <f>BC16+BD16</f>
        <v>#REF!</v>
      </c>
      <c r="BH16" s="530">
        <v>4.1666666666600003</v>
      </c>
      <c r="BI16" s="532"/>
      <c r="BJ16" s="532"/>
      <c r="BK16" s="531" t="e">
        <f>BG16+BH16</f>
        <v>#REF!</v>
      </c>
      <c r="BL16" s="530">
        <v>4.1666666666600003</v>
      </c>
      <c r="BM16" s="532"/>
      <c r="BN16" s="532"/>
      <c r="BO16" s="531" t="e">
        <f>BK16+BL16</f>
        <v>#REF!</v>
      </c>
      <c r="BP16" s="530">
        <v>4.1666666666600003</v>
      </c>
      <c r="BQ16" s="532"/>
      <c r="BR16" s="532"/>
      <c r="BS16" s="531" t="e">
        <f>BO16+BP16</f>
        <v>#REF!</v>
      </c>
      <c r="BT16" s="530">
        <v>4.1666666666600003</v>
      </c>
      <c r="BU16" s="532"/>
      <c r="BV16" s="532"/>
      <c r="BW16" s="531" t="e">
        <f>BS16+BT16</f>
        <v>#REF!</v>
      </c>
      <c r="BX16" s="530">
        <v>4.1666666666600003</v>
      </c>
      <c r="BY16" s="532"/>
      <c r="BZ16" s="532"/>
      <c r="CA16" s="531" t="e">
        <f>BW16+BX16</f>
        <v>#REF!</v>
      </c>
      <c r="CB16" s="530">
        <v>4.1666666666600003</v>
      </c>
      <c r="CC16" s="532"/>
      <c r="CD16" s="532"/>
      <c r="CE16" s="531" t="e">
        <f>CA16+CB16</f>
        <v>#REF!</v>
      </c>
      <c r="CF16" s="530">
        <v>4.1666666666600003</v>
      </c>
      <c r="CG16" s="532"/>
      <c r="CH16" s="532"/>
      <c r="CI16" s="531" t="e">
        <f>CE16+CF16</f>
        <v>#REF!</v>
      </c>
      <c r="CJ16" s="530">
        <v>4.1666666666600003</v>
      </c>
      <c r="CK16" s="530"/>
      <c r="CL16" s="530"/>
      <c r="CM16" s="531" t="e">
        <f>CI16+CJ16</f>
        <v>#REF!</v>
      </c>
      <c r="CN16" s="530">
        <v>4.1666666666600003</v>
      </c>
      <c r="CO16" s="532"/>
      <c r="CP16" s="532"/>
      <c r="CQ16" s="531" t="e">
        <f>CM16+CN16</f>
        <v>#REF!</v>
      </c>
      <c r="CR16" s="530">
        <v>4.1666666666600003</v>
      </c>
      <c r="CS16" s="532"/>
      <c r="CT16" s="532"/>
      <c r="CU16" s="531" t="e">
        <f>CQ16+CR16</f>
        <v>#REF!</v>
      </c>
      <c r="CV16" s="530">
        <v>4.1666666666600003</v>
      </c>
      <c r="CW16" s="532"/>
      <c r="CX16" s="532"/>
      <c r="CY16" s="531" t="e">
        <f>CU16+CV16</f>
        <v>#REF!</v>
      </c>
      <c r="CZ16" s="530"/>
      <c r="DA16" s="530"/>
      <c r="DB16" s="530"/>
      <c r="DC16" s="531" t="e">
        <f>CY16+CZ16</f>
        <v>#REF!</v>
      </c>
      <c r="DD16" s="530"/>
      <c r="DE16" s="532"/>
      <c r="DF16" s="532"/>
      <c r="DG16" s="531" t="e">
        <f>DC16+DD16</f>
        <v>#REF!</v>
      </c>
      <c r="DH16" s="530"/>
      <c r="DI16" s="532"/>
      <c r="DJ16" s="532"/>
      <c r="DK16" s="531" t="e">
        <f>DG16+DH16</f>
        <v>#REF!</v>
      </c>
      <c r="DL16" s="530"/>
      <c r="DM16" s="532"/>
      <c r="DN16" s="532"/>
      <c r="DO16" s="531" t="e">
        <f>DK16+DL16</f>
        <v>#REF!</v>
      </c>
      <c r="DP16" s="530"/>
      <c r="DQ16" s="530"/>
      <c r="DR16" s="530"/>
      <c r="DS16" s="531" t="e">
        <f>DO16+DP16</f>
        <v>#REF!</v>
      </c>
      <c r="DT16" s="530"/>
      <c r="DU16" s="532"/>
      <c r="DV16" s="532"/>
      <c r="DW16" s="531" t="e">
        <f>DS16+DT16</f>
        <v>#REF!</v>
      </c>
    </row>
    <row r="17" spans="2:127" ht="12.75" customHeight="1">
      <c r="B17" s="533"/>
      <c r="C17" s="534"/>
      <c r="D17" s="535"/>
      <c r="E17" s="536"/>
      <c r="F17" s="528" t="e">
        <f>#REF!</f>
        <v>#REF!</v>
      </c>
      <c r="G17" s="529"/>
      <c r="H17" s="530"/>
      <c r="I17" s="530"/>
      <c r="J17" s="530"/>
      <c r="K17" s="531"/>
      <c r="L17" s="530"/>
      <c r="M17" s="530"/>
      <c r="N17" s="530"/>
      <c r="O17" s="531"/>
      <c r="P17" s="530"/>
      <c r="Q17" s="530"/>
      <c r="R17" s="530"/>
      <c r="S17" s="531"/>
      <c r="T17" s="530"/>
      <c r="U17" s="530"/>
      <c r="V17" s="530"/>
      <c r="W17" s="531"/>
      <c r="X17" s="530"/>
      <c r="Y17" s="530"/>
      <c r="Z17" s="530"/>
      <c r="AA17" s="531"/>
      <c r="AB17" s="530"/>
      <c r="AC17" s="532"/>
      <c r="AD17" s="532"/>
      <c r="AE17" s="531"/>
      <c r="AF17" s="530"/>
      <c r="AG17" s="530"/>
      <c r="AH17" s="530"/>
      <c r="AI17" s="531"/>
      <c r="AJ17" s="530"/>
      <c r="AK17" s="532"/>
      <c r="AL17" s="532"/>
      <c r="AM17" s="531"/>
      <c r="AN17" s="530"/>
      <c r="AO17" s="532"/>
      <c r="AP17" s="532"/>
      <c r="AQ17" s="531"/>
      <c r="AR17" s="530"/>
      <c r="AS17" s="532"/>
      <c r="AT17" s="532"/>
      <c r="AU17" s="531"/>
      <c r="AV17" s="530"/>
      <c r="AW17" s="532"/>
      <c r="AX17" s="532"/>
      <c r="AY17" s="531"/>
      <c r="AZ17" s="530"/>
      <c r="BA17" s="532"/>
      <c r="BB17" s="532"/>
      <c r="BC17" s="531"/>
      <c r="BD17" s="530"/>
      <c r="BE17" s="532"/>
      <c r="BF17" s="532"/>
      <c r="BG17" s="531"/>
      <c r="BH17" s="530"/>
      <c r="BI17" s="532"/>
      <c r="BJ17" s="532"/>
      <c r="BK17" s="531"/>
      <c r="BL17" s="530"/>
      <c r="BM17" s="532"/>
      <c r="BN17" s="532"/>
      <c r="BO17" s="531"/>
      <c r="BP17" s="530"/>
      <c r="BQ17" s="532"/>
      <c r="BR17" s="532"/>
      <c r="BS17" s="531"/>
      <c r="BT17" s="530"/>
      <c r="BU17" s="532"/>
      <c r="BV17" s="532"/>
      <c r="BW17" s="531"/>
      <c r="BX17" s="530"/>
      <c r="BY17" s="532"/>
      <c r="BZ17" s="532"/>
      <c r="CA17" s="531"/>
      <c r="CB17" s="530"/>
      <c r="CC17" s="532"/>
      <c r="CD17" s="532"/>
      <c r="CE17" s="531"/>
      <c r="CF17" s="530"/>
      <c r="CG17" s="532"/>
      <c r="CH17" s="532"/>
      <c r="CI17" s="531"/>
      <c r="CJ17" s="530"/>
      <c r="CK17" s="530"/>
      <c r="CL17" s="530"/>
      <c r="CM17" s="531"/>
      <c r="CN17" s="530"/>
      <c r="CO17" s="532"/>
      <c r="CP17" s="532"/>
      <c r="CQ17" s="531"/>
      <c r="CR17" s="530"/>
      <c r="CS17" s="532"/>
      <c r="CT17" s="532"/>
      <c r="CU17" s="531"/>
      <c r="CV17" s="530"/>
      <c r="CW17" s="532"/>
      <c r="CX17" s="532"/>
      <c r="CY17" s="531"/>
      <c r="CZ17" s="530"/>
      <c r="DA17" s="530"/>
      <c r="DB17" s="530"/>
      <c r="DC17" s="531"/>
      <c r="DD17" s="530"/>
      <c r="DE17" s="532"/>
      <c r="DF17" s="532"/>
      <c r="DG17" s="531"/>
      <c r="DH17" s="530"/>
      <c r="DI17" s="532"/>
      <c r="DJ17" s="532"/>
      <c r="DK17" s="531"/>
      <c r="DL17" s="530"/>
      <c r="DM17" s="532"/>
      <c r="DN17" s="532"/>
      <c r="DO17" s="531"/>
      <c r="DP17" s="530"/>
      <c r="DQ17" s="530"/>
      <c r="DR17" s="530"/>
      <c r="DS17" s="531"/>
      <c r="DT17" s="530"/>
      <c r="DU17" s="532"/>
      <c r="DV17" s="532"/>
      <c r="DW17" s="531"/>
    </row>
    <row r="18" spans="2:127" ht="12.75" customHeight="1">
      <c r="B18" s="527">
        <v>2</v>
      </c>
      <c r="C18" s="844" t="s">
        <v>2427</v>
      </c>
      <c r="D18" s="844"/>
      <c r="E18" s="844"/>
      <c r="F18" s="528" t="e">
        <f>#REF!</f>
        <v>#REF!</v>
      </c>
      <c r="G18" s="529" t="e">
        <f>IF($F$75=0,0,F18/$F$75)</f>
        <v>#REF!</v>
      </c>
      <c r="H18" s="530"/>
      <c r="I18" s="530"/>
      <c r="J18" s="530"/>
      <c r="K18" s="531">
        <f>H18</f>
        <v>0</v>
      </c>
      <c r="L18" s="530"/>
      <c r="M18" s="530"/>
      <c r="N18" s="530"/>
      <c r="O18" s="531">
        <f>K18+L18</f>
        <v>0</v>
      </c>
      <c r="P18" s="530">
        <v>4.1666666666600003</v>
      </c>
      <c r="Q18" s="530"/>
      <c r="R18" s="530"/>
      <c r="S18" s="531">
        <f>O18+P18</f>
        <v>4.1666666666600003</v>
      </c>
      <c r="T18" s="530">
        <v>4.1666666666600003</v>
      </c>
      <c r="U18" s="530"/>
      <c r="V18" s="530"/>
      <c r="W18" s="531">
        <f>S18+T18</f>
        <v>8.3333333333200006</v>
      </c>
      <c r="X18" s="530">
        <v>4.1666666666600003</v>
      </c>
      <c r="Y18" s="530"/>
      <c r="Z18" s="530"/>
      <c r="AA18" s="531">
        <f>W18+X18</f>
        <v>12.499999999980002</v>
      </c>
      <c r="AB18" s="530">
        <v>4.1666666666600003</v>
      </c>
      <c r="AC18" s="532"/>
      <c r="AD18" s="532"/>
      <c r="AE18" s="531">
        <f>AA18+AB18</f>
        <v>16.666666666640001</v>
      </c>
      <c r="AF18" s="530">
        <v>4.1666666666600003</v>
      </c>
      <c r="AG18" s="530"/>
      <c r="AH18" s="530"/>
      <c r="AI18" s="531">
        <f>AE18+AF18</f>
        <v>20.833333333300001</v>
      </c>
      <c r="AJ18" s="530">
        <v>4.1666666666600003</v>
      </c>
      <c r="AK18" s="532"/>
      <c r="AL18" s="532"/>
      <c r="AM18" s="531">
        <f>AI18+AJ18</f>
        <v>24.99999999996</v>
      </c>
      <c r="AN18" s="530">
        <v>4.1666666666600003</v>
      </c>
      <c r="AO18" s="532"/>
      <c r="AP18" s="532"/>
      <c r="AQ18" s="531">
        <f>AM18+AN18</f>
        <v>29.166666666619999</v>
      </c>
      <c r="AR18" s="530">
        <v>4.1666666666600003</v>
      </c>
      <c r="AS18" s="532"/>
      <c r="AT18" s="532"/>
      <c r="AU18" s="531">
        <f>AQ18+AR18</f>
        <v>33.333333333280002</v>
      </c>
      <c r="AV18" s="530">
        <v>4.1666666666600003</v>
      </c>
      <c r="AW18" s="532"/>
      <c r="AX18" s="532"/>
      <c r="AY18" s="531">
        <f>AU18+AV18</f>
        <v>37.499999999940002</v>
      </c>
      <c r="AZ18" s="530">
        <v>4.1666666666600003</v>
      </c>
      <c r="BA18" s="532"/>
      <c r="BB18" s="532"/>
      <c r="BC18" s="531">
        <f>AY18+AZ18</f>
        <v>41.666666666600001</v>
      </c>
      <c r="BD18" s="530">
        <v>4.1666666666600003</v>
      </c>
      <c r="BE18" s="532"/>
      <c r="BF18" s="532"/>
      <c r="BG18" s="531">
        <f>BC18+BD18</f>
        <v>45.833333333260001</v>
      </c>
      <c r="BH18" s="530">
        <v>4.1666666666600003</v>
      </c>
      <c r="BI18" s="532"/>
      <c r="BJ18" s="532"/>
      <c r="BK18" s="531">
        <f>BG18+BH18</f>
        <v>49.99999999992</v>
      </c>
      <c r="BL18" s="530">
        <v>4.1666666666600003</v>
      </c>
      <c r="BM18" s="532"/>
      <c r="BN18" s="532"/>
      <c r="BO18" s="531">
        <f>BK18+BL18</f>
        <v>54.166666666579999</v>
      </c>
      <c r="BP18" s="530">
        <v>4.1666666666600003</v>
      </c>
      <c r="BQ18" s="532"/>
      <c r="BR18" s="532"/>
      <c r="BS18" s="531">
        <f>BO18+BP18</f>
        <v>58.333333333239999</v>
      </c>
      <c r="BT18" s="530">
        <v>4.1666666666600003</v>
      </c>
      <c r="BU18" s="532"/>
      <c r="BV18" s="532"/>
      <c r="BW18" s="531">
        <f>BS18+BT18</f>
        <v>62.499999999899998</v>
      </c>
      <c r="BX18" s="530">
        <v>4.1666666666600003</v>
      </c>
      <c r="BY18" s="532"/>
      <c r="BZ18" s="532"/>
      <c r="CA18" s="531">
        <f>BW18+BX18</f>
        <v>66.666666666560005</v>
      </c>
      <c r="CB18" s="530">
        <v>4.1666666666600003</v>
      </c>
      <c r="CC18" s="532"/>
      <c r="CD18" s="532"/>
      <c r="CE18" s="531">
        <f>CA18+CB18</f>
        <v>70.833333333220011</v>
      </c>
      <c r="CF18" s="530">
        <v>4.1666666666600003</v>
      </c>
      <c r="CG18" s="532"/>
      <c r="CH18" s="532"/>
      <c r="CI18" s="531">
        <f>CE18+CF18</f>
        <v>74.999999999880018</v>
      </c>
      <c r="CJ18" s="530">
        <v>4.1666666666600003</v>
      </c>
      <c r="CK18" s="530"/>
      <c r="CL18" s="530"/>
      <c r="CM18" s="531">
        <f>CI18+CJ18</f>
        <v>79.166666666540024</v>
      </c>
      <c r="CN18" s="530">
        <v>4.1666666666600003</v>
      </c>
      <c r="CO18" s="532"/>
      <c r="CP18" s="532"/>
      <c r="CQ18" s="531">
        <f>CM18+CN18</f>
        <v>83.333333333200031</v>
      </c>
      <c r="CR18" s="530">
        <v>4.1666666666600003</v>
      </c>
      <c r="CS18" s="532"/>
      <c r="CT18" s="532"/>
      <c r="CU18" s="531">
        <f>CQ18+CR18</f>
        <v>87.499999999860037</v>
      </c>
      <c r="CV18" s="530">
        <v>4.1666666666600003</v>
      </c>
      <c r="CW18" s="532"/>
      <c r="CX18" s="532"/>
      <c r="CY18" s="531">
        <f>CU18+CV18</f>
        <v>91.666666666520044</v>
      </c>
      <c r="CZ18" s="530"/>
      <c r="DA18" s="530"/>
      <c r="DB18" s="530"/>
      <c r="DC18" s="531">
        <f>CY18+CZ18</f>
        <v>91.666666666520044</v>
      </c>
      <c r="DD18" s="530"/>
      <c r="DE18" s="532"/>
      <c r="DF18" s="532"/>
      <c r="DG18" s="531">
        <f>DC18+DD18</f>
        <v>91.666666666520044</v>
      </c>
      <c r="DH18" s="530"/>
      <c r="DI18" s="532"/>
      <c r="DJ18" s="532"/>
      <c r="DK18" s="531">
        <f>DG18+DH18</f>
        <v>91.666666666520044</v>
      </c>
      <c r="DL18" s="530"/>
      <c r="DM18" s="532"/>
      <c r="DN18" s="532"/>
      <c r="DO18" s="531">
        <f>DK18+DL18</f>
        <v>91.666666666520044</v>
      </c>
      <c r="DP18" s="530"/>
      <c r="DQ18" s="530"/>
      <c r="DR18" s="530"/>
      <c r="DS18" s="531">
        <f>DO18+DP18</f>
        <v>91.666666666520044</v>
      </c>
      <c r="DT18" s="530"/>
      <c r="DU18" s="532"/>
      <c r="DV18" s="532"/>
      <c r="DW18" s="531">
        <f>DS18+DT18</f>
        <v>91.666666666520044</v>
      </c>
    </row>
    <row r="19" spans="2:127" ht="12.75" customHeight="1">
      <c r="B19" s="533"/>
      <c r="C19" s="534" t="e">
        <f>#REF!</f>
        <v>#REF!</v>
      </c>
      <c r="D19" s="535"/>
      <c r="E19" s="536"/>
      <c r="F19" s="528" t="e">
        <f>#REF!</f>
        <v>#REF!</v>
      </c>
      <c r="G19" s="529"/>
      <c r="H19" s="530"/>
      <c r="I19" s="530"/>
      <c r="J19" s="530"/>
      <c r="K19" s="531"/>
      <c r="L19" s="530"/>
      <c r="M19" s="530"/>
      <c r="N19" s="530"/>
      <c r="O19" s="531"/>
      <c r="P19" s="530"/>
      <c r="Q19" s="530"/>
      <c r="R19" s="530"/>
      <c r="S19" s="531"/>
      <c r="T19" s="530"/>
      <c r="U19" s="530"/>
      <c r="V19" s="530"/>
      <c r="W19" s="531"/>
      <c r="X19" s="530"/>
      <c r="Y19" s="530"/>
      <c r="Z19" s="530"/>
      <c r="AA19" s="531"/>
      <c r="AB19" s="530"/>
      <c r="AC19" s="532"/>
      <c r="AD19" s="532"/>
      <c r="AE19" s="531"/>
      <c r="AF19" s="530"/>
      <c r="AG19" s="530"/>
      <c r="AH19" s="530"/>
      <c r="AI19" s="531"/>
      <c r="AJ19" s="530"/>
      <c r="AK19" s="532"/>
      <c r="AL19" s="532"/>
      <c r="AM19" s="531"/>
      <c r="AN19" s="530"/>
      <c r="AO19" s="532"/>
      <c r="AP19" s="532"/>
      <c r="AQ19" s="531"/>
      <c r="AR19" s="530"/>
      <c r="AS19" s="532"/>
      <c r="AT19" s="532"/>
      <c r="AU19" s="531"/>
      <c r="AV19" s="530"/>
      <c r="AW19" s="532"/>
      <c r="AX19" s="532"/>
      <c r="AY19" s="531"/>
      <c r="AZ19" s="530"/>
      <c r="BA19" s="532"/>
      <c r="BB19" s="532"/>
      <c r="BC19" s="531"/>
      <c r="BD19" s="530"/>
      <c r="BE19" s="532"/>
      <c r="BF19" s="532"/>
      <c r="BG19" s="531"/>
      <c r="BH19" s="530"/>
      <c r="BI19" s="532"/>
      <c r="BJ19" s="532"/>
      <c r="BK19" s="531"/>
      <c r="BL19" s="530"/>
      <c r="BM19" s="532"/>
      <c r="BN19" s="532"/>
      <c r="BO19" s="531"/>
      <c r="BP19" s="530"/>
      <c r="BQ19" s="532"/>
      <c r="BR19" s="532"/>
      <c r="BS19" s="531"/>
      <c r="BT19" s="530"/>
      <c r="BU19" s="532"/>
      <c r="BV19" s="532"/>
      <c r="BW19" s="531"/>
      <c r="BX19" s="530"/>
      <c r="BY19" s="532"/>
      <c r="BZ19" s="532"/>
      <c r="CA19" s="531"/>
      <c r="CB19" s="530"/>
      <c r="CC19" s="532"/>
      <c r="CD19" s="532"/>
      <c r="CE19" s="531"/>
      <c r="CF19" s="530"/>
      <c r="CG19" s="532"/>
      <c r="CH19" s="532"/>
      <c r="CI19" s="531"/>
      <c r="CJ19" s="530"/>
      <c r="CK19" s="530"/>
      <c r="CL19" s="530"/>
      <c r="CM19" s="531"/>
      <c r="CN19" s="530"/>
      <c r="CO19" s="532"/>
      <c r="CP19" s="532"/>
      <c r="CQ19" s="531"/>
      <c r="CR19" s="530"/>
      <c r="CS19" s="532"/>
      <c r="CT19" s="532"/>
      <c r="CU19" s="531"/>
      <c r="CV19" s="530"/>
      <c r="CW19" s="532"/>
      <c r="CX19" s="532"/>
      <c r="CY19" s="531"/>
      <c r="CZ19" s="530"/>
      <c r="DA19" s="530"/>
      <c r="DB19" s="530"/>
      <c r="DC19" s="531"/>
      <c r="DD19" s="530"/>
      <c r="DE19" s="532"/>
      <c r="DF19" s="532"/>
      <c r="DG19" s="531"/>
      <c r="DH19" s="530"/>
      <c r="DI19" s="532"/>
      <c r="DJ19" s="532"/>
      <c r="DK19" s="531"/>
      <c r="DL19" s="530"/>
      <c r="DM19" s="532"/>
      <c r="DN19" s="532"/>
      <c r="DO19" s="531"/>
      <c r="DP19" s="530"/>
      <c r="DQ19" s="530"/>
      <c r="DR19" s="530"/>
      <c r="DS19" s="531"/>
      <c r="DT19" s="530"/>
      <c r="DU19" s="532"/>
      <c r="DV19" s="532"/>
      <c r="DW19" s="531"/>
    </row>
    <row r="20" spans="2:127" ht="12.75" customHeight="1">
      <c r="B20" s="533"/>
      <c r="C20" s="534" t="e">
        <f>#REF!</f>
        <v>#REF!</v>
      </c>
      <c r="D20" s="535"/>
      <c r="E20" s="536"/>
      <c r="F20" s="528" t="e">
        <f>#REF!</f>
        <v>#REF!</v>
      </c>
      <c r="G20" s="529"/>
      <c r="H20" s="530"/>
      <c r="I20" s="530"/>
      <c r="J20" s="530"/>
      <c r="K20" s="531"/>
      <c r="L20" s="530"/>
      <c r="M20" s="530"/>
      <c r="N20" s="530"/>
      <c r="O20" s="531"/>
      <c r="P20" s="530"/>
      <c r="Q20" s="530"/>
      <c r="R20" s="530"/>
      <c r="S20" s="531"/>
      <c r="T20" s="530"/>
      <c r="U20" s="530"/>
      <c r="V20" s="530"/>
      <c r="W20" s="531"/>
      <c r="X20" s="530"/>
      <c r="Y20" s="530"/>
      <c r="Z20" s="530"/>
      <c r="AA20" s="531"/>
      <c r="AB20" s="530"/>
      <c r="AC20" s="532"/>
      <c r="AD20" s="532"/>
      <c r="AE20" s="531"/>
      <c r="AF20" s="530"/>
      <c r="AG20" s="530"/>
      <c r="AH20" s="530"/>
      <c r="AI20" s="531"/>
      <c r="AJ20" s="530"/>
      <c r="AK20" s="532"/>
      <c r="AL20" s="532"/>
      <c r="AM20" s="531"/>
      <c r="AN20" s="530"/>
      <c r="AO20" s="532"/>
      <c r="AP20" s="532"/>
      <c r="AQ20" s="531"/>
      <c r="AR20" s="530"/>
      <c r="AS20" s="532"/>
      <c r="AT20" s="532"/>
      <c r="AU20" s="531"/>
      <c r="AV20" s="530"/>
      <c r="AW20" s="532"/>
      <c r="AX20" s="532"/>
      <c r="AY20" s="531"/>
      <c r="AZ20" s="530"/>
      <c r="BA20" s="532"/>
      <c r="BB20" s="532"/>
      <c r="BC20" s="531"/>
      <c r="BD20" s="530"/>
      <c r="BE20" s="532"/>
      <c r="BF20" s="532"/>
      <c r="BG20" s="531"/>
      <c r="BH20" s="530"/>
      <c r="BI20" s="532"/>
      <c r="BJ20" s="532"/>
      <c r="BK20" s="531"/>
      <c r="BL20" s="530"/>
      <c r="BM20" s="532"/>
      <c r="BN20" s="532"/>
      <c r="BO20" s="531"/>
      <c r="BP20" s="530"/>
      <c r="BQ20" s="532"/>
      <c r="BR20" s="532"/>
      <c r="BS20" s="531"/>
      <c r="BT20" s="530"/>
      <c r="BU20" s="532"/>
      <c r="BV20" s="532"/>
      <c r="BW20" s="531"/>
      <c r="BX20" s="530"/>
      <c r="BY20" s="532"/>
      <c r="BZ20" s="532"/>
      <c r="CA20" s="531"/>
      <c r="CB20" s="530"/>
      <c r="CC20" s="532"/>
      <c r="CD20" s="532"/>
      <c r="CE20" s="531"/>
      <c r="CF20" s="530"/>
      <c r="CG20" s="532"/>
      <c r="CH20" s="532"/>
      <c r="CI20" s="531"/>
      <c r="CJ20" s="530"/>
      <c r="CK20" s="530"/>
      <c r="CL20" s="530"/>
      <c r="CM20" s="531"/>
      <c r="CN20" s="530"/>
      <c r="CO20" s="532"/>
      <c r="CP20" s="532"/>
      <c r="CQ20" s="531"/>
      <c r="CR20" s="530"/>
      <c r="CS20" s="532"/>
      <c r="CT20" s="532"/>
      <c r="CU20" s="531"/>
      <c r="CV20" s="530"/>
      <c r="CW20" s="532"/>
      <c r="CX20" s="532"/>
      <c r="CY20" s="531"/>
      <c r="CZ20" s="530"/>
      <c r="DA20" s="530"/>
      <c r="DB20" s="530"/>
      <c r="DC20" s="531"/>
      <c r="DD20" s="530"/>
      <c r="DE20" s="532"/>
      <c r="DF20" s="532"/>
      <c r="DG20" s="531"/>
      <c r="DH20" s="530"/>
      <c r="DI20" s="532"/>
      <c r="DJ20" s="532"/>
      <c r="DK20" s="531"/>
      <c r="DL20" s="530"/>
      <c r="DM20" s="532"/>
      <c r="DN20" s="532"/>
      <c r="DO20" s="531"/>
      <c r="DP20" s="530"/>
      <c r="DQ20" s="530"/>
      <c r="DR20" s="530"/>
      <c r="DS20" s="531"/>
      <c r="DT20" s="530"/>
      <c r="DU20" s="532"/>
      <c r="DV20" s="532"/>
      <c r="DW20" s="531"/>
    </row>
    <row r="21" spans="2:127" ht="12.75" customHeight="1">
      <c r="B21" s="533"/>
      <c r="C21" s="534"/>
      <c r="D21" s="535"/>
      <c r="E21" s="536"/>
      <c r="F21" s="528" t="e">
        <f>#REF!</f>
        <v>#REF!</v>
      </c>
      <c r="G21" s="529"/>
      <c r="H21" s="530"/>
      <c r="I21" s="530"/>
      <c r="J21" s="530"/>
      <c r="K21" s="531"/>
      <c r="L21" s="530"/>
      <c r="M21" s="530"/>
      <c r="N21" s="530"/>
      <c r="O21" s="531"/>
      <c r="P21" s="530"/>
      <c r="Q21" s="530"/>
      <c r="R21" s="530"/>
      <c r="S21" s="531"/>
      <c r="T21" s="530"/>
      <c r="U21" s="530"/>
      <c r="V21" s="530"/>
      <c r="W21" s="531"/>
      <c r="X21" s="530"/>
      <c r="Y21" s="530"/>
      <c r="Z21" s="530"/>
      <c r="AA21" s="531"/>
      <c r="AB21" s="530"/>
      <c r="AC21" s="532"/>
      <c r="AD21" s="532"/>
      <c r="AE21" s="531"/>
      <c r="AF21" s="530"/>
      <c r="AG21" s="530"/>
      <c r="AH21" s="530"/>
      <c r="AI21" s="531"/>
      <c r="AJ21" s="530"/>
      <c r="AK21" s="532"/>
      <c r="AL21" s="532"/>
      <c r="AM21" s="531"/>
      <c r="AN21" s="530"/>
      <c r="AO21" s="532"/>
      <c r="AP21" s="532"/>
      <c r="AQ21" s="531"/>
      <c r="AR21" s="530"/>
      <c r="AS21" s="532"/>
      <c r="AT21" s="532"/>
      <c r="AU21" s="531"/>
      <c r="AV21" s="530"/>
      <c r="AW21" s="532"/>
      <c r="AX21" s="532"/>
      <c r="AY21" s="531"/>
      <c r="AZ21" s="530"/>
      <c r="BA21" s="532"/>
      <c r="BB21" s="532"/>
      <c r="BC21" s="531"/>
      <c r="BD21" s="530"/>
      <c r="BE21" s="532"/>
      <c r="BF21" s="532"/>
      <c r="BG21" s="531"/>
      <c r="BH21" s="530"/>
      <c r="BI21" s="532"/>
      <c r="BJ21" s="532"/>
      <c r="BK21" s="531"/>
      <c r="BL21" s="530"/>
      <c r="BM21" s="532"/>
      <c r="BN21" s="532"/>
      <c r="BO21" s="531"/>
      <c r="BP21" s="530"/>
      <c r="BQ21" s="532"/>
      <c r="BR21" s="532"/>
      <c r="BS21" s="531"/>
      <c r="BT21" s="530"/>
      <c r="BU21" s="532"/>
      <c r="BV21" s="532"/>
      <c r="BW21" s="531"/>
      <c r="BX21" s="530"/>
      <c r="BY21" s="532"/>
      <c r="BZ21" s="532"/>
      <c r="CA21" s="531"/>
      <c r="CB21" s="530"/>
      <c r="CC21" s="532"/>
      <c r="CD21" s="532"/>
      <c r="CE21" s="531"/>
      <c r="CF21" s="530"/>
      <c r="CG21" s="532"/>
      <c r="CH21" s="532"/>
      <c r="CI21" s="531"/>
      <c r="CJ21" s="530"/>
      <c r="CK21" s="530"/>
      <c r="CL21" s="530"/>
      <c r="CM21" s="531"/>
      <c r="CN21" s="530"/>
      <c r="CO21" s="532"/>
      <c r="CP21" s="532"/>
      <c r="CQ21" s="531"/>
      <c r="CR21" s="530"/>
      <c r="CS21" s="532"/>
      <c r="CT21" s="532"/>
      <c r="CU21" s="531"/>
      <c r="CV21" s="530"/>
      <c r="CW21" s="532"/>
      <c r="CX21" s="532"/>
      <c r="CY21" s="531"/>
      <c r="CZ21" s="530"/>
      <c r="DA21" s="530"/>
      <c r="DB21" s="530"/>
      <c r="DC21" s="531"/>
      <c r="DD21" s="530"/>
      <c r="DE21" s="532"/>
      <c r="DF21" s="532"/>
      <c r="DG21" s="531"/>
      <c r="DH21" s="530"/>
      <c r="DI21" s="532"/>
      <c r="DJ21" s="532"/>
      <c r="DK21" s="531"/>
      <c r="DL21" s="530"/>
      <c r="DM21" s="532"/>
      <c r="DN21" s="532"/>
      <c r="DO21" s="531"/>
      <c r="DP21" s="530"/>
      <c r="DQ21" s="530"/>
      <c r="DR21" s="530"/>
      <c r="DS21" s="531"/>
      <c r="DT21" s="530"/>
      <c r="DU21" s="532"/>
      <c r="DV21" s="532"/>
      <c r="DW21" s="531"/>
    </row>
    <row r="22" spans="2:127" ht="12.75" customHeight="1">
      <c r="B22" s="527">
        <v>3</v>
      </c>
      <c r="C22" s="844" t="s">
        <v>2428</v>
      </c>
      <c r="D22" s="844"/>
      <c r="E22" s="844"/>
      <c r="F22" s="528" t="e">
        <f>#REF!</f>
        <v>#REF!</v>
      </c>
      <c r="G22" s="529" t="e">
        <f>IF($F$75=0,0,F22/$F$75)</f>
        <v>#REF!</v>
      </c>
      <c r="H22" s="530"/>
      <c r="I22" s="530"/>
      <c r="J22" s="530"/>
      <c r="K22" s="531">
        <f>H22</f>
        <v>0</v>
      </c>
      <c r="L22" s="530"/>
      <c r="M22" s="530"/>
      <c r="N22" s="530"/>
      <c r="O22" s="531">
        <f>K22+L22</f>
        <v>0</v>
      </c>
      <c r="P22" s="530">
        <v>4.1666666666600003</v>
      </c>
      <c r="Q22" s="530"/>
      <c r="R22" s="530"/>
      <c r="S22" s="531">
        <f>O22+P22</f>
        <v>4.1666666666600003</v>
      </c>
      <c r="T22" s="530">
        <v>4.1666666666600003</v>
      </c>
      <c r="U22" s="530"/>
      <c r="V22" s="530"/>
      <c r="W22" s="531">
        <f>S22+T22</f>
        <v>8.3333333333200006</v>
      </c>
      <c r="X22" s="530">
        <v>4.1666666666600003</v>
      </c>
      <c r="Y22" s="530"/>
      <c r="Z22" s="530"/>
      <c r="AA22" s="531">
        <f>W22+X22</f>
        <v>12.499999999980002</v>
      </c>
      <c r="AB22" s="530">
        <v>4.1666666666600003</v>
      </c>
      <c r="AC22" s="532"/>
      <c r="AD22" s="532"/>
      <c r="AE22" s="531">
        <f>AA22+AB22</f>
        <v>16.666666666640001</v>
      </c>
      <c r="AF22" s="530">
        <v>4.1666666666600003</v>
      </c>
      <c r="AG22" s="530"/>
      <c r="AH22" s="530"/>
      <c r="AI22" s="531">
        <f>AE22+AF22</f>
        <v>20.833333333300001</v>
      </c>
      <c r="AJ22" s="530">
        <v>4.1666666666600003</v>
      </c>
      <c r="AK22" s="532"/>
      <c r="AL22" s="532"/>
      <c r="AM22" s="531">
        <f>AI22+AJ22</f>
        <v>24.99999999996</v>
      </c>
      <c r="AN22" s="530">
        <v>4.1666666666600003</v>
      </c>
      <c r="AO22" s="532"/>
      <c r="AP22" s="532"/>
      <c r="AQ22" s="531">
        <f>AM22+AN22</f>
        <v>29.166666666619999</v>
      </c>
      <c r="AR22" s="530">
        <v>4.1666666666600003</v>
      </c>
      <c r="AS22" s="532"/>
      <c r="AT22" s="532"/>
      <c r="AU22" s="531">
        <f>AQ22+AR22</f>
        <v>33.333333333280002</v>
      </c>
      <c r="AV22" s="530">
        <v>4.1666666666600003</v>
      </c>
      <c r="AW22" s="532"/>
      <c r="AX22" s="532"/>
      <c r="AY22" s="531">
        <f>AU22+AV22</f>
        <v>37.499999999940002</v>
      </c>
      <c r="AZ22" s="530">
        <v>4.1666666666600003</v>
      </c>
      <c r="BA22" s="532"/>
      <c r="BB22" s="532"/>
      <c r="BC22" s="531">
        <f>AY22+AZ22</f>
        <v>41.666666666600001</v>
      </c>
      <c r="BD22" s="530">
        <v>4.1666666666600003</v>
      </c>
      <c r="BE22" s="532"/>
      <c r="BF22" s="532"/>
      <c r="BG22" s="531">
        <f>BC22+BD22</f>
        <v>45.833333333260001</v>
      </c>
      <c r="BH22" s="530">
        <v>4.1666666666600003</v>
      </c>
      <c r="BI22" s="532"/>
      <c r="BJ22" s="532"/>
      <c r="BK22" s="531">
        <f>BG22+BH22</f>
        <v>49.99999999992</v>
      </c>
      <c r="BL22" s="530">
        <v>4.1666666666600003</v>
      </c>
      <c r="BM22" s="532"/>
      <c r="BN22" s="532"/>
      <c r="BO22" s="531">
        <f>BK22+BL22</f>
        <v>54.166666666579999</v>
      </c>
      <c r="BP22" s="530">
        <v>4.1666666666600003</v>
      </c>
      <c r="BQ22" s="532"/>
      <c r="BR22" s="532"/>
      <c r="BS22" s="531">
        <f>BO22+BP22</f>
        <v>58.333333333239999</v>
      </c>
      <c r="BT22" s="530">
        <v>4.1666666666600003</v>
      </c>
      <c r="BU22" s="532"/>
      <c r="BV22" s="532"/>
      <c r="BW22" s="531">
        <f>BS22+BT22</f>
        <v>62.499999999899998</v>
      </c>
      <c r="BX22" s="530">
        <v>4.1666666666600003</v>
      </c>
      <c r="BY22" s="532"/>
      <c r="BZ22" s="532"/>
      <c r="CA22" s="531">
        <f>BW22+BX22</f>
        <v>66.666666666560005</v>
      </c>
      <c r="CB22" s="530">
        <v>4.1666666666600003</v>
      </c>
      <c r="CC22" s="532"/>
      <c r="CD22" s="532"/>
      <c r="CE22" s="531">
        <f>CA22+CB22</f>
        <v>70.833333333220011</v>
      </c>
      <c r="CF22" s="530">
        <v>4.1666666666600003</v>
      </c>
      <c r="CG22" s="532"/>
      <c r="CH22" s="532"/>
      <c r="CI22" s="531">
        <f>CE22+CF22</f>
        <v>74.999999999880018</v>
      </c>
      <c r="CJ22" s="530">
        <v>4.1666666666600003</v>
      </c>
      <c r="CK22" s="530"/>
      <c r="CL22" s="530"/>
      <c r="CM22" s="531">
        <f>CI22+CJ22</f>
        <v>79.166666666540024</v>
      </c>
      <c r="CN22" s="530">
        <v>4.1666666666600003</v>
      </c>
      <c r="CO22" s="532"/>
      <c r="CP22" s="532"/>
      <c r="CQ22" s="531">
        <f>CM22+CN22</f>
        <v>83.333333333200031</v>
      </c>
      <c r="CR22" s="530">
        <v>4.1666666666600003</v>
      </c>
      <c r="CS22" s="532"/>
      <c r="CT22" s="532"/>
      <c r="CU22" s="531">
        <f>CQ22+CR22</f>
        <v>87.499999999860037</v>
      </c>
      <c r="CV22" s="530">
        <v>4.1666666666600003</v>
      </c>
      <c r="CW22" s="532"/>
      <c r="CX22" s="532"/>
      <c r="CY22" s="531">
        <f>CU22+CV22</f>
        <v>91.666666666520044</v>
      </c>
      <c r="CZ22" s="530"/>
      <c r="DA22" s="530"/>
      <c r="DB22" s="530"/>
      <c r="DC22" s="531">
        <f>CY22+CZ22</f>
        <v>91.666666666520044</v>
      </c>
      <c r="DD22" s="530"/>
      <c r="DE22" s="532"/>
      <c r="DF22" s="532"/>
      <c r="DG22" s="531">
        <f>DC22+DD22</f>
        <v>91.666666666520044</v>
      </c>
      <c r="DH22" s="530"/>
      <c r="DI22" s="532"/>
      <c r="DJ22" s="532"/>
      <c r="DK22" s="531">
        <f>DG22+DH22</f>
        <v>91.666666666520044</v>
      </c>
      <c r="DL22" s="530"/>
      <c r="DM22" s="532"/>
      <c r="DN22" s="532"/>
      <c r="DO22" s="531">
        <f>DK22+DL22</f>
        <v>91.666666666520044</v>
      </c>
      <c r="DP22" s="530"/>
      <c r="DQ22" s="530"/>
      <c r="DR22" s="530"/>
      <c r="DS22" s="531">
        <f>DO22+DP22</f>
        <v>91.666666666520044</v>
      </c>
      <c r="DT22" s="530"/>
      <c r="DU22" s="532"/>
      <c r="DV22" s="532"/>
      <c r="DW22" s="531">
        <f>DS22+DT22</f>
        <v>91.666666666520044</v>
      </c>
    </row>
    <row r="23" spans="2:127" ht="12.75" customHeight="1">
      <c r="B23" s="533"/>
      <c r="C23" s="534" t="e">
        <f>#REF!</f>
        <v>#REF!</v>
      </c>
      <c r="D23" s="535"/>
      <c r="E23" s="536"/>
      <c r="F23" s="528" t="e">
        <f>#REF!</f>
        <v>#REF!</v>
      </c>
      <c r="G23" s="529"/>
      <c r="H23" s="530"/>
      <c r="I23" s="530"/>
      <c r="J23" s="530"/>
      <c r="K23" s="531"/>
      <c r="L23" s="530"/>
      <c r="M23" s="530"/>
      <c r="N23" s="530"/>
      <c r="O23" s="531"/>
      <c r="P23" s="530"/>
      <c r="Q23" s="530"/>
      <c r="R23" s="530"/>
      <c r="S23" s="531"/>
      <c r="T23" s="530"/>
      <c r="U23" s="530"/>
      <c r="V23" s="530"/>
      <c r="W23" s="531"/>
      <c r="X23" s="530"/>
      <c r="Y23" s="530"/>
      <c r="Z23" s="530"/>
      <c r="AA23" s="531"/>
      <c r="AB23" s="530"/>
      <c r="AC23" s="532"/>
      <c r="AD23" s="532"/>
      <c r="AE23" s="531"/>
      <c r="AF23" s="530"/>
      <c r="AG23" s="530"/>
      <c r="AH23" s="530"/>
      <c r="AI23" s="531"/>
      <c r="AJ23" s="530"/>
      <c r="AK23" s="532"/>
      <c r="AL23" s="532"/>
      <c r="AM23" s="531"/>
      <c r="AN23" s="530"/>
      <c r="AO23" s="532"/>
      <c r="AP23" s="532"/>
      <c r="AQ23" s="531"/>
      <c r="AR23" s="530"/>
      <c r="AS23" s="532"/>
      <c r="AT23" s="532"/>
      <c r="AU23" s="531"/>
      <c r="AV23" s="530"/>
      <c r="AW23" s="532"/>
      <c r="AX23" s="532"/>
      <c r="AY23" s="531"/>
      <c r="AZ23" s="530"/>
      <c r="BA23" s="532"/>
      <c r="BB23" s="532"/>
      <c r="BC23" s="531"/>
      <c r="BD23" s="530"/>
      <c r="BE23" s="532"/>
      <c r="BF23" s="532"/>
      <c r="BG23" s="531"/>
      <c r="BH23" s="530"/>
      <c r="BI23" s="532"/>
      <c r="BJ23" s="532"/>
      <c r="BK23" s="531"/>
      <c r="BL23" s="530"/>
      <c r="BM23" s="532"/>
      <c r="BN23" s="532"/>
      <c r="BO23" s="531"/>
      <c r="BP23" s="530"/>
      <c r="BQ23" s="532"/>
      <c r="BR23" s="532"/>
      <c r="BS23" s="531"/>
      <c r="BT23" s="530"/>
      <c r="BU23" s="532"/>
      <c r="BV23" s="532"/>
      <c r="BW23" s="531"/>
      <c r="BX23" s="530"/>
      <c r="BY23" s="532"/>
      <c r="BZ23" s="532"/>
      <c r="CA23" s="531"/>
      <c r="CB23" s="530"/>
      <c r="CC23" s="532"/>
      <c r="CD23" s="532"/>
      <c r="CE23" s="531"/>
      <c r="CF23" s="530"/>
      <c r="CG23" s="532"/>
      <c r="CH23" s="532"/>
      <c r="CI23" s="531"/>
      <c r="CJ23" s="530"/>
      <c r="CK23" s="530"/>
      <c r="CL23" s="530"/>
      <c r="CM23" s="531"/>
      <c r="CN23" s="530"/>
      <c r="CO23" s="532"/>
      <c r="CP23" s="532"/>
      <c r="CQ23" s="531"/>
      <c r="CR23" s="530"/>
      <c r="CS23" s="532"/>
      <c r="CT23" s="532"/>
      <c r="CU23" s="531"/>
      <c r="CV23" s="530"/>
      <c r="CW23" s="532"/>
      <c r="CX23" s="532"/>
      <c r="CY23" s="531"/>
      <c r="CZ23" s="530"/>
      <c r="DA23" s="530"/>
      <c r="DB23" s="530"/>
      <c r="DC23" s="531"/>
      <c r="DD23" s="530"/>
      <c r="DE23" s="532"/>
      <c r="DF23" s="532"/>
      <c r="DG23" s="531"/>
      <c r="DH23" s="530"/>
      <c r="DI23" s="532"/>
      <c r="DJ23" s="532"/>
      <c r="DK23" s="531"/>
      <c r="DL23" s="530"/>
      <c r="DM23" s="532"/>
      <c r="DN23" s="532"/>
      <c r="DO23" s="531"/>
      <c r="DP23" s="530"/>
      <c r="DQ23" s="530"/>
      <c r="DR23" s="530"/>
      <c r="DS23" s="531"/>
      <c r="DT23" s="530"/>
      <c r="DU23" s="532"/>
      <c r="DV23" s="532"/>
      <c r="DW23" s="531"/>
    </row>
    <row r="24" spans="2:127" ht="12.75" customHeight="1">
      <c r="B24" s="533"/>
      <c r="C24" s="534" t="e">
        <f>#REF!</f>
        <v>#REF!</v>
      </c>
      <c r="D24" s="535"/>
      <c r="E24" s="536"/>
      <c r="F24" s="528" t="e">
        <f>#REF!</f>
        <v>#REF!</v>
      </c>
      <c r="G24" s="529"/>
      <c r="H24" s="530"/>
      <c r="I24" s="530"/>
      <c r="J24" s="530"/>
      <c r="K24" s="531"/>
      <c r="L24" s="530"/>
      <c r="M24" s="530"/>
      <c r="N24" s="530"/>
      <c r="O24" s="531"/>
      <c r="P24" s="530"/>
      <c r="Q24" s="530"/>
      <c r="R24" s="530"/>
      <c r="S24" s="531"/>
      <c r="T24" s="530"/>
      <c r="U24" s="530"/>
      <c r="V24" s="530"/>
      <c r="W24" s="531"/>
      <c r="X24" s="530"/>
      <c r="Y24" s="530"/>
      <c r="Z24" s="530"/>
      <c r="AA24" s="531"/>
      <c r="AB24" s="530"/>
      <c r="AC24" s="532"/>
      <c r="AD24" s="532"/>
      <c r="AE24" s="531"/>
      <c r="AF24" s="530"/>
      <c r="AG24" s="530"/>
      <c r="AH24" s="530"/>
      <c r="AI24" s="531"/>
      <c r="AJ24" s="530"/>
      <c r="AK24" s="532"/>
      <c r="AL24" s="532"/>
      <c r="AM24" s="531"/>
      <c r="AN24" s="530"/>
      <c r="AO24" s="532"/>
      <c r="AP24" s="532"/>
      <c r="AQ24" s="531"/>
      <c r="AR24" s="530"/>
      <c r="AS24" s="532"/>
      <c r="AT24" s="532"/>
      <c r="AU24" s="531"/>
      <c r="AV24" s="530"/>
      <c r="AW24" s="532"/>
      <c r="AX24" s="532"/>
      <c r="AY24" s="531"/>
      <c r="AZ24" s="530"/>
      <c r="BA24" s="532"/>
      <c r="BB24" s="532"/>
      <c r="BC24" s="531"/>
      <c r="BD24" s="530"/>
      <c r="BE24" s="532"/>
      <c r="BF24" s="532"/>
      <c r="BG24" s="531"/>
      <c r="BH24" s="530"/>
      <c r="BI24" s="532"/>
      <c r="BJ24" s="532"/>
      <c r="BK24" s="531"/>
      <c r="BL24" s="530"/>
      <c r="BM24" s="532"/>
      <c r="BN24" s="532"/>
      <c r="BO24" s="531"/>
      <c r="BP24" s="530"/>
      <c r="BQ24" s="532"/>
      <c r="BR24" s="532"/>
      <c r="BS24" s="531"/>
      <c r="BT24" s="530"/>
      <c r="BU24" s="532"/>
      <c r="BV24" s="532"/>
      <c r="BW24" s="531"/>
      <c r="BX24" s="530"/>
      <c r="BY24" s="532"/>
      <c r="BZ24" s="532"/>
      <c r="CA24" s="531"/>
      <c r="CB24" s="530"/>
      <c r="CC24" s="532"/>
      <c r="CD24" s="532"/>
      <c r="CE24" s="531"/>
      <c r="CF24" s="530"/>
      <c r="CG24" s="532"/>
      <c r="CH24" s="532"/>
      <c r="CI24" s="531"/>
      <c r="CJ24" s="530"/>
      <c r="CK24" s="530"/>
      <c r="CL24" s="530"/>
      <c r="CM24" s="531"/>
      <c r="CN24" s="530"/>
      <c r="CO24" s="532"/>
      <c r="CP24" s="532"/>
      <c r="CQ24" s="531"/>
      <c r="CR24" s="530"/>
      <c r="CS24" s="532"/>
      <c r="CT24" s="532"/>
      <c r="CU24" s="531"/>
      <c r="CV24" s="530"/>
      <c r="CW24" s="532"/>
      <c r="CX24" s="532"/>
      <c r="CY24" s="531"/>
      <c r="CZ24" s="530"/>
      <c r="DA24" s="530"/>
      <c r="DB24" s="530"/>
      <c r="DC24" s="531"/>
      <c r="DD24" s="530"/>
      <c r="DE24" s="532"/>
      <c r="DF24" s="532"/>
      <c r="DG24" s="531"/>
      <c r="DH24" s="530"/>
      <c r="DI24" s="532"/>
      <c r="DJ24" s="532"/>
      <c r="DK24" s="531"/>
      <c r="DL24" s="530"/>
      <c r="DM24" s="532"/>
      <c r="DN24" s="532"/>
      <c r="DO24" s="531"/>
      <c r="DP24" s="530"/>
      <c r="DQ24" s="530"/>
      <c r="DR24" s="530"/>
      <c r="DS24" s="531"/>
      <c r="DT24" s="530"/>
      <c r="DU24" s="532"/>
      <c r="DV24" s="532"/>
      <c r="DW24" s="531"/>
    </row>
    <row r="25" spans="2:127" ht="12.75" customHeight="1">
      <c r="B25" s="533"/>
      <c r="C25" s="534" t="e">
        <f>#REF!</f>
        <v>#REF!</v>
      </c>
      <c r="D25" s="535"/>
      <c r="E25" s="536"/>
      <c r="F25" s="528" t="e">
        <f>#REF!</f>
        <v>#REF!</v>
      </c>
      <c r="G25" s="529"/>
      <c r="H25" s="530"/>
      <c r="I25" s="530"/>
      <c r="J25" s="530"/>
      <c r="K25" s="531"/>
      <c r="L25" s="530"/>
      <c r="M25" s="530"/>
      <c r="N25" s="530"/>
      <c r="O25" s="531"/>
      <c r="P25" s="530"/>
      <c r="Q25" s="530"/>
      <c r="R25" s="530"/>
      <c r="S25" s="531"/>
      <c r="T25" s="530"/>
      <c r="U25" s="530"/>
      <c r="V25" s="530"/>
      <c r="W25" s="531"/>
      <c r="X25" s="530"/>
      <c r="Y25" s="530"/>
      <c r="Z25" s="530"/>
      <c r="AA25" s="531"/>
      <c r="AB25" s="530"/>
      <c r="AC25" s="532"/>
      <c r="AD25" s="532"/>
      <c r="AE25" s="531"/>
      <c r="AF25" s="530"/>
      <c r="AG25" s="530"/>
      <c r="AH25" s="530"/>
      <c r="AI25" s="531"/>
      <c r="AJ25" s="530"/>
      <c r="AK25" s="532"/>
      <c r="AL25" s="532"/>
      <c r="AM25" s="531"/>
      <c r="AN25" s="530"/>
      <c r="AO25" s="532"/>
      <c r="AP25" s="532"/>
      <c r="AQ25" s="531"/>
      <c r="AR25" s="530"/>
      <c r="AS25" s="532"/>
      <c r="AT25" s="532"/>
      <c r="AU25" s="531"/>
      <c r="AV25" s="530"/>
      <c r="AW25" s="532"/>
      <c r="AX25" s="532"/>
      <c r="AY25" s="531"/>
      <c r="AZ25" s="530"/>
      <c r="BA25" s="532"/>
      <c r="BB25" s="532"/>
      <c r="BC25" s="531"/>
      <c r="BD25" s="530"/>
      <c r="BE25" s="532"/>
      <c r="BF25" s="532"/>
      <c r="BG25" s="531"/>
      <c r="BH25" s="530"/>
      <c r="BI25" s="532"/>
      <c r="BJ25" s="532"/>
      <c r="BK25" s="531"/>
      <c r="BL25" s="530"/>
      <c r="BM25" s="532"/>
      <c r="BN25" s="532"/>
      <c r="BO25" s="531"/>
      <c r="BP25" s="530"/>
      <c r="BQ25" s="532"/>
      <c r="BR25" s="532"/>
      <c r="BS25" s="531"/>
      <c r="BT25" s="530"/>
      <c r="BU25" s="532"/>
      <c r="BV25" s="532"/>
      <c r="BW25" s="531"/>
      <c r="BX25" s="530"/>
      <c r="BY25" s="532"/>
      <c r="BZ25" s="532"/>
      <c r="CA25" s="531"/>
      <c r="CB25" s="530"/>
      <c r="CC25" s="532"/>
      <c r="CD25" s="532"/>
      <c r="CE25" s="531"/>
      <c r="CF25" s="530"/>
      <c r="CG25" s="532"/>
      <c r="CH25" s="532"/>
      <c r="CI25" s="531"/>
      <c r="CJ25" s="530"/>
      <c r="CK25" s="530"/>
      <c r="CL25" s="530"/>
      <c r="CM25" s="531"/>
      <c r="CN25" s="530"/>
      <c r="CO25" s="532"/>
      <c r="CP25" s="532"/>
      <c r="CQ25" s="531"/>
      <c r="CR25" s="530"/>
      <c r="CS25" s="532"/>
      <c r="CT25" s="532"/>
      <c r="CU25" s="531"/>
      <c r="CV25" s="530"/>
      <c r="CW25" s="532"/>
      <c r="CX25" s="532"/>
      <c r="CY25" s="531"/>
      <c r="CZ25" s="530"/>
      <c r="DA25" s="530"/>
      <c r="DB25" s="530"/>
      <c r="DC25" s="531"/>
      <c r="DD25" s="530"/>
      <c r="DE25" s="532"/>
      <c r="DF25" s="532"/>
      <c r="DG25" s="531"/>
      <c r="DH25" s="530"/>
      <c r="DI25" s="532"/>
      <c r="DJ25" s="532"/>
      <c r="DK25" s="531"/>
      <c r="DL25" s="530"/>
      <c r="DM25" s="532"/>
      <c r="DN25" s="532"/>
      <c r="DO25" s="531"/>
      <c r="DP25" s="530"/>
      <c r="DQ25" s="530"/>
      <c r="DR25" s="530"/>
      <c r="DS25" s="531"/>
      <c r="DT25" s="530"/>
      <c r="DU25" s="532"/>
      <c r="DV25" s="532"/>
      <c r="DW25" s="531"/>
    </row>
    <row r="26" spans="2:127" ht="12.75" customHeight="1">
      <c r="B26" s="533"/>
      <c r="C26" s="534"/>
      <c r="D26" s="535"/>
      <c r="E26" s="536"/>
      <c r="F26" s="528" t="e">
        <f>#REF!</f>
        <v>#REF!</v>
      </c>
      <c r="G26" s="529"/>
      <c r="H26" s="530"/>
      <c r="I26" s="530"/>
      <c r="J26" s="530"/>
      <c r="K26" s="531"/>
      <c r="L26" s="530"/>
      <c r="M26" s="530"/>
      <c r="N26" s="530"/>
      <c r="O26" s="531"/>
      <c r="P26" s="530"/>
      <c r="Q26" s="530"/>
      <c r="R26" s="530"/>
      <c r="S26" s="531"/>
      <c r="T26" s="530"/>
      <c r="U26" s="530"/>
      <c r="V26" s="530"/>
      <c r="W26" s="531"/>
      <c r="X26" s="530"/>
      <c r="Y26" s="530"/>
      <c r="Z26" s="530"/>
      <c r="AA26" s="531"/>
      <c r="AB26" s="530"/>
      <c r="AC26" s="532"/>
      <c r="AD26" s="532"/>
      <c r="AE26" s="531"/>
      <c r="AF26" s="530"/>
      <c r="AG26" s="530"/>
      <c r="AH26" s="530"/>
      <c r="AI26" s="531"/>
      <c r="AJ26" s="530"/>
      <c r="AK26" s="532"/>
      <c r="AL26" s="532"/>
      <c r="AM26" s="531"/>
      <c r="AN26" s="530"/>
      <c r="AO26" s="532"/>
      <c r="AP26" s="532"/>
      <c r="AQ26" s="531"/>
      <c r="AR26" s="530"/>
      <c r="AS26" s="532"/>
      <c r="AT26" s="532"/>
      <c r="AU26" s="531"/>
      <c r="AV26" s="530"/>
      <c r="AW26" s="532"/>
      <c r="AX26" s="532"/>
      <c r="AY26" s="531"/>
      <c r="AZ26" s="530"/>
      <c r="BA26" s="532"/>
      <c r="BB26" s="532"/>
      <c r="BC26" s="531"/>
      <c r="BD26" s="530"/>
      <c r="BE26" s="532"/>
      <c r="BF26" s="532"/>
      <c r="BG26" s="531"/>
      <c r="BH26" s="530"/>
      <c r="BI26" s="532"/>
      <c r="BJ26" s="532"/>
      <c r="BK26" s="531"/>
      <c r="BL26" s="530"/>
      <c r="BM26" s="532"/>
      <c r="BN26" s="532"/>
      <c r="BO26" s="531"/>
      <c r="BP26" s="530"/>
      <c r="BQ26" s="532"/>
      <c r="BR26" s="532"/>
      <c r="BS26" s="531"/>
      <c r="BT26" s="530"/>
      <c r="BU26" s="532"/>
      <c r="BV26" s="532"/>
      <c r="BW26" s="531"/>
      <c r="BX26" s="530"/>
      <c r="BY26" s="532"/>
      <c r="BZ26" s="532"/>
      <c r="CA26" s="531"/>
      <c r="CB26" s="530"/>
      <c r="CC26" s="532"/>
      <c r="CD26" s="532"/>
      <c r="CE26" s="531"/>
      <c r="CF26" s="530"/>
      <c r="CG26" s="532"/>
      <c r="CH26" s="532"/>
      <c r="CI26" s="531"/>
      <c r="CJ26" s="530"/>
      <c r="CK26" s="530"/>
      <c r="CL26" s="530"/>
      <c r="CM26" s="531"/>
      <c r="CN26" s="530"/>
      <c r="CO26" s="532"/>
      <c r="CP26" s="532"/>
      <c r="CQ26" s="531"/>
      <c r="CR26" s="530"/>
      <c r="CS26" s="532"/>
      <c r="CT26" s="532"/>
      <c r="CU26" s="531"/>
      <c r="CV26" s="530"/>
      <c r="CW26" s="532"/>
      <c r="CX26" s="532"/>
      <c r="CY26" s="531"/>
      <c r="CZ26" s="530"/>
      <c r="DA26" s="530"/>
      <c r="DB26" s="530"/>
      <c r="DC26" s="531"/>
      <c r="DD26" s="530"/>
      <c r="DE26" s="532"/>
      <c r="DF26" s="532"/>
      <c r="DG26" s="531"/>
      <c r="DH26" s="530"/>
      <c r="DI26" s="532"/>
      <c r="DJ26" s="532"/>
      <c r="DK26" s="531"/>
      <c r="DL26" s="530"/>
      <c r="DM26" s="532"/>
      <c r="DN26" s="532"/>
      <c r="DO26" s="531"/>
      <c r="DP26" s="530"/>
      <c r="DQ26" s="530"/>
      <c r="DR26" s="530"/>
      <c r="DS26" s="531"/>
      <c r="DT26" s="530"/>
      <c r="DU26" s="532"/>
      <c r="DV26" s="532"/>
      <c r="DW26" s="531"/>
    </row>
    <row r="27" spans="2:127" ht="12.75" customHeight="1">
      <c r="B27" s="527">
        <v>4</v>
      </c>
      <c r="C27" s="844" t="s">
        <v>2429</v>
      </c>
      <c r="D27" s="844"/>
      <c r="E27" s="844"/>
      <c r="F27" s="528" t="e">
        <f>#REF!</f>
        <v>#REF!</v>
      </c>
      <c r="G27" s="529" t="e">
        <f>IF($F$75=0,0,F27/$F$75)</f>
        <v>#REF!</v>
      </c>
      <c r="H27" s="530">
        <f>100/31</f>
        <v>3.225806451612903</v>
      </c>
      <c r="I27" s="530"/>
      <c r="J27" s="530"/>
      <c r="K27" s="531">
        <f>H27</f>
        <v>3.225806451612903</v>
      </c>
      <c r="L27" s="530">
        <v>3.4903815535682967</v>
      </c>
      <c r="M27" s="530"/>
      <c r="N27" s="530"/>
      <c r="O27" s="531">
        <f>K27+L27</f>
        <v>6.7161880051812002</v>
      </c>
      <c r="P27" s="530">
        <v>3.7244425740838145</v>
      </c>
      <c r="Q27" s="530"/>
      <c r="R27" s="530"/>
      <c r="S27" s="531">
        <f>O27+P27</f>
        <v>10.440630579265015</v>
      </c>
      <c r="T27" s="530">
        <v>3.107819743994388</v>
      </c>
      <c r="U27" s="530"/>
      <c r="V27" s="530"/>
      <c r="W27" s="531">
        <f>S27+T27</f>
        <v>13.548450323259402</v>
      </c>
      <c r="X27" s="530">
        <v>9.0607666140627749</v>
      </c>
      <c r="Y27" s="530"/>
      <c r="Z27" s="530"/>
      <c r="AA27" s="531">
        <f>W27+X27</f>
        <v>22.609216937322177</v>
      </c>
      <c r="AB27" s="530">
        <v>3.0969580922321587</v>
      </c>
      <c r="AC27" s="532"/>
      <c r="AD27" s="532"/>
      <c r="AE27" s="531">
        <f>AA27+AB27</f>
        <v>25.706175029554338</v>
      </c>
      <c r="AF27" s="530">
        <v>3.2927497808171142</v>
      </c>
      <c r="AG27" s="530"/>
      <c r="AH27" s="530"/>
      <c r="AI27" s="531">
        <f>AE27+AF27</f>
        <v>28.998924810371452</v>
      </c>
      <c r="AJ27" s="530">
        <v>3.0969580922321587</v>
      </c>
      <c r="AK27" s="532"/>
      <c r="AL27" s="532"/>
      <c r="AM27" s="531">
        <f>AI27+AJ27</f>
        <v>32.095882902603613</v>
      </c>
      <c r="AN27" s="530">
        <v>3.2927497808171142</v>
      </c>
      <c r="AO27" s="532"/>
      <c r="AP27" s="532"/>
      <c r="AQ27" s="531">
        <f>AM27+AN27</f>
        <v>35.388632683420724</v>
      </c>
      <c r="AR27" s="530">
        <v>5.4970117482026986</v>
      </c>
      <c r="AS27" s="532"/>
      <c r="AT27" s="532"/>
      <c r="AU27" s="531">
        <f>AQ27+AR27</f>
        <v>40.885644431623419</v>
      </c>
      <c r="AV27" s="530">
        <v>5.6928034367876537</v>
      </c>
      <c r="AW27" s="532"/>
      <c r="AX27" s="532"/>
      <c r="AY27" s="531">
        <f>AU27+AV27</f>
        <v>46.578447868411075</v>
      </c>
      <c r="AZ27" s="530">
        <v>3.1771800806593005</v>
      </c>
      <c r="BA27" s="532"/>
      <c r="BB27" s="532"/>
      <c r="BC27" s="531">
        <f>AY27+AZ27</f>
        <v>49.755627949070373</v>
      </c>
      <c r="BD27" s="530">
        <v>4.0133382430299838</v>
      </c>
      <c r="BE27" s="532"/>
      <c r="BF27" s="532"/>
      <c r="BG27" s="531">
        <f>BC27+BD27</f>
        <v>53.768966192100358</v>
      </c>
      <c r="BH27" s="530">
        <v>3.8175465544450291</v>
      </c>
      <c r="BI27" s="532"/>
      <c r="BJ27" s="532"/>
      <c r="BK27" s="531">
        <f>BG27+BH27</f>
        <v>57.586512746545388</v>
      </c>
      <c r="BL27" s="530">
        <v>3.4872993161493948</v>
      </c>
      <c r="BM27" s="532"/>
      <c r="BN27" s="532"/>
      <c r="BO27" s="531">
        <f>BK27+BL27</f>
        <v>61.073812062694785</v>
      </c>
      <c r="BP27" s="530">
        <v>0.5035013150973171</v>
      </c>
      <c r="BQ27" s="532"/>
      <c r="BR27" s="532"/>
      <c r="BS27" s="531">
        <f>BO27+BP27</f>
        <v>61.577313377792102</v>
      </c>
      <c r="BT27" s="530">
        <v>4.0133382430299838</v>
      </c>
      <c r="BU27" s="532"/>
      <c r="BV27" s="532"/>
      <c r="BW27" s="531">
        <f>BS27+BT27</f>
        <v>65.590651620822086</v>
      </c>
      <c r="BX27" s="530">
        <v>5.1110973172014722</v>
      </c>
      <c r="BY27" s="532"/>
      <c r="BZ27" s="532"/>
      <c r="CA27" s="531">
        <f>BW27+BX27</f>
        <v>70.701748938023556</v>
      </c>
      <c r="CB27" s="530">
        <v>3.8760631246712252</v>
      </c>
      <c r="CC27" s="532"/>
      <c r="CD27" s="532"/>
      <c r="CE27" s="531">
        <f>CA27+CB27</f>
        <v>74.577812062694775</v>
      </c>
      <c r="CF27" s="530">
        <v>0.71249763282482836</v>
      </c>
      <c r="CG27" s="532"/>
      <c r="CH27" s="532"/>
      <c r="CI27" s="531">
        <f>CE27+CF27</f>
        <v>75.290309695519611</v>
      </c>
      <c r="CJ27" s="530">
        <v>3.8760631246712252</v>
      </c>
      <c r="CK27" s="530"/>
      <c r="CL27" s="530"/>
      <c r="CM27" s="531">
        <f>CI27+CJ27</f>
        <v>79.16637282019083</v>
      </c>
      <c r="CN27" s="530">
        <v>3.6802714360862701</v>
      </c>
      <c r="CO27" s="532"/>
      <c r="CP27" s="532"/>
      <c r="CQ27" s="531">
        <f>CM27+CN27</f>
        <v>82.846644256277102</v>
      </c>
      <c r="CR27" s="530">
        <v>3.8760631246712252</v>
      </c>
      <c r="CS27" s="532"/>
      <c r="CT27" s="532"/>
      <c r="CU27" s="531">
        <f>CQ27+CR27</f>
        <v>86.722707380948322</v>
      </c>
      <c r="CV27" s="530">
        <v>2.1442377695949495</v>
      </c>
      <c r="CW27" s="532"/>
      <c r="CX27" s="532"/>
      <c r="CY27" s="531">
        <f>CU27+CV27</f>
        <v>88.866945150543273</v>
      </c>
      <c r="CZ27" s="530">
        <v>0.49889321409784282</v>
      </c>
      <c r="DA27" s="530"/>
      <c r="DB27" s="530"/>
      <c r="DC27" s="531">
        <f>CY27+CZ27</f>
        <v>89.365838364641121</v>
      </c>
      <c r="DD27" s="530">
        <v>2.1442377695949495</v>
      </c>
      <c r="DE27" s="532"/>
      <c r="DF27" s="532"/>
      <c r="DG27" s="531">
        <f>DC27+DD27</f>
        <v>91.510076134236073</v>
      </c>
      <c r="DH27" s="530">
        <v>2.340029458179905</v>
      </c>
      <c r="DI27" s="532"/>
      <c r="DJ27" s="532"/>
      <c r="DK27" s="531">
        <f>DG27+DH27</f>
        <v>93.850105592415972</v>
      </c>
      <c r="DL27" s="530">
        <v>2.1442377695949495</v>
      </c>
      <c r="DM27" s="532"/>
      <c r="DN27" s="532"/>
      <c r="DO27" s="531">
        <f>DK27+DL27</f>
        <v>95.994343362010923</v>
      </c>
      <c r="DP27" s="530">
        <v>2.340029458179905</v>
      </c>
      <c r="DQ27" s="530"/>
      <c r="DR27" s="530"/>
      <c r="DS27" s="531">
        <f>DO27+DP27</f>
        <v>98.334372820190822</v>
      </c>
      <c r="DT27" s="530">
        <v>2.1442398737506574</v>
      </c>
      <c r="DU27" s="532"/>
      <c r="DV27" s="532"/>
      <c r="DW27" s="531">
        <f>DS27+DT27</f>
        <v>100.47861269394149</v>
      </c>
    </row>
    <row r="28" spans="2:127" ht="12.75" customHeight="1">
      <c r="B28" s="533"/>
      <c r="C28" s="534"/>
      <c r="D28" s="535"/>
      <c r="E28" s="536"/>
      <c r="F28" s="528" t="e">
        <f>#REF!</f>
        <v>#REF!</v>
      </c>
      <c r="G28" s="529"/>
      <c r="H28" s="530"/>
      <c r="I28" s="530"/>
      <c r="J28" s="530"/>
      <c r="K28" s="531"/>
      <c r="L28" s="530"/>
      <c r="M28" s="530"/>
      <c r="N28" s="530"/>
      <c r="O28" s="531"/>
      <c r="P28" s="530"/>
      <c r="Q28" s="530"/>
      <c r="R28" s="530"/>
      <c r="S28" s="531"/>
      <c r="T28" s="530"/>
      <c r="U28" s="530"/>
      <c r="V28" s="530"/>
      <c r="W28" s="531"/>
      <c r="X28" s="530"/>
      <c r="Y28" s="530"/>
      <c r="Z28" s="530"/>
      <c r="AA28" s="531"/>
      <c r="AB28" s="530"/>
      <c r="AC28" s="532"/>
      <c r="AD28" s="532"/>
      <c r="AE28" s="531"/>
      <c r="AF28" s="530"/>
      <c r="AG28" s="530"/>
      <c r="AH28" s="530"/>
      <c r="AI28" s="531"/>
      <c r="AJ28" s="530"/>
      <c r="AK28" s="532"/>
      <c r="AL28" s="532"/>
      <c r="AM28" s="531"/>
      <c r="AN28" s="530"/>
      <c r="AO28" s="532"/>
      <c r="AP28" s="532"/>
      <c r="AQ28" s="531"/>
      <c r="AR28" s="530"/>
      <c r="AS28" s="532"/>
      <c r="AT28" s="532"/>
      <c r="AU28" s="531"/>
      <c r="AV28" s="530"/>
      <c r="AW28" s="532"/>
      <c r="AX28" s="532"/>
      <c r="AY28" s="531"/>
      <c r="AZ28" s="530"/>
      <c r="BA28" s="532"/>
      <c r="BB28" s="532"/>
      <c r="BC28" s="531"/>
      <c r="BD28" s="530"/>
      <c r="BE28" s="532"/>
      <c r="BF28" s="532"/>
      <c r="BG28" s="531"/>
      <c r="BH28" s="530"/>
      <c r="BI28" s="532"/>
      <c r="BJ28" s="532"/>
      <c r="BK28" s="531"/>
      <c r="BL28" s="530"/>
      <c r="BM28" s="532"/>
      <c r="BN28" s="532"/>
      <c r="BO28" s="531"/>
      <c r="BP28" s="530"/>
      <c r="BQ28" s="532"/>
      <c r="BR28" s="532"/>
      <c r="BS28" s="531"/>
      <c r="BT28" s="530"/>
      <c r="BU28" s="532"/>
      <c r="BV28" s="532"/>
      <c r="BW28" s="531"/>
      <c r="BX28" s="530"/>
      <c r="BY28" s="532"/>
      <c r="BZ28" s="532"/>
      <c r="CA28" s="531"/>
      <c r="CB28" s="530"/>
      <c r="CC28" s="532"/>
      <c r="CD28" s="532"/>
      <c r="CE28" s="531"/>
      <c r="CF28" s="530"/>
      <c r="CG28" s="532"/>
      <c r="CH28" s="532"/>
      <c r="CI28" s="531"/>
      <c r="CJ28" s="530"/>
      <c r="CK28" s="530"/>
      <c r="CL28" s="530"/>
      <c r="CM28" s="531"/>
      <c r="CN28" s="530"/>
      <c r="CO28" s="532"/>
      <c r="CP28" s="532"/>
      <c r="CQ28" s="531"/>
      <c r="CR28" s="530"/>
      <c r="CS28" s="532"/>
      <c r="CT28" s="532"/>
      <c r="CU28" s="531"/>
      <c r="CV28" s="530"/>
      <c r="CW28" s="532"/>
      <c r="CX28" s="532"/>
      <c r="CY28" s="531"/>
      <c r="CZ28" s="530"/>
      <c r="DA28" s="530"/>
      <c r="DB28" s="530"/>
      <c r="DC28" s="531"/>
      <c r="DD28" s="530"/>
      <c r="DE28" s="532"/>
      <c r="DF28" s="532"/>
      <c r="DG28" s="531"/>
      <c r="DH28" s="530"/>
      <c r="DI28" s="532"/>
      <c r="DJ28" s="532"/>
      <c r="DK28" s="531"/>
      <c r="DL28" s="530"/>
      <c r="DM28" s="532"/>
      <c r="DN28" s="532"/>
      <c r="DO28" s="531"/>
      <c r="DP28" s="530"/>
      <c r="DQ28" s="530"/>
      <c r="DR28" s="530"/>
      <c r="DS28" s="531"/>
      <c r="DT28" s="530"/>
      <c r="DU28" s="532"/>
      <c r="DV28" s="532"/>
      <c r="DW28" s="531"/>
    </row>
    <row r="29" spans="2:127" ht="12.75" customHeight="1">
      <c r="B29" s="527">
        <v>5</v>
      </c>
      <c r="C29" s="844" t="s">
        <v>2430</v>
      </c>
      <c r="D29" s="844"/>
      <c r="E29" s="844"/>
      <c r="F29" s="528" t="e">
        <f>#REF!</f>
        <v>#REF!</v>
      </c>
      <c r="G29" s="529" t="e">
        <f>IF($F$75=0,0,F29/$F$75)</f>
        <v>#REF!</v>
      </c>
      <c r="H29" s="530"/>
      <c r="I29" s="530"/>
      <c r="J29" s="530"/>
      <c r="K29" s="531">
        <f>H29</f>
        <v>0</v>
      </c>
      <c r="L29" s="530"/>
      <c r="M29" s="530"/>
      <c r="N29" s="530"/>
      <c r="O29" s="531">
        <f>K29+L29</f>
        <v>0</v>
      </c>
      <c r="P29" s="530">
        <v>4.1666666666600003</v>
      </c>
      <c r="Q29" s="530"/>
      <c r="R29" s="530"/>
      <c r="S29" s="531">
        <f>O29+P29</f>
        <v>4.1666666666600003</v>
      </c>
      <c r="T29" s="530">
        <v>4.1666666666600003</v>
      </c>
      <c r="U29" s="530"/>
      <c r="V29" s="530"/>
      <c r="W29" s="531">
        <f>S29+T29</f>
        <v>8.3333333333200006</v>
      </c>
      <c r="X29" s="530">
        <v>4.1666666666600003</v>
      </c>
      <c r="Y29" s="530"/>
      <c r="Z29" s="530"/>
      <c r="AA29" s="531">
        <f>W29+X29</f>
        <v>12.499999999980002</v>
      </c>
      <c r="AB29" s="530">
        <v>4.1666666666600003</v>
      </c>
      <c r="AC29" s="532"/>
      <c r="AD29" s="532"/>
      <c r="AE29" s="531">
        <f>AA29+AB29</f>
        <v>16.666666666640001</v>
      </c>
      <c r="AF29" s="530">
        <v>4.1666666666600003</v>
      </c>
      <c r="AG29" s="530"/>
      <c r="AH29" s="530"/>
      <c r="AI29" s="531">
        <f>AE29+AF29</f>
        <v>20.833333333300001</v>
      </c>
      <c r="AJ29" s="530">
        <v>4.1666666666600003</v>
      </c>
      <c r="AK29" s="532"/>
      <c r="AL29" s="532"/>
      <c r="AM29" s="531">
        <f>AI29+AJ29</f>
        <v>24.99999999996</v>
      </c>
      <c r="AN29" s="530">
        <v>4.1666666666600003</v>
      </c>
      <c r="AO29" s="532"/>
      <c r="AP29" s="532"/>
      <c r="AQ29" s="531">
        <f>AM29+AN29</f>
        <v>29.166666666619999</v>
      </c>
      <c r="AR29" s="530">
        <v>4.1666666666600003</v>
      </c>
      <c r="AS29" s="532"/>
      <c r="AT29" s="532"/>
      <c r="AU29" s="531">
        <f>AQ29+AR29</f>
        <v>33.333333333280002</v>
      </c>
      <c r="AV29" s="530">
        <v>4.1666666666600003</v>
      </c>
      <c r="AW29" s="532"/>
      <c r="AX29" s="532"/>
      <c r="AY29" s="531">
        <f>AU29+AV29</f>
        <v>37.499999999940002</v>
      </c>
      <c r="AZ29" s="530">
        <v>4.1666666666600003</v>
      </c>
      <c r="BA29" s="532"/>
      <c r="BB29" s="532"/>
      <c r="BC29" s="531">
        <f>AY29+AZ29</f>
        <v>41.666666666600001</v>
      </c>
      <c r="BD29" s="530">
        <v>4.1666666666600003</v>
      </c>
      <c r="BE29" s="532"/>
      <c r="BF29" s="532"/>
      <c r="BG29" s="531">
        <f>BC29+BD29</f>
        <v>45.833333333260001</v>
      </c>
      <c r="BH29" s="530">
        <v>4.1666666666600003</v>
      </c>
      <c r="BI29" s="532"/>
      <c r="BJ29" s="532"/>
      <c r="BK29" s="531">
        <f>BG29+BH29</f>
        <v>49.99999999992</v>
      </c>
      <c r="BL29" s="530">
        <v>4.1666666666600003</v>
      </c>
      <c r="BM29" s="532"/>
      <c r="BN29" s="532"/>
      <c r="BO29" s="531">
        <f>BK29+BL29</f>
        <v>54.166666666579999</v>
      </c>
      <c r="BP29" s="530">
        <v>4.1666666666600003</v>
      </c>
      <c r="BQ29" s="532"/>
      <c r="BR29" s="532"/>
      <c r="BS29" s="531">
        <f>BO29+BP29</f>
        <v>58.333333333239999</v>
      </c>
      <c r="BT29" s="530">
        <v>4.1666666666600003</v>
      </c>
      <c r="BU29" s="532"/>
      <c r="BV29" s="532"/>
      <c r="BW29" s="531">
        <f>BS29+BT29</f>
        <v>62.499999999899998</v>
      </c>
      <c r="BX29" s="530">
        <v>4.1666666666600003</v>
      </c>
      <c r="BY29" s="532"/>
      <c r="BZ29" s="532"/>
      <c r="CA29" s="531">
        <f>BW29+BX29</f>
        <v>66.666666666560005</v>
      </c>
      <c r="CB29" s="530">
        <v>4.1666666666600003</v>
      </c>
      <c r="CC29" s="532"/>
      <c r="CD29" s="532"/>
      <c r="CE29" s="531">
        <f>CA29+CB29</f>
        <v>70.833333333220011</v>
      </c>
      <c r="CF29" s="530">
        <v>4.1666666666600003</v>
      </c>
      <c r="CG29" s="532"/>
      <c r="CH29" s="532"/>
      <c r="CI29" s="531">
        <f>CE29+CF29</f>
        <v>74.999999999880018</v>
      </c>
      <c r="CJ29" s="530">
        <v>4.1666666666600003</v>
      </c>
      <c r="CK29" s="530"/>
      <c r="CL29" s="530"/>
      <c r="CM29" s="531">
        <f>CI29+CJ29</f>
        <v>79.166666666540024</v>
      </c>
      <c r="CN29" s="530">
        <v>4.1666666666600003</v>
      </c>
      <c r="CO29" s="532"/>
      <c r="CP29" s="532"/>
      <c r="CQ29" s="531">
        <f>CM29+CN29</f>
        <v>83.333333333200031</v>
      </c>
      <c r="CR29" s="530">
        <v>4.1666666666600003</v>
      </c>
      <c r="CS29" s="532"/>
      <c r="CT29" s="532"/>
      <c r="CU29" s="531">
        <f>CQ29+CR29</f>
        <v>87.499999999860037</v>
      </c>
      <c r="CV29" s="530">
        <v>4.1666666666600003</v>
      </c>
      <c r="CW29" s="532"/>
      <c r="CX29" s="532"/>
      <c r="CY29" s="531">
        <f>CU29+CV29</f>
        <v>91.666666666520044</v>
      </c>
      <c r="CZ29" s="530"/>
      <c r="DA29" s="530"/>
      <c r="DB29" s="530"/>
      <c r="DC29" s="531">
        <f>CY29+CZ29</f>
        <v>91.666666666520044</v>
      </c>
      <c r="DD29" s="530"/>
      <c r="DE29" s="532"/>
      <c r="DF29" s="532"/>
      <c r="DG29" s="531">
        <f>DC29+DD29</f>
        <v>91.666666666520044</v>
      </c>
      <c r="DH29" s="530"/>
      <c r="DI29" s="532"/>
      <c r="DJ29" s="532"/>
      <c r="DK29" s="531">
        <f>DG29+DH29</f>
        <v>91.666666666520044</v>
      </c>
      <c r="DL29" s="530"/>
      <c r="DM29" s="532"/>
      <c r="DN29" s="532"/>
      <c r="DO29" s="531">
        <f>DK29+DL29</f>
        <v>91.666666666520044</v>
      </c>
      <c r="DP29" s="530"/>
      <c r="DQ29" s="530"/>
      <c r="DR29" s="530"/>
      <c r="DS29" s="531">
        <f>DO29+DP29</f>
        <v>91.666666666520044</v>
      </c>
      <c r="DT29" s="530"/>
      <c r="DU29" s="532"/>
      <c r="DV29" s="532"/>
      <c r="DW29" s="531">
        <f>DS29+DT29</f>
        <v>91.666666666520044</v>
      </c>
    </row>
    <row r="30" spans="2:127" ht="12.75" customHeight="1">
      <c r="B30" s="533"/>
      <c r="C30" s="534" t="e">
        <f>#REF!</f>
        <v>#REF!</v>
      </c>
      <c r="D30" s="535"/>
      <c r="E30" s="536"/>
      <c r="F30" s="528" t="e">
        <f>#REF!</f>
        <v>#REF!</v>
      </c>
      <c r="G30" s="529"/>
      <c r="H30" s="530"/>
      <c r="I30" s="530"/>
      <c r="J30" s="530"/>
      <c r="K30" s="531"/>
      <c r="L30" s="530"/>
      <c r="M30" s="530"/>
      <c r="N30" s="530"/>
      <c r="O30" s="531"/>
      <c r="P30" s="530"/>
      <c r="Q30" s="530"/>
      <c r="R30" s="530"/>
      <c r="S30" s="531"/>
      <c r="T30" s="530"/>
      <c r="U30" s="530"/>
      <c r="V30" s="530"/>
      <c r="W30" s="531"/>
      <c r="X30" s="530"/>
      <c r="Y30" s="530"/>
      <c r="Z30" s="530"/>
      <c r="AA30" s="531"/>
      <c r="AB30" s="530"/>
      <c r="AC30" s="532"/>
      <c r="AD30" s="532"/>
      <c r="AE30" s="531"/>
      <c r="AF30" s="530"/>
      <c r="AG30" s="530"/>
      <c r="AH30" s="530"/>
      <c r="AI30" s="531"/>
      <c r="AJ30" s="530"/>
      <c r="AK30" s="532"/>
      <c r="AL30" s="532"/>
      <c r="AM30" s="531"/>
      <c r="AN30" s="530"/>
      <c r="AO30" s="532"/>
      <c r="AP30" s="532"/>
      <c r="AQ30" s="531"/>
      <c r="AR30" s="530"/>
      <c r="AS30" s="532"/>
      <c r="AT30" s="532"/>
      <c r="AU30" s="531"/>
      <c r="AV30" s="530"/>
      <c r="AW30" s="532"/>
      <c r="AX30" s="532"/>
      <c r="AY30" s="531"/>
      <c r="AZ30" s="530"/>
      <c r="BA30" s="532"/>
      <c r="BB30" s="532"/>
      <c r="BC30" s="531"/>
      <c r="BD30" s="530"/>
      <c r="BE30" s="532"/>
      <c r="BF30" s="532"/>
      <c r="BG30" s="531"/>
      <c r="BH30" s="530"/>
      <c r="BI30" s="532"/>
      <c r="BJ30" s="532"/>
      <c r="BK30" s="531"/>
      <c r="BL30" s="530"/>
      <c r="BM30" s="532"/>
      <c r="BN30" s="532"/>
      <c r="BO30" s="531"/>
      <c r="BP30" s="530"/>
      <c r="BQ30" s="532"/>
      <c r="BR30" s="532"/>
      <c r="BS30" s="531"/>
      <c r="BT30" s="530"/>
      <c r="BU30" s="532"/>
      <c r="BV30" s="532"/>
      <c r="BW30" s="531"/>
      <c r="BX30" s="530"/>
      <c r="BY30" s="532"/>
      <c r="BZ30" s="532"/>
      <c r="CA30" s="531"/>
      <c r="CB30" s="530"/>
      <c r="CC30" s="532"/>
      <c r="CD30" s="532"/>
      <c r="CE30" s="531"/>
      <c r="CF30" s="530"/>
      <c r="CG30" s="532"/>
      <c r="CH30" s="532"/>
      <c r="CI30" s="531"/>
      <c r="CJ30" s="530"/>
      <c r="CK30" s="530"/>
      <c r="CL30" s="530"/>
      <c r="CM30" s="531"/>
      <c r="CN30" s="530"/>
      <c r="CO30" s="532"/>
      <c r="CP30" s="532"/>
      <c r="CQ30" s="531"/>
      <c r="CR30" s="530"/>
      <c r="CS30" s="532"/>
      <c r="CT30" s="532"/>
      <c r="CU30" s="531"/>
      <c r="CV30" s="530"/>
      <c r="CW30" s="532"/>
      <c r="CX30" s="532"/>
      <c r="CY30" s="531"/>
      <c r="CZ30" s="530"/>
      <c r="DA30" s="530"/>
      <c r="DB30" s="530"/>
      <c r="DC30" s="531"/>
      <c r="DD30" s="530"/>
      <c r="DE30" s="532"/>
      <c r="DF30" s="532"/>
      <c r="DG30" s="531"/>
      <c r="DH30" s="530"/>
      <c r="DI30" s="532"/>
      <c r="DJ30" s="532"/>
      <c r="DK30" s="531"/>
      <c r="DL30" s="530"/>
      <c r="DM30" s="532"/>
      <c r="DN30" s="532"/>
      <c r="DO30" s="531"/>
      <c r="DP30" s="530"/>
      <c r="DQ30" s="530"/>
      <c r="DR30" s="530"/>
      <c r="DS30" s="531"/>
      <c r="DT30" s="530"/>
      <c r="DU30" s="532"/>
      <c r="DV30" s="532"/>
      <c r="DW30" s="531"/>
    </row>
    <row r="31" spans="2:127" ht="12.75" customHeight="1">
      <c r="B31" s="533"/>
      <c r="C31" s="534" t="e">
        <f>#REF!</f>
        <v>#REF!</v>
      </c>
      <c r="D31" s="535"/>
      <c r="E31" s="536"/>
      <c r="F31" s="528" t="e">
        <f>#REF!</f>
        <v>#REF!</v>
      </c>
      <c r="G31" s="529"/>
      <c r="H31" s="530"/>
      <c r="I31" s="530"/>
      <c r="J31" s="530"/>
      <c r="K31" s="531"/>
      <c r="L31" s="530"/>
      <c r="M31" s="530"/>
      <c r="N31" s="530"/>
      <c r="O31" s="531"/>
      <c r="P31" s="530"/>
      <c r="Q31" s="530"/>
      <c r="R31" s="530"/>
      <c r="S31" s="531"/>
      <c r="T31" s="530"/>
      <c r="U31" s="530"/>
      <c r="V31" s="530"/>
      <c r="W31" s="531"/>
      <c r="X31" s="530"/>
      <c r="Y31" s="530"/>
      <c r="Z31" s="530"/>
      <c r="AA31" s="531"/>
      <c r="AB31" s="530"/>
      <c r="AC31" s="532"/>
      <c r="AD31" s="532"/>
      <c r="AE31" s="531"/>
      <c r="AF31" s="530"/>
      <c r="AG31" s="530"/>
      <c r="AH31" s="530"/>
      <c r="AI31" s="531"/>
      <c r="AJ31" s="530"/>
      <c r="AK31" s="532"/>
      <c r="AL31" s="532"/>
      <c r="AM31" s="531"/>
      <c r="AN31" s="530"/>
      <c r="AO31" s="532"/>
      <c r="AP31" s="532"/>
      <c r="AQ31" s="531"/>
      <c r="AR31" s="530"/>
      <c r="AS31" s="532"/>
      <c r="AT31" s="532"/>
      <c r="AU31" s="531"/>
      <c r="AV31" s="530"/>
      <c r="AW31" s="532"/>
      <c r="AX31" s="532"/>
      <c r="AY31" s="531"/>
      <c r="AZ31" s="530"/>
      <c r="BA31" s="532"/>
      <c r="BB31" s="532"/>
      <c r="BC31" s="531"/>
      <c r="BD31" s="530"/>
      <c r="BE31" s="532"/>
      <c r="BF31" s="532"/>
      <c r="BG31" s="531"/>
      <c r="BH31" s="530"/>
      <c r="BI31" s="532"/>
      <c r="BJ31" s="532"/>
      <c r="BK31" s="531"/>
      <c r="BL31" s="530"/>
      <c r="BM31" s="532"/>
      <c r="BN31" s="532"/>
      <c r="BO31" s="531"/>
      <c r="BP31" s="530"/>
      <c r="BQ31" s="532"/>
      <c r="BR31" s="532"/>
      <c r="BS31" s="531"/>
      <c r="BT31" s="530"/>
      <c r="BU31" s="532"/>
      <c r="BV31" s="532"/>
      <c r="BW31" s="531"/>
      <c r="BX31" s="530"/>
      <c r="BY31" s="532"/>
      <c r="BZ31" s="532"/>
      <c r="CA31" s="531"/>
      <c r="CB31" s="530"/>
      <c r="CC31" s="532"/>
      <c r="CD31" s="532"/>
      <c r="CE31" s="531"/>
      <c r="CF31" s="530"/>
      <c r="CG31" s="532"/>
      <c r="CH31" s="532"/>
      <c r="CI31" s="531"/>
      <c r="CJ31" s="530"/>
      <c r="CK31" s="530"/>
      <c r="CL31" s="530"/>
      <c r="CM31" s="531"/>
      <c r="CN31" s="530"/>
      <c r="CO31" s="532"/>
      <c r="CP31" s="532"/>
      <c r="CQ31" s="531"/>
      <c r="CR31" s="530"/>
      <c r="CS31" s="532"/>
      <c r="CT31" s="532"/>
      <c r="CU31" s="531"/>
      <c r="CV31" s="530"/>
      <c r="CW31" s="532"/>
      <c r="CX31" s="532"/>
      <c r="CY31" s="531"/>
      <c r="CZ31" s="530"/>
      <c r="DA31" s="530"/>
      <c r="DB31" s="530"/>
      <c r="DC31" s="531"/>
      <c r="DD31" s="530"/>
      <c r="DE31" s="532"/>
      <c r="DF31" s="532"/>
      <c r="DG31" s="531"/>
      <c r="DH31" s="530"/>
      <c r="DI31" s="532"/>
      <c r="DJ31" s="532"/>
      <c r="DK31" s="531"/>
      <c r="DL31" s="530"/>
      <c r="DM31" s="532"/>
      <c r="DN31" s="532"/>
      <c r="DO31" s="531"/>
      <c r="DP31" s="530"/>
      <c r="DQ31" s="530"/>
      <c r="DR31" s="530"/>
      <c r="DS31" s="531"/>
      <c r="DT31" s="530"/>
      <c r="DU31" s="532"/>
      <c r="DV31" s="532"/>
      <c r="DW31" s="531"/>
    </row>
    <row r="32" spans="2:127" ht="12.75" customHeight="1">
      <c r="B32" s="533"/>
      <c r="C32" s="534" t="e">
        <f>#REF!</f>
        <v>#REF!</v>
      </c>
      <c r="D32" s="535"/>
      <c r="E32" s="536"/>
      <c r="F32" s="528" t="e">
        <f>#REF!</f>
        <v>#REF!</v>
      </c>
      <c r="G32" s="529"/>
      <c r="H32" s="530"/>
      <c r="I32" s="530"/>
      <c r="J32" s="530"/>
      <c r="K32" s="531"/>
      <c r="L32" s="530"/>
      <c r="M32" s="530"/>
      <c r="N32" s="530"/>
      <c r="O32" s="531"/>
      <c r="P32" s="530"/>
      <c r="Q32" s="530"/>
      <c r="R32" s="530"/>
      <c r="S32" s="531"/>
      <c r="T32" s="530"/>
      <c r="U32" s="530"/>
      <c r="V32" s="530"/>
      <c r="W32" s="531"/>
      <c r="X32" s="530"/>
      <c r="Y32" s="530"/>
      <c r="Z32" s="530"/>
      <c r="AA32" s="531"/>
      <c r="AB32" s="530"/>
      <c r="AC32" s="532"/>
      <c r="AD32" s="532"/>
      <c r="AE32" s="531"/>
      <c r="AF32" s="530"/>
      <c r="AG32" s="530"/>
      <c r="AH32" s="530"/>
      <c r="AI32" s="531"/>
      <c r="AJ32" s="530"/>
      <c r="AK32" s="532"/>
      <c r="AL32" s="532"/>
      <c r="AM32" s="531"/>
      <c r="AN32" s="530"/>
      <c r="AO32" s="532"/>
      <c r="AP32" s="532"/>
      <c r="AQ32" s="531"/>
      <c r="AR32" s="530"/>
      <c r="AS32" s="532"/>
      <c r="AT32" s="532"/>
      <c r="AU32" s="531"/>
      <c r="AV32" s="530"/>
      <c r="AW32" s="532"/>
      <c r="AX32" s="532"/>
      <c r="AY32" s="531"/>
      <c r="AZ32" s="530"/>
      <c r="BA32" s="532"/>
      <c r="BB32" s="532"/>
      <c r="BC32" s="531"/>
      <c r="BD32" s="530"/>
      <c r="BE32" s="532"/>
      <c r="BF32" s="532"/>
      <c r="BG32" s="531"/>
      <c r="BH32" s="530"/>
      <c r="BI32" s="532"/>
      <c r="BJ32" s="532"/>
      <c r="BK32" s="531"/>
      <c r="BL32" s="530"/>
      <c r="BM32" s="532"/>
      <c r="BN32" s="532"/>
      <c r="BO32" s="531"/>
      <c r="BP32" s="530"/>
      <c r="BQ32" s="532"/>
      <c r="BR32" s="532"/>
      <c r="BS32" s="531"/>
      <c r="BT32" s="530"/>
      <c r="BU32" s="532"/>
      <c r="BV32" s="532"/>
      <c r="BW32" s="531"/>
      <c r="BX32" s="530"/>
      <c r="BY32" s="532"/>
      <c r="BZ32" s="532"/>
      <c r="CA32" s="531"/>
      <c r="CB32" s="530"/>
      <c r="CC32" s="532"/>
      <c r="CD32" s="532"/>
      <c r="CE32" s="531"/>
      <c r="CF32" s="530"/>
      <c r="CG32" s="532"/>
      <c r="CH32" s="532"/>
      <c r="CI32" s="531"/>
      <c r="CJ32" s="530"/>
      <c r="CK32" s="530"/>
      <c r="CL32" s="530"/>
      <c r="CM32" s="531"/>
      <c r="CN32" s="530"/>
      <c r="CO32" s="532"/>
      <c r="CP32" s="532"/>
      <c r="CQ32" s="531"/>
      <c r="CR32" s="530"/>
      <c r="CS32" s="532"/>
      <c r="CT32" s="532"/>
      <c r="CU32" s="531"/>
      <c r="CV32" s="530"/>
      <c r="CW32" s="532"/>
      <c r="CX32" s="532"/>
      <c r="CY32" s="531"/>
      <c r="CZ32" s="530"/>
      <c r="DA32" s="530"/>
      <c r="DB32" s="530"/>
      <c r="DC32" s="531"/>
      <c r="DD32" s="530"/>
      <c r="DE32" s="532"/>
      <c r="DF32" s="532"/>
      <c r="DG32" s="531"/>
      <c r="DH32" s="530"/>
      <c r="DI32" s="532"/>
      <c r="DJ32" s="532"/>
      <c r="DK32" s="531"/>
      <c r="DL32" s="530"/>
      <c r="DM32" s="532"/>
      <c r="DN32" s="532"/>
      <c r="DO32" s="531"/>
      <c r="DP32" s="530"/>
      <c r="DQ32" s="530"/>
      <c r="DR32" s="530"/>
      <c r="DS32" s="531"/>
      <c r="DT32" s="530"/>
      <c r="DU32" s="532"/>
      <c r="DV32" s="532"/>
      <c r="DW32" s="531"/>
    </row>
    <row r="33" spans="2:127" ht="12.75" customHeight="1">
      <c r="B33" s="533"/>
      <c r="C33" s="534" t="e">
        <f>#REF!</f>
        <v>#REF!</v>
      </c>
      <c r="D33" s="535"/>
      <c r="E33" s="536"/>
      <c r="F33" s="528" t="e">
        <f>#REF!</f>
        <v>#REF!</v>
      </c>
      <c r="G33" s="529"/>
      <c r="H33" s="530"/>
      <c r="I33" s="530"/>
      <c r="J33" s="530"/>
      <c r="K33" s="531"/>
      <c r="L33" s="530"/>
      <c r="M33" s="530"/>
      <c r="N33" s="530"/>
      <c r="O33" s="531"/>
      <c r="P33" s="530"/>
      <c r="Q33" s="530"/>
      <c r="R33" s="530"/>
      <c r="S33" s="531"/>
      <c r="T33" s="530"/>
      <c r="U33" s="530"/>
      <c r="V33" s="530"/>
      <c r="W33" s="531"/>
      <c r="X33" s="530"/>
      <c r="Y33" s="530"/>
      <c r="Z33" s="530"/>
      <c r="AA33" s="531"/>
      <c r="AB33" s="530"/>
      <c r="AC33" s="532"/>
      <c r="AD33" s="532"/>
      <c r="AE33" s="531"/>
      <c r="AF33" s="530"/>
      <c r="AG33" s="530"/>
      <c r="AH33" s="530"/>
      <c r="AI33" s="531"/>
      <c r="AJ33" s="530"/>
      <c r="AK33" s="532"/>
      <c r="AL33" s="532"/>
      <c r="AM33" s="531"/>
      <c r="AN33" s="530"/>
      <c r="AO33" s="532"/>
      <c r="AP33" s="532"/>
      <c r="AQ33" s="531"/>
      <c r="AR33" s="530"/>
      <c r="AS33" s="532"/>
      <c r="AT33" s="532"/>
      <c r="AU33" s="531"/>
      <c r="AV33" s="530"/>
      <c r="AW33" s="532"/>
      <c r="AX33" s="532"/>
      <c r="AY33" s="531"/>
      <c r="AZ33" s="530"/>
      <c r="BA33" s="532"/>
      <c r="BB33" s="532"/>
      <c r="BC33" s="531"/>
      <c r="BD33" s="530"/>
      <c r="BE33" s="532"/>
      <c r="BF33" s="532"/>
      <c r="BG33" s="531"/>
      <c r="BH33" s="530"/>
      <c r="BI33" s="532"/>
      <c r="BJ33" s="532"/>
      <c r="BK33" s="531"/>
      <c r="BL33" s="530"/>
      <c r="BM33" s="532"/>
      <c r="BN33" s="532"/>
      <c r="BO33" s="531"/>
      <c r="BP33" s="530"/>
      <c r="BQ33" s="532"/>
      <c r="BR33" s="532"/>
      <c r="BS33" s="531"/>
      <c r="BT33" s="530"/>
      <c r="BU33" s="532"/>
      <c r="BV33" s="532"/>
      <c r="BW33" s="531"/>
      <c r="BX33" s="530"/>
      <c r="BY33" s="532"/>
      <c r="BZ33" s="532"/>
      <c r="CA33" s="531"/>
      <c r="CB33" s="530"/>
      <c r="CC33" s="532"/>
      <c r="CD33" s="532"/>
      <c r="CE33" s="531"/>
      <c r="CF33" s="530"/>
      <c r="CG33" s="532"/>
      <c r="CH33" s="532"/>
      <c r="CI33" s="531"/>
      <c r="CJ33" s="530"/>
      <c r="CK33" s="530"/>
      <c r="CL33" s="530"/>
      <c r="CM33" s="531"/>
      <c r="CN33" s="530"/>
      <c r="CO33" s="532"/>
      <c r="CP33" s="532"/>
      <c r="CQ33" s="531"/>
      <c r="CR33" s="530"/>
      <c r="CS33" s="532"/>
      <c r="CT33" s="532"/>
      <c r="CU33" s="531"/>
      <c r="CV33" s="530"/>
      <c r="CW33" s="532"/>
      <c r="CX33" s="532"/>
      <c r="CY33" s="531"/>
      <c r="CZ33" s="530"/>
      <c r="DA33" s="530"/>
      <c r="DB33" s="530"/>
      <c r="DC33" s="531"/>
      <c r="DD33" s="530"/>
      <c r="DE33" s="532"/>
      <c r="DF33" s="532"/>
      <c r="DG33" s="531"/>
      <c r="DH33" s="530"/>
      <c r="DI33" s="532"/>
      <c r="DJ33" s="532"/>
      <c r="DK33" s="531"/>
      <c r="DL33" s="530"/>
      <c r="DM33" s="532"/>
      <c r="DN33" s="532"/>
      <c r="DO33" s="531"/>
      <c r="DP33" s="530"/>
      <c r="DQ33" s="530"/>
      <c r="DR33" s="530"/>
      <c r="DS33" s="531"/>
      <c r="DT33" s="530"/>
      <c r="DU33" s="532"/>
      <c r="DV33" s="532"/>
      <c r="DW33" s="531"/>
    </row>
    <row r="34" spans="2:127" ht="12.75" customHeight="1">
      <c r="B34" s="533"/>
      <c r="C34" s="534" t="e">
        <f>#REF!</f>
        <v>#REF!</v>
      </c>
      <c r="D34" s="535"/>
      <c r="E34" s="536"/>
      <c r="F34" s="528" t="e">
        <f>#REF!</f>
        <v>#REF!</v>
      </c>
      <c r="G34" s="529"/>
      <c r="H34" s="530"/>
      <c r="I34" s="530"/>
      <c r="J34" s="530"/>
      <c r="K34" s="531"/>
      <c r="L34" s="530"/>
      <c r="M34" s="530"/>
      <c r="N34" s="530"/>
      <c r="O34" s="531"/>
      <c r="P34" s="530"/>
      <c r="Q34" s="530"/>
      <c r="R34" s="530"/>
      <c r="S34" s="531"/>
      <c r="T34" s="530"/>
      <c r="U34" s="530"/>
      <c r="V34" s="530"/>
      <c r="W34" s="531"/>
      <c r="X34" s="530"/>
      <c r="Y34" s="530"/>
      <c r="Z34" s="530"/>
      <c r="AA34" s="531"/>
      <c r="AB34" s="530"/>
      <c r="AC34" s="532"/>
      <c r="AD34" s="532"/>
      <c r="AE34" s="531"/>
      <c r="AF34" s="530"/>
      <c r="AG34" s="530"/>
      <c r="AH34" s="530"/>
      <c r="AI34" s="531"/>
      <c r="AJ34" s="530"/>
      <c r="AK34" s="532"/>
      <c r="AL34" s="532"/>
      <c r="AM34" s="531"/>
      <c r="AN34" s="530"/>
      <c r="AO34" s="532"/>
      <c r="AP34" s="532"/>
      <c r="AQ34" s="531"/>
      <c r="AR34" s="530"/>
      <c r="AS34" s="532"/>
      <c r="AT34" s="532"/>
      <c r="AU34" s="531"/>
      <c r="AV34" s="530"/>
      <c r="AW34" s="532"/>
      <c r="AX34" s="532"/>
      <c r="AY34" s="531"/>
      <c r="AZ34" s="530"/>
      <c r="BA34" s="532"/>
      <c r="BB34" s="532"/>
      <c r="BC34" s="531"/>
      <c r="BD34" s="530"/>
      <c r="BE34" s="532"/>
      <c r="BF34" s="532"/>
      <c r="BG34" s="531"/>
      <c r="BH34" s="530"/>
      <c r="BI34" s="532"/>
      <c r="BJ34" s="532"/>
      <c r="BK34" s="531"/>
      <c r="BL34" s="530"/>
      <c r="BM34" s="532"/>
      <c r="BN34" s="532"/>
      <c r="BO34" s="531"/>
      <c r="BP34" s="530"/>
      <c r="BQ34" s="532"/>
      <c r="BR34" s="532"/>
      <c r="BS34" s="531"/>
      <c r="BT34" s="530"/>
      <c r="BU34" s="532"/>
      <c r="BV34" s="532"/>
      <c r="BW34" s="531"/>
      <c r="BX34" s="530"/>
      <c r="BY34" s="532"/>
      <c r="BZ34" s="532"/>
      <c r="CA34" s="531"/>
      <c r="CB34" s="530"/>
      <c r="CC34" s="532"/>
      <c r="CD34" s="532"/>
      <c r="CE34" s="531"/>
      <c r="CF34" s="530"/>
      <c r="CG34" s="532"/>
      <c r="CH34" s="532"/>
      <c r="CI34" s="531"/>
      <c r="CJ34" s="530"/>
      <c r="CK34" s="530"/>
      <c r="CL34" s="530"/>
      <c r="CM34" s="531"/>
      <c r="CN34" s="530"/>
      <c r="CO34" s="532"/>
      <c r="CP34" s="532"/>
      <c r="CQ34" s="531"/>
      <c r="CR34" s="530"/>
      <c r="CS34" s="532"/>
      <c r="CT34" s="532"/>
      <c r="CU34" s="531"/>
      <c r="CV34" s="530"/>
      <c r="CW34" s="532"/>
      <c r="CX34" s="532"/>
      <c r="CY34" s="531"/>
      <c r="CZ34" s="530"/>
      <c r="DA34" s="530"/>
      <c r="DB34" s="530"/>
      <c r="DC34" s="531"/>
      <c r="DD34" s="530"/>
      <c r="DE34" s="532"/>
      <c r="DF34" s="532"/>
      <c r="DG34" s="531"/>
      <c r="DH34" s="530"/>
      <c r="DI34" s="532"/>
      <c r="DJ34" s="532"/>
      <c r="DK34" s="531"/>
      <c r="DL34" s="530"/>
      <c r="DM34" s="532"/>
      <c r="DN34" s="532"/>
      <c r="DO34" s="531"/>
      <c r="DP34" s="530"/>
      <c r="DQ34" s="530"/>
      <c r="DR34" s="530"/>
      <c r="DS34" s="531"/>
      <c r="DT34" s="530"/>
      <c r="DU34" s="532"/>
      <c r="DV34" s="532"/>
      <c r="DW34" s="531"/>
    </row>
    <row r="35" spans="2:127" ht="12.75" customHeight="1">
      <c r="B35" s="533"/>
      <c r="C35" s="534" t="e">
        <f>#REF!</f>
        <v>#REF!</v>
      </c>
      <c r="D35" s="535"/>
      <c r="E35" s="536"/>
      <c r="F35" s="528" t="e">
        <f>#REF!</f>
        <v>#REF!</v>
      </c>
      <c r="G35" s="529"/>
      <c r="H35" s="530"/>
      <c r="I35" s="530"/>
      <c r="J35" s="530"/>
      <c r="K35" s="531"/>
      <c r="L35" s="530"/>
      <c r="M35" s="530"/>
      <c r="N35" s="530"/>
      <c r="O35" s="531"/>
      <c r="P35" s="530"/>
      <c r="Q35" s="530"/>
      <c r="R35" s="530"/>
      <c r="S35" s="531"/>
      <c r="T35" s="530"/>
      <c r="U35" s="530"/>
      <c r="V35" s="530"/>
      <c r="W35" s="531"/>
      <c r="X35" s="530"/>
      <c r="Y35" s="530"/>
      <c r="Z35" s="530"/>
      <c r="AA35" s="531"/>
      <c r="AB35" s="530"/>
      <c r="AC35" s="532"/>
      <c r="AD35" s="532"/>
      <c r="AE35" s="531"/>
      <c r="AF35" s="530"/>
      <c r="AG35" s="530"/>
      <c r="AH35" s="530"/>
      <c r="AI35" s="531"/>
      <c r="AJ35" s="530"/>
      <c r="AK35" s="532"/>
      <c r="AL35" s="532"/>
      <c r="AM35" s="531"/>
      <c r="AN35" s="530"/>
      <c r="AO35" s="532"/>
      <c r="AP35" s="532"/>
      <c r="AQ35" s="531"/>
      <c r="AR35" s="530"/>
      <c r="AS35" s="532"/>
      <c r="AT35" s="532"/>
      <c r="AU35" s="531"/>
      <c r="AV35" s="530"/>
      <c r="AW35" s="532"/>
      <c r="AX35" s="532"/>
      <c r="AY35" s="531"/>
      <c r="AZ35" s="530"/>
      <c r="BA35" s="532"/>
      <c r="BB35" s="532"/>
      <c r="BC35" s="531"/>
      <c r="BD35" s="530"/>
      <c r="BE35" s="532"/>
      <c r="BF35" s="532"/>
      <c r="BG35" s="531"/>
      <c r="BH35" s="530"/>
      <c r="BI35" s="532"/>
      <c r="BJ35" s="532"/>
      <c r="BK35" s="531"/>
      <c r="BL35" s="530"/>
      <c r="BM35" s="532"/>
      <c r="BN35" s="532"/>
      <c r="BO35" s="531"/>
      <c r="BP35" s="530"/>
      <c r="BQ35" s="532"/>
      <c r="BR35" s="532"/>
      <c r="BS35" s="531"/>
      <c r="BT35" s="530"/>
      <c r="BU35" s="532"/>
      <c r="BV35" s="532"/>
      <c r="BW35" s="531"/>
      <c r="BX35" s="530"/>
      <c r="BY35" s="532"/>
      <c r="BZ35" s="532"/>
      <c r="CA35" s="531"/>
      <c r="CB35" s="530"/>
      <c r="CC35" s="532"/>
      <c r="CD35" s="532"/>
      <c r="CE35" s="531"/>
      <c r="CF35" s="530"/>
      <c r="CG35" s="532"/>
      <c r="CH35" s="532"/>
      <c r="CI35" s="531"/>
      <c r="CJ35" s="530"/>
      <c r="CK35" s="530"/>
      <c r="CL35" s="530"/>
      <c r="CM35" s="531"/>
      <c r="CN35" s="530"/>
      <c r="CO35" s="532"/>
      <c r="CP35" s="532"/>
      <c r="CQ35" s="531"/>
      <c r="CR35" s="530"/>
      <c r="CS35" s="532"/>
      <c r="CT35" s="532"/>
      <c r="CU35" s="531"/>
      <c r="CV35" s="530"/>
      <c r="CW35" s="532"/>
      <c r="CX35" s="532"/>
      <c r="CY35" s="531"/>
      <c r="CZ35" s="530"/>
      <c r="DA35" s="530"/>
      <c r="DB35" s="530"/>
      <c r="DC35" s="531"/>
      <c r="DD35" s="530"/>
      <c r="DE35" s="532"/>
      <c r="DF35" s="532"/>
      <c r="DG35" s="531"/>
      <c r="DH35" s="530"/>
      <c r="DI35" s="532"/>
      <c r="DJ35" s="532"/>
      <c r="DK35" s="531"/>
      <c r="DL35" s="530"/>
      <c r="DM35" s="532"/>
      <c r="DN35" s="532"/>
      <c r="DO35" s="531"/>
      <c r="DP35" s="530"/>
      <c r="DQ35" s="530"/>
      <c r="DR35" s="530"/>
      <c r="DS35" s="531"/>
      <c r="DT35" s="530"/>
      <c r="DU35" s="532"/>
      <c r="DV35" s="532"/>
      <c r="DW35" s="531"/>
    </row>
    <row r="36" spans="2:127" ht="12.75" customHeight="1">
      <c r="B36" s="533"/>
      <c r="C36" s="534"/>
      <c r="D36" s="535"/>
      <c r="E36" s="536"/>
      <c r="F36" s="528" t="e">
        <f>#REF!</f>
        <v>#REF!</v>
      </c>
      <c r="G36" s="529"/>
      <c r="H36" s="530"/>
      <c r="I36" s="530"/>
      <c r="J36" s="530"/>
      <c r="K36" s="531"/>
      <c r="L36" s="530"/>
      <c r="M36" s="530"/>
      <c r="N36" s="530"/>
      <c r="O36" s="531"/>
      <c r="P36" s="530"/>
      <c r="Q36" s="530"/>
      <c r="R36" s="530"/>
      <c r="S36" s="531"/>
      <c r="T36" s="530"/>
      <c r="U36" s="530"/>
      <c r="V36" s="530"/>
      <c r="W36" s="531"/>
      <c r="X36" s="530"/>
      <c r="Y36" s="530"/>
      <c r="Z36" s="530"/>
      <c r="AA36" s="531"/>
      <c r="AB36" s="530"/>
      <c r="AC36" s="532"/>
      <c r="AD36" s="532"/>
      <c r="AE36" s="531"/>
      <c r="AF36" s="530"/>
      <c r="AG36" s="530"/>
      <c r="AH36" s="530"/>
      <c r="AI36" s="531"/>
      <c r="AJ36" s="530"/>
      <c r="AK36" s="532"/>
      <c r="AL36" s="532"/>
      <c r="AM36" s="531"/>
      <c r="AN36" s="530"/>
      <c r="AO36" s="532"/>
      <c r="AP36" s="532"/>
      <c r="AQ36" s="531"/>
      <c r="AR36" s="530"/>
      <c r="AS36" s="532"/>
      <c r="AT36" s="532"/>
      <c r="AU36" s="531"/>
      <c r="AV36" s="530"/>
      <c r="AW36" s="532"/>
      <c r="AX36" s="532"/>
      <c r="AY36" s="531"/>
      <c r="AZ36" s="530"/>
      <c r="BA36" s="532"/>
      <c r="BB36" s="532"/>
      <c r="BC36" s="531"/>
      <c r="BD36" s="530"/>
      <c r="BE36" s="532"/>
      <c r="BF36" s="532"/>
      <c r="BG36" s="531"/>
      <c r="BH36" s="530"/>
      <c r="BI36" s="532"/>
      <c r="BJ36" s="532"/>
      <c r="BK36" s="531"/>
      <c r="BL36" s="530"/>
      <c r="BM36" s="532"/>
      <c r="BN36" s="532"/>
      <c r="BO36" s="531"/>
      <c r="BP36" s="530"/>
      <c r="BQ36" s="532"/>
      <c r="BR36" s="532"/>
      <c r="BS36" s="531"/>
      <c r="BT36" s="530"/>
      <c r="BU36" s="532"/>
      <c r="BV36" s="532"/>
      <c r="BW36" s="531"/>
      <c r="BX36" s="530"/>
      <c r="BY36" s="532"/>
      <c r="BZ36" s="532"/>
      <c r="CA36" s="531"/>
      <c r="CB36" s="530"/>
      <c r="CC36" s="532"/>
      <c r="CD36" s="532"/>
      <c r="CE36" s="531"/>
      <c r="CF36" s="530"/>
      <c r="CG36" s="532"/>
      <c r="CH36" s="532"/>
      <c r="CI36" s="531"/>
      <c r="CJ36" s="530"/>
      <c r="CK36" s="530"/>
      <c r="CL36" s="530"/>
      <c r="CM36" s="531"/>
      <c r="CN36" s="530"/>
      <c r="CO36" s="532"/>
      <c r="CP36" s="532"/>
      <c r="CQ36" s="531"/>
      <c r="CR36" s="530"/>
      <c r="CS36" s="532"/>
      <c r="CT36" s="532"/>
      <c r="CU36" s="531"/>
      <c r="CV36" s="530"/>
      <c r="CW36" s="532"/>
      <c r="CX36" s="532"/>
      <c r="CY36" s="531"/>
      <c r="CZ36" s="530"/>
      <c r="DA36" s="530"/>
      <c r="DB36" s="530"/>
      <c r="DC36" s="531"/>
      <c r="DD36" s="530"/>
      <c r="DE36" s="532"/>
      <c r="DF36" s="532"/>
      <c r="DG36" s="531"/>
      <c r="DH36" s="530"/>
      <c r="DI36" s="532"/>
      <c r="DJ36" s="532"/>
      <c r="DK36" s="531"/>
      <c r="DL36" s="530"/>
      <c r="DM36" s="532"/>
      <c r="DN36" s="532"/>
      <c r="DO36" s="531"/>
      <c r="DP36" s="530"/>
      <c r="DQ36" s="530"/>
      <c r="DR36" s="530"/>
      <c r="DS36" s="531"/>
      <c r="DT36" s="530"/>
      <c r="DU36" s="532"/>
      <c r="DV36" s="532"/>
      <c r="DW36" s="531"/>
    </row>
    <row r="37" spans="2:127" ht="12.75" customHeight="1">
      <c r="B37" s="527">
        <v>6</v>
      </c>
      <c r="C37" s="844" t="e">
        <f>#REF!</f>
        <v>#REF!</v>
      </c>
      <c r="D37" s="844"/>
      <c r="E37" s="844"/>
      <c r="F37" s="528" t="e">
        <f>#REF!</f>
        <v>#REF!</v>
      </c>
      <c r="G37" s="529" t="e">
        <f>IF($F$75=0,0,F37/$F$75)</f>
        <v>#REF!</v>
      </c>
      <c r="H37" s="530"/>
      <c r="I37" s="530"/>
      <c r="J37" s="530"/>
      <c r="K37" s="531">
        <f>H37</f>
        <v>0</v>
      </c>
      <c r="L37" s="530"/>
      <c r="M37" s="530"/>
      <c r="N37" s="530"/>
      <c r="O37" s="531" t="e">
        <f>'COMP INVESTIM.'!#REF!</f>
        <v>#REF!</v>
      </c>
      <c r="P37" s="530">
        <v>4.1666666666600003</v>
      </c>
      <c r="Q37" s="530"/>
      <c r="R37" s="530"/>
      <c r="S37" s="531" t="e">
        <f>O37+P37</f>
        <v>#REF!</v>
      </c>
      <c r="T37" s="530">
        <v>4.1666666666600003</v>
      </c>
      <c r="U37" s="530"/>
      <c r="V37" s="530"/>
      <c r="W37" s="531" t="e">
        <f>S37+T37</f>
        <v>#REF!</v>
      </c>
      <c r="X37" s="530">
        <v>4.1666666666600003</v>
      </c>
      <c r="Y37" s="530"/>
      <c r="Z37" s="530"/>
      <c r="AA37" s="531" t="e">
        <f>W37+X37</f>
        <v>#REF!</v>
      </c>
      <c r="AB37" s="530">
        <v>4.1666666666600003</v>
      </c>
      <c r="AC37" s="532"/>
      <c r="AD37" s="532"/>
      <c r="AE37" s="531" t="e">
        <f>AA37+AB37</f>
        <v>#REF!</v>
      </c>
      <c r="AF37" s="530">
        <v>4.1666666666600003</v>
      </c>
      <c r="AG37" s="530"/>
      <c r="AH37" s="530"/>
      <c r="AI37" s="531" t="e">
        <f>AE37+AF37</f>
        <v>#REF!</v>
      </c>
      <c r="AJ37" s="530">
        <v>4.1666666666600003</v>
      </c>
      <c r="AK37" s="532"/>
      <c r="AL37" s="532"/>
      <c r="AM37" s="531" t="e">
        <f>AI37+AJ37</f>
        <v>#REF!</v>
      </c>
      <c r="AN37" s="530">
        <v>4.1666666666600003</v>
      </c>
      <c r="AO37" s="532"/>
      <c r="AP37" s="532"/>
      <c r="AQ37" s="531" t="e">
        <f>AM37+AN37</f>
        <v>#REF!</v>
      </c>
      <c r="AR37" s="530">
        <v>4.1666666666600003</v>
      </c>
      <c r="AS37" s="532"/>
      <c r="AT37" s="532"/>
      <c r="AU37" s="531" t="e">
        <f>AQ37+AR37</f>
        <v>#REF!</v>
      </c>
      <c r="AV37" s="530">
        <v>4.1666666666600003</v>
      </c>
      <c r="AW37" s="532"/>
      <c r="AX37" s="532"/>
      <c r="AY37" s="531" t="e">
        <f>AU37+AV37</f>
        <v>#REF!</v>
      </c>
      <c r="AZ37" s="530">
        <v>4.1666666666600003</v>
      </c>
      <c r="BA37" s="532"/>
      <c r="BB37" s="532"/>
      <c r="BC37" s="531" t="e">
        <f>AY37+AZ37</f>
        <v>#REF!</v>
      </c>
      <c r="BD37" s="530">
        <v>4.1666666666600003</v>
      </c>
      <c r="BE37" s="532"/>
      <c r="BF37" s="532"/>
      <c r="BG37" s="531" t="e">
        <f>BC37+BD37</f>
        <v>#REF!</v>
      </c>
      <c r="BH37" s="530">
        <v>4.1666666666600003</v>
      </c>
      <c r="BI37" s="532"/>
      <c r="BJ37" s="532"/>
      <c r="BK37" s="531" t="e">
        <f>BG37+BH37</f>
        <v>#REF!</v>
      </c>
      <c r="BL37" s="530">
        <v>4.1666666666600003</v>
      </c>
      <c r="BM37" s="532"/>
      <c r="BN37" s="532"/>
      <c r="BO37" s="531" t="e">
        <f>BK37+BL37</f>
        <v>#REF!</v>
      </c>
      <c r="BP37" s="530">
        <v>4.1666666666600003</v>
      </c>
      <c r="BQ37" s="532"/>
      <c r="BR37" s="532"/>
      <c r="BS37" s="531" t="e">
        <f>BO37+BP37</f>
        <v>#REF!</v>
      </c>
      <c r="BT37" s="530">
        <v>4.1666666666600003</v>
      </c>
      <c r="BU37" s="532"/>
      <c r="BV37" s="532"/>
      <c r="BW37" s="531" t="e">
        <f>BS37+BT37</f>
        <v>#REF!</v>
      </c>
      <c r="BX37" s="530">
        <v>4.1666666666600003</v>
      </c>
      <c r="BY37" s="532"/>
      <c r="BZ37" s="532"/>
      <c r="CA37" s="531" t="e">
        <f>BW37+BX37</f>
        <v>#REF!</v>
      </c>
      <c r="CB37" s="530">
        <v>4.1666666666600003</v>
      </c>
      <c r="CC37" s="532"/>
      <c r="CD37" s="532"/>
      <c r="CE37" s="531" t="e">
        <f>CA37+CB37</f>
        <v>#REF!</v>
      </c>
      <c r="CF37" s="530">
        <v>4.1666666666600003</v>
      </c>
      <c r="CG37" s="532"/>
      <c r="CH37" s="532"/>
      <c r="CI37" s="531" t="e">
        <f>CE37+CF37</f>
        <v>#REF!</v>
      </c>
      <c r="CJ37" s="530">
        <v>4.1666666666600003</v>
      </c>
      <c r="CK37" s="530"/>
      <c r="CL37" s="530"/>
      <c r="CM37" s="531" t="e">
        <f>CI37+CJ37</f>
        <v>#REF!</v>
      </c>
      <c r="CN37" s="530">
        <v>4.1666666666600003</v>
      </c>
      <c r="CO37" s="532"/>
      <c r="CP37" s="532"/>
      <c r="CQ37" s="531" t="e">
        <f>CM37+CN37</f>
        <v>#REF!</v>
      </c>
      <c r="CR37" s="530">
        <v>4.1666666666600003</v>
      </c>
      <c r="CS37" s="532"/>
      <c r="CT37" s="532"/>
      <c r="CU37" s="531" t="e">
        <f>CQ37+CR37</f>
        <v>#REF!</v>
      </c>
      <c r="CV37" s="530">
        <v>4.1666666666600003</v>
      </c>
      <c r="CW37" s="532"/>
      <c r="CX37" s="532"/>
      <c r="CY37" s="531" t="e">
        <f>CU37+CV37</f>
        <v>#REF!</v>
      </c>
      <c r="CZ37" s="530"/>
      <c r="DA37" s="530"/>
      <c r="DB37" s="530"/>
      <c r="DC37" s="531" t="e">
        <f>CY37+CZ37</f>
        <v>#REF!</v>
      </c>
      <c r="DD37" s="530"/>
      <c r="DE37" s="532"/>
      <c r="DF37" s="532"/>
      <c r="DG37" s="531" t="e">
        <f>DC37+DD37</f>
        <v>#REF!</v>
      </c>
      <c r="DH37" s="530"/>
      <c r="DI37" s="532"/>
      <c r="DJ37" s="532"/>
      <c r="DK37" s="531" t="e">
        <f>DG37+DH37</f>
        <v>#REF!</v>
      </c>
      <c r="DL37" s="530"/>
      <c r="DM37" s="532"/>
      <c r="DN37" s="532"/>
      <c r="DO37" s="531" t="e">
        <f>DK37+DL37</f>
        <v>#REF!</v>
      </c>
      <c r="DP37" s="530"/>
      <c r="DQ37" s="530"/>
      <c r="DR37" s="530"/>
      <c r="DS37" s="531" t="e">
        <f>DO37+DP37</f>
        <v>#REF!</v>
      </c>
      <c r="DT37" s="530"/>
      <c r="DU37" s="532"/>
      <c r="DV37" s="532"/>
      <c r="DW37" s="531" t="e">
        <f>DS37+DT37</f>
        <v>#REF!</v>
      </c>
    </row>
    <row r="38" spans="2:127" ht="12.75" customHeight="1">
      <c r="B38" s="533"/>
      <c r="C38" s="844" t="e">
        <f>#REF!</f>
        <v>#REF!</v>
      </c>
      <c r="D38" s="844"/>
      <c r="E38" s="844"/>
      <c r="F38" s="528" t="e">
        <f>#REF!</f>
        <v>#REF!</v>
      </c>
      <c r="G38" s="529"/>
      <c r="H38" s="530"/>
      <c r="I38" s="530"/>
      <c r="J38" s="530"/>
      <c r="K38" s="531"/>
      <c r="L38" s="530"/>
      <c r="M38" s="530"/>
      <c r="N38" s="530"/>
      <c r="O38" s="531"/>
      <c r="P38" s="530"/>
      <c r="Q38" s="530"/>
      <c r="R38" s="530"/>
      <c r="S38" s="531"/>
      <c r="T38" s="530"/>
      <c r="U38" s="530"/>
      <c r="V38" s="530"/>
      <c r="W38" s="531"/>
      <c r="X38" s="530"/>
      <c r="Y38" s="530"/>
      <c r="Z38" s="530"/>
      <c r="AA38" s="531"/>
      <c r="AB38" s="530"/>
      <c r="AC38" s="532"/>
      <c r="AD38" s="532"/>
      <c r="AE38" s="531"/>
      <c r="AF38" s="530"/>
      <c r="AG38" s="530"/>
      <c r="AH38" s="530"/>
      <c r="AI38" s="531"/>
      <c r="AJ38" s="530"/>
      <c r="AK38" s="532"/>
      <c r="AL38" s="532"/>
      <c r="AM38" s="531"/>
      <c r="AN38" s="530"/>
      <c r="AO38" s="532"/>
      <c r="AP38" s="532"/>
      <c r="AQ38" s="531"/>
      <c r="AR38" s="530"/>
      <c r="AS38" s="532"/>
      <c r="AT38" s="532"/>
      <c r="AU38" s="531"/>
      <c r="AV38" s="530"/>
      <c r="AW38" s="532"/>
      <c r="AX38" s="532"/>
      <c r="AY38" s="531"/>
      <c r="AZ38" s="530"/>
      <c r="BA38" s="532"/>
      <c r="BB38" s="532"/>
      <c r="BC38" s="531"/>
      <c r="BD38" s="530"/>
      <c r="BE38" s="532"/>
      <c r="BF38" s="532"/>
      <c r="BG38" s="531"/>
      <c r="BH38" s="530"/>
      <c r="BI38" s="532"/>
      <c r="BJ38" s="532"/>
      <c r="BK38" s="531"/>
      <c r="BL38" s="530"/>
      <c r="BM38" s="532"/>
      <c r="BN38" s="532"/>
      <c r="BO38" s="531"/>
      <c r="BP38" s="530"/>
      <c r="BQ38" s="532"/>
      <c r="BR38" s="532"/>
      <c r="BS38" s="531"/>
      <c r="BT38" s="530"/>
      <c r="BU38" s="532"/>
      <c r="BV38" s="532"/>
      <c r="BW38" s="531"/>
      <c r="BX38" s="530"/>
      <c r="BY38" s="532"/>
      <c r="BZ38" s="532"/>
      <c r="CA38" s="531"/>
      <c r="CB38" s="530"/>
      <c r="CC38" s="532"/>
      <c r="CD38" s="532"/>
      <c r="CE38" s="531"/>
      <c r="CF38" s="530"/>
      <c r="CG38" s="532"/>
      <c r="CH38" s="532"/>
      <c r="CI38" s="531"/>
      <c r="CJ38" s="530"/>
      <c r="CK38" s="530"/>
      <c r="CL38" s="530"/>
      <c r="CM38" s="531"/>
      <c r="CN38" s="530"/>
      <c r="CO38" s="532"/>
      <c r="CP38" s="532"/>
      <c r="CQ38" s="531"/>
      <c r="CR38" s="530"/>
      <c r="CS38" s="532"/>
      <c r="CT38" s="532"/>
      <c r="CU38" s="531"/>
      <c r="CV38" s="530"/>
      <c r="CW38" s="532"/>
      <c r="CX38" s="532"/>
      <c r="CY38" s="531"/>
      <c r="CZ38" s="530"/>
      <c r="DA38" s="530"/>
      <c r="DB38" s="530"/>
      <c r="DC38" s="531"/>
      <c r="DD38" s="530"/>
      <c r="DE38" s="532"/>
      <c r="DF38" s="532"/>
      <c r="DG38" s="531"/>
      <c r="DH38" s="530"/>
      <c r="DI38" s="532"/>
      <c r="DJ38" s="532"/>
      <c r="DK38" s="531"/>
      <c r="DL38" s="530"/>
      <c r="DM38" s="532"/>
      <c r="DN38" s="532"/>
      <c r="DO38" s="531"/>
      <c r="DP38" s="530"/>
      <c r="DQ38" s="530"/>
      <c r="DR38" s="530"/>
      <c r="DS38" s="531"/>
      <c r="DT38" s="530"/>
      <c r="DU38" s="532"/>
      <c r="DV38" s="532"/>
      <c r="DW38" s="531"/>
    </row>
    <row r="39" spans="2:127" ht="12.75" customHeight="1">
      <c r="B39" s="533"/>
      <c r="C39" s="844" t="e">
        <f>#REF!</f>
        <v>#REF!</v>
      </c>
      <c r="D39" s="844"/>
      <c r="E39" s="844"/>
      <c r="F39" s="528" t="e">
        <f>#REF!</f>
        <v>#REF!</v>
      </c>
      <c r="G39" s="529"/>
      <c r="H39" s="530"/>
      <c r="I39" s="530"/>
      <c r="J39" s="530"/>
      <c r="K39" s="531"/>
      <c r="L39" s="530"/>
      <c r="M39" s="530"/>
      <c r="N39" s="530"/>
      <c r="O39" s="531"/>
      <c r="P39" s="530"/>
      <c r="Q39" s="530"/>
      <c r="R39" s="530"/>
      <c r="S39" s="531"/>
      <c r="T39" s="530"/>
      <c r="U39" s="530"/>
      <c r="V39" s="530"/>
      <c r="W39" s="531"/>
      <c r="X39" s="530"/>
      <c r="Y39" s="530"/>
      <c r="Z39" s="530"/>
      <c r="AA39" s="531"/>
      <c r="AB39" s="530"/>
      <c r="AC39" s="532"/>
      <c r="AD39" s="532"/>
      <c r="AE39" s="531"/>
      <c r="AF39" s="530"/>
      <c r="AG39" s="530"/>
      <c r="AH39" s="530"/>
      <c r="AI39" s="531"/>
      <c r="AJ39" s="530"/>
      <c r="AK39" s="532"/>
      <c r="AL39" s="532"/>
      <c r="AM39" s="531"/>
      <c r="AN39" s="530"/>
      <c r="AO39" s="532"/>
      <c r="AP39" s="532"/>
      <c r="AQ39" s="531"/>
      <c r="AR39" s="530"/>
      <c r="AS39" s="532"/>
      <c r="AT39" s="532"/>
      <c r="AU39" s="531"/>
      <c r="AV39" s="530"/>
      <c r="AW39" s="532"/>
      <c r="AX39" s="532"/>
      <c r="AY39" s="531"/>
      <c r="AZ39" s="530"/>
      <c r="BA39" s="532"/>
      <c r="BB39" s="532"/>
      <c r="BC39" s="531"/>
      <c r="BD39" s="530"/>
      <c r="BE39" s="532"/>
      <c r="BF39" s="532"/>
      <c r="BG39" s="531"/>
      <c r="BH39" s="530"/>
      <c r="BI39" s="532"/>
      <c r="BJ39" s="532"/>
      <c r="BK39" s="531"/>
      <c r="BL39" s="530"/>
      <c r="BM39" s="532"/>
      <c r="BN39" s="532"/>
      <c r="BO39" s="531"/>
      <c r="BP39" s="530"/>
      <c r="BQ39" s="532"/>
      <c r="BR39" s="532"/>
      <c r="BS39" s="531"/>
      <c r="BT39" s="530"/>
      <c r="BU39" s="532"/>
      <c r="BV39" s="532"/>
      <c r="BW39" s="531"/>
      <c r="BX39" s="530"/>
      <c r="BY39" s="532"/>
      <c r="BZ39" s="532"/>
      <c r="CA39" s="531"/>
      <c r="CB39" s="530"/>
      <c r="CC39" s="532"/>
      <c r="CD39" s="532"/>
      <c r="CE39" s="531"/>
      <c r="CF39" s="530"/>
      <c r="CG39" s="532"/>
      <c r="CH39" s="532"/>
      <c r="CI39" s="531"/>
      <c r="CJ39" s="530"/>
      <c r="CK39" s="530"/>
      <c r="CL39" s="530"/>
      <c r="CM39" s="531"/>
      <c r="CN39" s="530"/>
      <c r="CO39" s="532"/>
      <c r="CP39" s="532"/>
      <c r="CQ39" s="531"/>
      <c r="CR39" s="530"/>
      <c r="CS39" s="532"/>
      <c r="CT39" s="532"/>
      <c r="CU39" s="531"/>
      <c r="CV39" s="530"/>
      <c r="CW39" s="532"/>
      <c r="CX39" s="532"/>
      <c r="CY39" s="531"/>
      <c r="CZ39" s="530"/>
      <c r="DA39" s="530"/>
      <c r="DB39" s="530"/>
      <c r="DC39" s="531"/>
      <c r="DD39" s="530"/>
      <c r="DE39" s="532"/>
      <c r="DF39" s="532"/>
      <c r="DG39" s="531"/>
      <c r="DH39" s="530"/>
      <c r="DI39" s="532"/>
      <c r="DJ39" s="532"/>
      <c r="DK39" s="531"/>
      <c r="DL39" s="530"/>
      <c r="DM39" s="532"/>
      <c r="DN39" s="532"/>
      <c r="DO39" s="531"/>
      <c r="DP39" s="530"/>
      <c r="DQ39" s="530"/>
      <c r="DR39" s="530"/>
      <c r="DS39" s="531"/>
      <c r="DT39" s="530"/>
      <c r="DU39" s="532"/>
      <c r="DV39" s="532"/>
      <c r="DW39" s="531"/>
    </row>
    <row r="40" spans="2:127" ht="12.75" customHeight="1">
      <c r="B40" s="533"/>
      <c r="C40" s="534"/>
      <c r="D40" s="535"/>
      <c r="E40" s="536"/>
      <c r="F40" s="528" t="e">
        <f>#REF!</f>
        <v>#REF!</v>
      </c>
      <c r="G40" s="529"/>
      <c r="H40" s="530"/>
      <c r="I40" s="530"/>
      <c r="J40" s="530"/>
      <c r="K40" s="531"/>
      <c r="L40" s="530"/>
      <c r="M40" s="530"/>
      <c r="N40" s="530"/>
      <c r="O40" s="531"/>
      <c r="P40" s="530"/>
      <c r="Q40" s="530"/>
      <c r="R40" s="530"/>
      <c r="S40" s="531"/>
      <c r="T40" s="530"/>
      <c r="U40" s="530"/>
      <c r="V40" s="530"/>
      <c r="W40" s="531"/>
      <c r="X40" s="530"/>
      <c r="Y40" s="530"/>
      <c r="Z40" s="530"/>
      <c r="AA40" s="531"/>
      <c r="AB40" s="530"/>
      <c r="AC40" s="532"/>
      <c r="AD40" s="532"/>
      <c r="AE40" s="531"/>
      <c r="AF40" s="530"/>
      <c r="AG40" s="530"/>
      <c r="AH40" s="530"/>
      <c r="AI40" s="531"/>
      <c r="AJ40" s="530"/>
      <c r="AK40" s="532"/>
      <c r="AL40" s="532"/>
      <c r="AM40" s="531"/>
      <c r="AN40" s="530"/>
      <c r="AO40" s="532"/>
      <c r="AP40" s="532"/>
      <c r="AQ40" s="531"/>
      <c r="AR40" s="530"/>
      <c r="AS40" s="532"/>
      <c r="AT40" s="532"/>
      <c r="AU40" s="531"/>
      <c r="AV40" s="530"/>
      <c r="AW40" s="532"/>
      <c r="AX40" s="532"/>
      <c r="AY40" s="531"/>
      <c r="AZ40" s="530"/>
      <c r="BA40" s="532"/>
      <c r="BB40" s="532"/>
      <c r="BC40" s="531"/>
      <c r="BD40" s="530"/>
      <c r="BE40" s="532"/>
      <c r="BF40" s="532"/>
      <c r="BG40" s="531"/>
      <c r="BH40" s="530"/>
      <c r="BI40" s="532"/>
      <c r="BJ40" s="532"/>
      <c r="BK40" s="531"/>
      <c r="BL40" s="530"/>
      <c r="BM40" s="532"/>
      <c r="BN40" s="532"/>
      <c r="BO40" s="531"/>
      <c r="BP40" s="530"/>
      <c r="BQ40" s="532"/>
      <c r="BR40" s="532"/>
      <c r="BS40" s="531"/>
      <c r="BT40" s="530"/>
      <c r="BU40" s="532"/>
      <c r="BV40" s="532"/>
      <c r="BW40" s="531"/>
      <c r="BX40" s="530"/>
      <c r="BY40" s="532"/>
      <c r="BZ40" s="532"/>
      <c r="CA40" s="531"/>
      <c r="CB40" s="530"/>
      <c r="CC40" s="532"/>
      <c r="CD40" s="532"/>
      <c r="CE40" s="531"/>
      <c r="CF40" s="530"/>
      <c r="CG40" s="532"/>
      <c r="CH40" s="532"/>
      <c r="CI40" s="531"/>
      <c r="CJ40" s="530"/>
      <c r="CK40" s="530"/>
      <c r="CL40" s="530"/>
      <c r="CM40" s="531"/>
      <c r="CN40" s="530"/>
      <c r="CO40" s="532"/>
      <c r="CP40" s="532"/>
      <c r="CQ40" s="531"/>
      <c r="CR40" s="530"/>
      <c r="CS40" s="532"/>
      <c r="CT40" s="532"/>
      <c r="CU40" s="531"/>
      <c r="CV40" s="530"/>
      <c r="CW40" s="532"/>
      <c r="CX40" s="532"/>
      <c r="CY40" s="531"/>
      <c r="CZ40" s="530"/>
      <c r="DA40" s="530"/>
      <c r="DB40" s="530"/>
      <c r="DC40" s="531"/>
      <c r="DD40" s="530"/>
      <c r="DE40" s="532"/>
      <c r="DF40" s="532"/>
      <c r="DG40" s="531"/>
      <c r="DH40" s="530"/>
      <c r="DI40" s="532"/>
      <c r="DJ40" s="532"/>
      <c r="DK40" s="531"/>
      <c r="DL40" s="530"/>
      <c r="DM40" s="532"/>
      <c r="DN40" s="532"/>
      <c r="DO40" s="531"/>
      <c r="DP40" s="530"/>
      <c r="DQ40" s="530"/>
      <c r="DR40" s="530"/>
      <c r="DS40" s="531"/>
      <c r="DT40" s="530"/>
      <c r="DU40" s="532"/>
      <c r="DV40" s="532"/>
      <c r="DW40" s="531"/>
    </row>
    <row r="41" spans="2:127" ht="12.75" customHeight="1">
      <c r="B41" s="527">
        <v>7</v>
      </c>
      <c r="C41" s="844" t="e">
        <f>#REF!</f>
        <v>#REF!</v>
      </c>
      <c r="D41" s="844"/>
      <c r="E41" s="844"/>
      <c r="F41" s="528" t="e">
        <f>#REF!</f>
        <v>#REF!</v>
      </c>
      <c r="G41" s="529" t="e">
        <f>IF($F$75=0,0,F41/$F$75)</f>
        <v>#REF!</v>
      </c>
      <c r="H41" s="530"/>
      <c r="I41" s="530"/>
      <c r="J41" s="530"/>
      <c r="K41" s="531">
        <f>H41</f>
        <v>0</v>
      </c>
      <c r="L41" s="530"/>
      <c r="M41" s="530"/>
      <c r="N41" s="530"/>
      <c r="O41" s="531" t="e">
        <f>#REF!</f>
        <v>#REF!</v>
      </c>
      <c r="P41" s="530">
        <v>4.1666666666600003</v>
      </c>
      <c r="Q41" s="530"/>
      <c r="R41" s="530"/>
      <c r="S41" s="531" t="e">
        <f>O41+P41</f>
        <v>#REF!</v>
      </c>
      <c r="T41" s="530">
        <v>4.1666666666600003</v>
      </c>
      <c r="U41" s="530"/>
      <c r="V41" s="530"/>
      <c r="W41" s="531" t="e">
        <f>S41+T41</f>
        <v>#REF!</v>
      </c>
      <c r="X41" s="530">
        <v>4.1666666666600003</v>
      </c>
      <c r="Y41" s="530"/>
      <c r="Z41" s="530"/>
      <c r="AA41" s="531" t="e">
        <f>W41+X41</f>
        <v>#REF!</v>
      </c>
      <c r="AB41" s="530">
        <v>4.1666666666600003</v>
      </c>
      <c r="AC41" s="532"/>
      <c r="AD41" s="532"/>
      <c r="AE41" s="531" t="e">
        <f>AA41+AB41</f>
        <v>#REF!</v>
      </c>
      <c r="AF41" s="530">
        <v>4.1666666666600003</v>
      </c>
      <c r="AG41" s="530"/>
      <c r="AH41" s="530"/>
      <c r="AI41" s="531" t="e">
        <f>AE41+AF41</f>
        <v>#REF!</v>
      </c>
      <c r="AJ41" s="530">
        <v>4.1666666666600003</v>
      </c>
      <c r="AK41" s="532"/>
      <c r="AL41" s="532"/>
      <c r="AM41" s="531" t="e">
        <f>AI41+AJ41</f>
        <v>#REF!</v>
      </c>
      <c r="AN41" s="530">
        <v>4.1666666666600003</v>
      </c>
      <c r="AO41" s="532"/>
      <c r="AP41" s="532"/>
      <c r="AQ41" s="531" t="e">
        <f>AM41+AN41</f>
        <v>#REF!</v>
      </c>
      <c r="AR41" s="530">
        <v>4.1666666666600003</v>
      </c>
      <c r="AS41" s="532"/>
      <c r="AT41" s="532"/>
      <c r="AU41" s="531" t="e">
        <f>AQ41+AR41</f>
        <v>#REF!</v>
      </c>
      <c r="AV41" s="530">
        <v>4.1666666666600003</v>
      </c>
      <c r="AW41" s="532"/>
      <c r="AX41" s="532"/>
      <c r="AY41" s="531" t="e">
        <f>AU41+AV41</f>
        <v>#REF!</v>
      </c>
      <c r="AZ41" s="530">
        <v>4.1666666666600003</v>
      </c>
      <c r="BA41" s="532"/>
      <c r="BB41" s="532"/>
      <c r="BC41" s="531" t="e">
        <f>AY41+AZ41</f>
        <v>#REF!</v>
      </c>
      <c r="BD41" s="530">
        <v>4.1666666666600003</v>
      </c>
      <c r="BE41" s="532"/>
      <c r="BF41" s="532"/>
      <c r="BG41" s="531" t="e">
        <f>BC41+BD41</f>
        <v>#REF!</v>
      </c>
      <c r="BH41" s="530">
        <v>4.1666666666600003</v>
      </c>
      <c r="BI41" s="532"/>
      <c r="BJ41" s="532"/>
      <c r="BK41" s="531" t="e">
        <f>BG41+BH41</f>
        <v>#REF!</v>
      </c>
      <c r="BL41" s="530">
        <v>4.1666666666600003</v>
      </c>
      <c r="BM41" s="532"/>
      <c r="BN41" s="532"/>
      <c r="BO41" s="531" t="e">
        <f>BK41+BL41</f>
        <v>#REF!</v>
      </c>
      <c r="BP41" s="530">
        <v>4.1666666666600003</v>
      </c>
      <c r="BQ41" s="532"/>
      <c r="BR41" s="532"/>
      <c r="BS41" s="531" t="e">
        <f>BO41+BP41</f>
        <v>#REF!</v>
      </c>
      <c r="BT41" s="530">
        <v>4.1666666666600003</v>
      </c>
      <c r="BU41" s="532"/>
      <c r="BV41" s="532"/>
      <c r="BW41" s="531" t="e">
        <f>BS41+BT41</f>
        <v>#REF!</v>
      </c>
      <c r="BX41" s="530">
        <v>4.1666666666600003</v>
      </c>
      <c r="BY41" s="532"/>
      <c r="BZ41" s="532"/>
      <c r="CA41" s="531" t="e">
        <f>BW41+BX41</f>
        <v>#REF!</v>
      </c>
      <c r="CB41" s="530">
        <v>4.1666666666600003</v>
      </c>
      <c r="CC41" s="532"/>
      <c r="CD41" s="532"/>
      <c r="CE41" s="531" t="e">
        <f>CA41+CB41</f>
        <v>#REF!</v>
      </c>
      <c r="CF41" s="530">
        <v>4.1666666666600003</v>
      </c>
      <c r="CG41" s="532"/>
      <c r="CH41" s="532"/>
      <c r="CI41" s="531" t="e">
        <f>CE41+CF41</f>
        <v>#REF!</v>
      </c>
      <c r="CJ41" s="530">
        <v>4.1666666666600003</v>
      </c>
      <c r="CK41" s="530"/>
      <c r="CL41" s="530"/>
      <c r="CM41" s="531" t="e">
        <f>CI41+CJ41</f>
        <v>#REF!</v>
      </c>
      <c r="CN41" s="530">
        <v>4.1666666666600003</v>
      </c>
      <c r="CO41" s="532"/>
      <c r="CP41" s="532"/>
      <c r="CQ41" s="531" t="e">
        <f>CM41+CN41</f>
        <v>#REF!</v>
      </c>
      <c r="CR41" s="530">
        <v>4.1666666666600003</v>
      </c>
      <c r="CS41" s="532"/>
      <c r="CT41" s="532"/>
      <c r="CU41" s="531" t="e">
        <f>CQ41+CR41</f>
        <v>#REF!</v>
      </c>
      <c r="CV41" s="530">
        <v>4.1666666666600003</v>
      </c>
      <c r="CW41" s="532"/>
      <c r="CX41" s="532"/>
      <c r="CY41" s="531" t="e">
        <f>CU41+CV41</f>
        <v>#REF!</v>
      </c>
      <c r="CZ41" s="530"/>
      <c r="DA41" s="530"/>
      <c r="DB41" s="530"/>
      <c r="DC41" s="531" t="e">
        <f>CY41+CZ41</f>
        <v>#REF!</v>
      </c>
      <c r="DD41" s="530"/>
      <c r="DE41" s="532"/>
      <c r="DF41" s="532"/>
      <c r="DG41" s="531" t="e">
        <f>DC41+DD41</f>
        <v>#REF!</v>
      </c>
      <c r="DH41" s="530"/>
      <c r="DI41" s="532"/>
      <c r="DJ41" s="532"/>
      <c r="DK41" s="531" t="e">
        <f>DG41+DH41</f>
        <v>#REF!</v>
      </c>
      <c r="DL41" s="530"/>
      <c r="DM41" s="532"/>
      <c r="DN41" s="532"/>
      <c r="DO41" s="531" t="e">
        <f>DK41+DL41</f>
        <v>#REF!</v>
      </c>
      <c r="DP41" s="530"/>
      <c r="DQ41" s="530"/>
      <c r="DR41" s="530"/>
      <c r="DS41" s="531" t="e">
        <f>DO41+DP41</f>
        <v>#REF!</v>
      </c>
      <c r="DT41" s="530"/>
      <c r="DU41" s="532"/>
      <c r="DV41" s="532"/>
      <c r="DW41" s="531" t="e">
        <f>DS41+DT41</f>
        <v>#REF!</v>
      </c>
    </row>
    <row r="42" spans="2:127" ht="12.75" customHeight="1">
      <c r="B42" s="533"/>
      <c r="C42" s="534"/>
      <c r="D42" s="535"/>
      <c r="E42" s="536"/>
      <c r="F42" s="528" t="e">
        <f>#REF!</f>
        <v>#REF!</v>
      </c>
      <c r="G42" s="529"/>
      <c r="H42" s="530"/>
      <c r="I42" s="530"/>
      <c r="J42" s="530"/>
      <c r="K42" s="531"/>
      <c r="L42" s="530"/>
      <c r="M42" s="530"/>
      <c r="N42" s="530"/>
      <c r="O42" s="531"/>
      <c r="P42" s="530"/>
      <c r="Q42" s="530"/>
      <c r="R42" s="530"/>
      <c r="S42" s="531"/>
      <c r="T42" s="530"/>
      <c r="U42" s="530"/>
      <c r="V42" s="530"/>
      <c r="W42" s="531"/>
      <c r="X42" s="530"/>
      <c r="Y42" s="530"/>
      <c r="Z42" s="530"/>
      <c r="AA42" s="531"/>
      <c r="AB42" s="530"/>
      <c r="AC42" s="532"/>
      <c r="AD42" s="532"/>
      <c r="AE42" s="531"/>
      <c r="AF42" s="530"/>
      <c r="AG42" s="530"/>
      <c r="AH42" s="530"/>
      <c r="AI42" s="531"/>
      <c r="AJ42" s="530"/>
      <c r="AK42" s="532"/>
      <c r="AL42" s="532"/>
      <c r="AM42" s="531"/>
      <c r="AN42" s="530"/>
      <c r="AO42" s="532"/>
      <c r="AP42" s="532"/>
      <c r="AQ42" s="531"/>
      <c r="AR42" s="530"/>
      <c r="AS42" s="532"/>
      <c r="AT42" s="532"/>
      <c r="AU42" s="531"/>
      <c r="AV42" s="530"/>
      <c r="AW42" s="532"/>
      <c r="AX42" s="532"/>
      <c r="AY42" s="531"/>
      <c r="AZ42" s="530"/>
      <c r="BA42" s="532"/>
      <c r="BB42" s="532"/>
      <c r="BC42" s="531"/>
      <c r="BD42" s="530"/>
      <c r="BE42" s="532"/>
      <c r="BF42" s="532"/>
      <c r="BG42" s="531"/>
      <c r="BH42" s="530"/>
      <c r="BI42" s="532"/>
      <c r="BJ42" s="532"/>
      <c r="BK42" s="531"/>
      <c r="BL42" s="530"/>
      <c r="BM42" s="532"/>
      <c r="BN42" s="532"/>
      <c r="BO42" s="531"/>
      <c r="BP42" s="530"/>
      <c r="BQ42" s="532"/>
      <c r="BR42" s="532"/>
      <c r="BS42" s="531"/>
      <c r="BT42" s="530"/>
      <c r="BU42" s="532"/>
      <c r="BV42" s="532"/>
      <c r="BW42" s="531"/>
      <c r="BX42" s="530"/>
      <c r="BY42" s="532"/>
      <c r="BZ42" s="532"/>
      <c r="CA42" s="531"/>
      <c r="CB42" s="530"/>
      <c r="CC42" s="532"/>
      <c r="CD42" s="532"/>
      <c r="CE42" s="531"/>
      <c r="CF42" s="530"/>
      <c r="CG42" s="532"/>
      <c r="CH42" s="532"/>
      <c r="CI42" s="531"/>
      <c r="CJ42" s="530"/>
      <c r="CK42" s="530"/>
      <c r="CL42" s="530"/>
      <c r="CM42" s="531"/>
      <c r="CN42" s="530"/>
      <c r="CO42" s="532"/>
      <c r="CP42" s="532"/>
      <c r="CQ42" s="531"/>
      <c r="CR42" s="530"/>
      <c r="CS42" s="532"/>
      <c r="CT42" s="532"/>
      <c r="CU42" s="531"/>
      <c r="CV42" s="530"/>
      <c r="CW42" s="532"/>
      <c r="CX42" s="532"/>
      <c r="CY42" s="531"/>
      <c r="CZ42" s="530"/>
      <c r="DA42" s="530"/>
      <c r="DB42" s="530"/>
      <c r="DC42" s="531"/>
      <c r="DD42" s="530"/>
      <c r="DE42" s="532"/>
      <c r="DF42" s="532"/>
      <c r="DG42" s="531"/>
      <c r="DH42" s="530"/>
      <c r="DI42" s="532"/>
      <c r="DJ42" s="532"/>
      <c r="DK42" s="531"/>
      <c r="DL42" s="530"/>
      <c r="DM42" s="532"/>
      <c r="DN42" s="532"/>
      <c r="DO42" s="531"/>
      <c r="DP42" s="530"/>
      <c r="DQ42" s="530"/>
      <c r="DR42" s="530"/>
      <c r="DS42" s="531"/>
      <c r="DT42" s="530"/>
      <c r="DU42" s="532"/>
      <c r="DV42" s="532"/>
      <c r="DW42" s="531"/>
    </row>
    <row r="43" spans="2:127" ht="12.75" customHeight="1">
      <c r="B43" s="527">
        <v>8</v>
      </c>
      <c r="C43" s="844" t="e">
        <f>#REF!</f>
        <v>#REF!</v>
      </c>
      <c r="D43" s="844"/>
      <c r="E43" s="844"/>
      <c r="F43" s="528" t="e">
        <f>#REF!</f>
        <v>#REF!</v>
      </c>
      <c r="G43" s="529" t="e">
        <f>IF($F$75=0,0,F43/$F$75)</f>
        <v>#REF!</v>
      </c>
      <c r="H43" s="530"/>
      <c r="I43" s="530"/>
      <c r="J43" s="530"/>
      <c r="K43" s="531">
        <f>H43</f>
        <v>0</v>
      </c>
      <c r="L43" s="530"/>
      <c r="M43" s="530"/>
      <c r="N43" s="530"/>
      <c r="O43" s="537">
        <f>K43+L43</f>
        <v>0</v>
      </c>
      <c r="P43" s="530">
        <v>4.1666666666600003</v>
      </c>
      <c r="Q43" s="530"/>
      <c r="R43" s="530"/>
      <c r="S43" s="531">
        <f>O43+P43</f>
        <v>4.1666666666600003</v>
      </c>
      <c r="T43" s="530">
        <v>4.1666666666600003</v>
      </c>
      <c r="U43" s="530"/>
      <c r="V43" s="530"/>
      <c r="W43" s="531">
        <f>S43+T43</f>
        <v>8.3333333333200006</v>
      </c>
      <c r="X43" s="530">
        <v>4.1666666666600003</v>
      </c>
      <c r="Y43" s="530"/>
      <c r="Z43" s="530"/>
      <c r="AA43" s="531">
        <f>W43+X43</f>
        <v>12.499999999980002</v>
      </c>
      <c r="AB43" s="530">
        <v>4.1666666666600003</v>
      </c>
      <c r="AC43" s="532"/>
      <c r="AD43" s="532"/>
      <c r="AE43" s="531">
        <f>AA43+AB43</f>
        <v>16.666666666640001</v>
      </c>
      <c r="AF43" s="530">
        <v>4.1666666666600003</v>
      </c>
      <c r="AG43" s="530"/>
      <c r="AH43" s="530"/>
      <c r="AI43" s="531">
        <f>AE43+AF43</f>
        <v>20.833333333300001</v>
      </c>
      <c r="AJ43" s="530">
        <v>4.1666666666600003</v>
      </c>
      <c r="AK43" s="532"/>
      <c r="AL43" s="532"/>
      <c r="AM43" s="531">
        <f>AI43+AJ43</f>
        <v>24.99999999996</v>
      </c>
      <c r="AN43" s="530">
        <v>4.1666666666600003</v>
      </c>
      <c r="AO43" s="532"/>
      <c r="AP43" s="532"/>
      <c r="AQ43" s="531">
        <f>AM43+AN43</f>
        <v>29.166666666619999</v>
      </c>
      <c r="AR43" s="530">
        <v>4.1666666666600003</v>
      </c>
      <c r="AS43" s="532"/>
      <c r="AT43" s="532"/>
      <c r="AU43" s="531">
        <f>AQ43+AR43</f>
        <v>33.333333333280002</v>
      </c>
      <c r="AV43" s="530">
        <v>4.1666666666600003</v>
      </c>
      <c r="AW43" s="532"/>
      <c r="AX43" s="532"/>
      <c r="AY43" s="531">
        <f>AU43+AV43</f>
        <v>37.499999999940002</v>
      </c>
      <c r="AZ43" s="530">
        <v>4.1666666666600003</v>
      </c>
      <c r="BA43" s="532"/>
      <c r="BB43" s="532"/>
      <c r="BC43" s="531">
        <f>AY43+AZ43</f>
        <v>41.666666666600001</v>
      </c>
      <c r="BD43" s="530">
        <v>4.1666666666600003</v>
      </c>
      <c r="BE43" s="532"/>
      <c r="BF43" s="532"/>
      <c r="BG43" s="531">
        <f>BC43+BD43</f>
        <v>45.833333333260001</v>
      </c>
      <c r="BH43" s="530">
        <v>4.1666666666600003</v>
      </c>
      <c r="BI43" s="532"/>
      <c r="BJ43" s="532"/>
      <c r="BK43" s="531">
        <f>BG43+BH43</f>
        <v>49.99999999992</v>
      </c>
      <c r="BL43" s="530">
        <v>4.1666666666600003</v>
      </c>
      <c r="BM43" s="532"/>
      <c r="BN43" s="532"/>
      <c r="BO43" s="531">
        <f>BK43+BL43</f>
        <v>54.166666666579999</v>
      </c>
      <c r="BP43" s="530">
        <v>4.1666666666600003</v>
      </c>
      <c r="BQ43" s="532"/>
      <c r="BR43" s="532"/>
      <c r="BS43" s="531">
        <f>BO43+BP43</f>
        <v>58.333333333239999</v>
      </c>
      <c r="BT43" s="530">
        <v>4.1666666666600003</v>
      </c>
      <c r="BU43" s="532"/>
      <c r="BV43" s="532"/>
      <c r="BW43" s="531">
        <f>BS43+BT43</f>
        <v>62.499999999899998</v>
      </c>
      <c r="BX43" s="530">
        <v>4.1666666666600003</v>
      </c>
      <c r="BY43" s="532"/>
      <c r="BZ43" s="532"/>
      <c r="CA43" s="531">
        <f>BW43+BX43</f>
        <v>66.666666666560005</v>
      </c>
      <c r="CB43" s="530">
        <v>4.1666666666600003</v>
      </c>
      <c r="CC43" s="532"/>
      <c r="CD43" s="532"/>
      <c r="CE43" s="531">
        <f>CA43+CB43</f>
        <v>70.833333333220011</v>
      </c>
      <c r="CF43" s="530">
        <v>4.1666666666600003</v>
      </c>
      <c r="CG43" s="532"/>
      <c r="CH43" s="532"/>
      <c r="CI43" s="531">
        <f>CE43+CF43</f>
        <v>74.999999999880018</v>
      </c>
      <c r="CJ43" s="530">
        <v>4.1666666666600003</v>
      </c>
      <c r="CK43" s="530"/>
      <c r="CL43" s="530"/>
      <c r="CM43" s="531">
        <f>CI43+CJ43</f>
        <v>79.166666666540024</v>
      </c>
      <c r="CN43" s="530">
        <v>4.1666666666600003</v>
      </c>
      <c r="CO43" s="532"/>
      <c r="CP43" s="532"/>
      <c r="CQ43" s="531">
        <f>CM43+CN43</f>
        <v>83.333333333200031</v>
      </c>
      <c r="CR43" s="530">
        <v>4.1666666666600003</v>
      </c>
      <c r="CS43" s="532"/>
      <c r="CT43" s="532"/>
      <c r="CU43" s="531">
        <f>CQ43+CR43</f>
        <v>87.499999999860037</v>
      </c>
      <c r="CV43" s="530">
        <v>4.1666666666600003</v>
      </c>
      <c r="CW43" s="532"/>
      <c r="CX43" s="532"/>
      <c r="CY43" s="531">
        <f>CU43+CV43</f>
        <v>91.666666666520044</v>
      </c>
      <c r="CZ43" s="530"/>
      <c r="DA43" s="530"/>
      <c r="DB43" s="530"/>
      <c r="DC43" s="531">
        <f>CY43+CZ43</f>
        <v>91.666666666520044</v>
      </c>
      <c r="DD43" s="530"/>
      <c r="DE43" s="532"/>
      <c r="DF43" s="532"/>
      <c r="DG43" s="531">
        <f>DC43+DD43</f>
        <v>91.666666666520044</v>
      </c>
      <c r="DH43" s="530"/>
      <c r="DI43" s="532"/>
      <c r="DJ43" s="532"/>
      <c r="DK43" s="531">
        <f>DG43+DH43</f>
        <v>91.666666666520044</v>
      </c>
      <c r="DL43" s="530"/>
      <c r="DM43" s="532"/>
      <c r="DN43" s="532"/>
      <c r="DO43" s="531">
        <f>DK43+DL43</f>
        <v>91.666666666520044</v>
      </c>
      <c r="DP43" s="530"/>
      <c r="DQ43" s="530"/>
      <c r="DR43" s="530"/>
      <c r="DS43" s="531">
        <f>DO43+DP43</f>
        <v>91.666666666520044</v>
      </c>
      <c r="DT43" s="530"/>
      <c r="DU43" s="532"/>
      <c r="DV43" s="532"/>
      <c r="DW43" s="531">
        <f>DS43+DT43</f>
        <v>91.666666666520044</v>
      </c>
    </row>
    <row r="44" spans="2:127" ht="12.75" customHeight="1">
      <c r="B44" s="533"/>
      <c r="C44" s="844" t="e">
        <f>#REF!</f>
        <v>#REF!</v>
      </c>
      <c r="D44" s="844"/>
      <c r="E44" s="844"/>
      <c r="F44" s="528" t="e">
        <f>#REF!</f>
        <v>#REF!</v>
      </c>
      <c r="G44" s="529"/>
      <c r="H44" s="530"/>
      <c r="I44" s="530"/>
      <c r="J44" s="530"/>
      <c r="K44" s="531"/>
      <c r="L44" s="530"/>
      <c r="M44" s="530"/>
      <c r="N44" s="530"/>
      <c r="O44" s="538"/>
      <c r="P44" s="530"/>
      <c r="Q44" s="530"/>
      <c r="R44" s="530"/>
      <c r="S44" s="531"/>
      <c r="T44" s="530"/>
      <c r="U44" s="530"/>
      <c r="V44" s="530"/>
      <c r="W44" s="531"/>
      <c r="X44" s="530"/>
      <c r="Y44" s="530"/>
      <c r="Z44" s="530"/>
      <c r="AA44" s="531"/>
      <c r="AB44" s="530"/>
      <c r="AC44" s="532"/>
      <c r="AD44" s="532"/>
      <c r="AE44" s="531"/>
      <c r="AF44" s="530"/>
      <c r="AG44" s="530"/>
      <c r="AH44" s="530"/>
      <c r="AI44" s="531"/>
      <c r="AJ44" s="530"/>
      <c r="AK44" s="532"/>
      <c r="AL44" s="532"/>
      <c r="AM44" s="531"/>
      <c r="AN44" s="530"/>
      <c r="AO44" s="532"/>
      <c r="AP44" s="532"/>
      <c r="AQ44" s="531"/>
      <c r="AR44" s="530"/>
      <c r="AS44" s="532"/>
      <c r="AT44" s="532"/>
      <c r="AU44" s="531"/>
      <c r="AV44" s="530"/>
      <c r="AW44" s="532"/>
      <c r="AX44" s="532"/>
      <c r="AY44" s="531"/>
      <c r="AZ44" s="530"/>
      <c r="BA44" s="532"/>
      <c r="BB44" s="532"/>
      <c r="BC44" s="531"/>
      <c r="BD44" s="530"/>
      <c r="BE44" s="532"/>
      <c r="BF44" s="532"/>
      <c r="BG44" s="531"/>
      <c r="BH44" s="530"/>
      <c r="BI44" s="532"/>
      <c r="BJ44" s="532"/>
      <c r="BK44" s="531"/>
      <c r="BL44" s="530"/>
      <c r="BM44" s="532"/>
      <c r="BN44" s="532"/>
      <c r="BO44" s="531"/>
      <c r="BP44" s="530"/>
      <c r="BQ44" s="532"/>
      <c r="BR44" s="532"/>
      <c r="BS44" s="531"/>
      <c r="BT44" s="530"/>
      <c r="BU44" s="532"/>
      <c r="BV44" s="532"/>
      <c r="BW44" s="531"/>
      <c r="BX44" s="530"/>
      <c r="BY44" s="532"/>
      <c r="BZ44" s="532"/>
      <c r="CA44" s="531"/>
      <c r="CB44" s="530"/>
      <c r="CC44" s="532"/>
      <c r="CD44" s="532"/>
      <c r="CE44" s="531"/>
      <c r="CF44" s="530"/>
      <c r="CG44" s="532"/>
      <c r="CH44" s="532"/>
      <c r="CI44" s="531"/>
      <c r="CJ44" s="530"/>
      <c r="CK44" s="530"/>
      <c r="CL44" s="530"/>
      <c r="CM44" s="531"/>
      <c r="CN44" s="530"/>
      <c r="CO44" s="532"/>
      <c r="CP44" s="532"/>
      <c r="CQ44" s="531"/>
      <c r="CR44" s="530"/>
      <c r="CS44" s="532"/>
      <c r="CT44" s="532"/>
      <c r="CU44" s="531"/>
      <c r="CV44" s="530"/>
      <c r="CW44" s="532"/>
      <c r="CX44" s="532"/>
      <c r="CY44" s="531"/>
      <c r="CZ44" s="530"/>
      <c r="DA44" s="530"/>
      <c r="DB44" s="530"/>
      <c r="DC44" s="531"/>
      <c r="DD44" s="530"/>
      <c r="DE44" s="532"/>
      <c r="DF44" s="532"/>
      <c r="DG44" s="531"/>
      <c r="DH44" s="530"/>
      <c r="DI44" s="532"/>
      <c r="DJ44" s="532"/>
      <c r="DK44" s="531"/>
      <c r="DL44" s="530"/>
      <c r="DM44" s="532"/>
      <c r="DN44" s="532"/>
      <c r="DO44" s="531"/>
      <c r="DP44" s="530"/>
      <c r="DQ44" s="530"/>
      <c r="DR44" s="530"/>
      <c r="DS44" s="531"/>
      <c r="DT44" s="530"/>
      <c r="DU44" s="532"/>
      <c r="DV44" s="532"/>
      <c r="DW44" s="531"/>
    </row>
    <row r="45" spans="2:127" ht="12.75" customHeight="1">
      <c r="B45" s="533"/>
      <c r="C45" s="844" t="e">
        <f>#REF!</f>
        <v>#REF!</v>
      </c>
      <c r="D45" s="844"/>
      <c r="E45" s="844"/>
      <c r="F45" s="528" t="e">
        <f>#REF!</f>
        <v>#REF!</v>
      </c>
      <c r="G45" s="529"/>
      <c r="H45" s="530"/>
      <c r="I45" s="530"/>
      <c r="J45" s="530"/>
      <c r="K45" s="531"/>
      <c r="L45" s="530"/>
      <c r="M45" s="530"/>
      <c r="N45" s="530"/>
      <c r="O45" s="538"/>
      <c r="P45" s="530"/>
      <c r="Q45" s="530"/>
      <c r="R45" s="530"/>
      <c r="S45" s="531"/>
      <c r="T45" s="530"/>
      <c r="U45" s="530"/>
      <c r="V45" s="530"/>
      <c r="W45" s="531"/>
      <c r="X45" s="530"/>
      <c r="Y45" s="530"/>
      <c r="Z45" s="530"/>
      <c r="AA45" s="531"/>
      <c r="AB45" s="530"/>
      <c r="AC45" s="532"/>
      <c r="AD45" s="532"/>
      <c r="AE45" s="531"/>
      <c r="AF45" s="530"/>
      <c r="AG45" s="530"/>
      <c r="AH45" s="530"/>
      <c r="AI45" s="531"/>
      <c r="AJ45" s="530"/>
      <c r="AK45" s="532"/>
      <c r="AL45" s="532"/>
      <c r="AM45" s="531"/>
      <c r="AN45" s="530"/>
      <c r="AO45" s="532"/>
      <c r="AP45" s="532"/>
      <c r="AQ45" s="531"/>
      <c r="AR45" s="530"/>
      <c r="AS45" s="532"/>
      <c r="AT45" s="532"/>
      <c r="AU45" s="531"/>
      <c r="AV45" s="530"/>
      <c r="AW45" s="532"/>
      <c r="AX45" s="532"/>
      <c r="AY45" s="531"/>
      <c r="AZ45" s="530"/>
      <c r="BA45" s="532"/>
      <c r="BB45" s="532"/>
      <c r="BC45" s="531"/>
      <c r="BD45" s="530"/>
      <c r="BE45" s="532"/>
      <c r="BF45" s="532"/>
      <c r="BG45" s="531"/>
      <c r="BH45" s="530"/>
      <c r="BI45" s="532"/>
      <c r="BJ45" s="532"/>
      <c r="BK45" s="531"/>
      <c r="BL45" s="530"/>
      <c r="BM45" s="532"/>
      <c r="BN45" s="532"/>
      <c r="BO45" s="531"/>
      <c r="BP45" s="530"/>
      <c r="BQ45" s="532"/>
      <c r="BR45" s="532"/>
      <c r="BS45" s="531"/>
      <c r="BT45" s="530"/>
      <c r="BU45" s="532"/>
      <c r="BV45" s="532"/>
      <c r="BW45" s="531"/>
      <c r="BX45" s="530"/>
      <c r="BY45" s="532"/>
      <c r="BZ45" s="532"/>
      <c r="CA45" s="531"/>
      <c r="CB45" s="530"/>
      <c r="CC45" s="532"/>
      <c r="CD45" s="532"/>
      <c r="CE45" s="531"/>
      <c r="CF45" s="530"/>
      <c r="CG45" s="532"/>
      <c r="CH45" s="532"/>
      <c r="CI45" s="531"/>
      <c r="CJ45" s="530"/>
      <c r="CK45" s="530"/>
      <c r="CL45" s="530"/>
      <c r="CM45" s="531"/>
      <c r="CN45" s="530"/>
      <c r="CO45" s="532"/>
      <c r="CP45" s="532"/>
      <c r="CQ45" s="531"/>
      <c r="CR45" s="530"/>
      <c r="CS45" s="532"/>
      <c r="CT45" s="532"/>
      <c r="CU45" s="531"/>
      <c r="CV45" s="530"/>
      <c r="CW45" s="532"/>
      <c r="CX45" s="532"/>
      <c r="CY45" s="531"/>
      <c r="CZ45" s="530"/>
      <c r="DA45" s="530"/>
      <c r="DB45" s="530"/>
      <c r="DC45" s="531"/>
      <c r="DD45" s="530"/>
      <c r="DE45" s="532"/>
      <c r="DF45" s="532"/>
      <c r="DG45" s="531"/>
      <c r="DH45" s="530"/>
      <c r="DI45" s="532"/>
      <c r="DJ45" s="532"/>
      <c r="DK45" s="531"/>
      <c r="DL45" s="530"/>
      <c r="DM45" s="532"/>
      <c r="DN45" s="532"/>
      <c r="DO45" s="531"/>
      <c r="DP45" s="530"/>
      <c r="DQ45" s="530"/>
      <c r="DR45" s="530"/>
      <c r="DS45" s="531"/>
      <c r="DT45" s="530"/>
      <c r="DU45" s="532"/>
      <c r="DV45" s="532"/>
      <c r="DW45" s="531"/>
    </row>
    <row r="46" spans="2:127" ht="12.75" customHeight="1">
      <c r="B46" s="533"/>
      <c r="C46" s="534"/>
      <c r="D46" s="535"/>
      <c r="E46" s="536"/>
      <c r="F46" s="528" t="e">
        <f>#REF!</f>
        <v>#REF!</v>
      </c>
      <c r="G46" s="529"/>
      <c r="H46" s="530"/>
      <c r="I46" s="530"/>
      <c r="J46" s="530"/>
      <c r="K46" s="531"/>
      <c r="L46" s="530"/>
      <c r="M46" s="530"/>
      <c r="N46" s="530"/>
      <c r="O46" s="538"/>
      <c r="P46" s="530"/>
      <c r="Q46" s="530"/>
      <c r="R46" s="530"/>
      <c r="S46" s="531"/>
      <c r="T46" s="530"/>
      <c r="U46" s="530"/>
      <c r="V46" s="530"/>
      <c r="W46" s="531"/>
      <c r="X46" s="530"/>
      <c r="Y46" s="530"/>
      <c r="Z46" s="530"/>
      <c r="AA46" s="531"/>
      <c r="AB46" s="530"/>
      <c r="AC46" s="532"/>
      <c r="AD46" s="532"/>
      <c r="AE46" s="531"/>
      <c r="AF46" s="530"/>
      <c r="AG46" s="530"/>
      <c r="AH46" s="530"/>
      <c r="AI46" s="531"/>
      <c r="AJ46" s="530"/>
      <c r="AK46" s="532"/>
      <c r="AL46" s="532"/>
      <c r="AM46" s="531"/>
      <c r="AN46" s="530"/>
      <c r="AO46" s="532"/>
      <c r="AP46" s="532"/>
      <c r="AQ46" s="531"/>
      <c r="AR46" s="530"/>
      <c r="AS46" s="532"/>
      <c r="AT46" s="532"/>
      <c r="AU46" s="531"/>
      <c r="AV46" s="530"/>
      <c r="AW46" s="532"/>
      <c r="AX46" s="532"/>
      <c r="AY46" s="531"/>
      <c r="AZ46" s="530"/>
      <c r="BA46" s="532"/>
      <c r="BB46" s="532"/>
      <c r="BC46" s="531"/>
      <c r="BD46" s="530"/>
      <c r="BE46" s="532"/>
      <c r="BF46" s="532"/>
      <c r="BG46" s="531"/>
      <c r="BH46" s="530"/>
      <c r="BI46" s="532"/>
      <c r="BJ46" s="532"/>
      <c r="BK46" s="531"/>
      <c r="BL46" s="530"/>
      <c r="BM46" s="532"/>
      <c r="BN46" s="532"/>
      <c r="BO46" s="531"/>
      <c r="BP46" s="530"/>
      <c r="BQ46" s="532"/>
      <c r="BR46" s="532"/>
      <c r="BS46" s="531"/>
      <c r="BT46" s="530"/>
      <c r="BU46" s="532"/>
      <c r="BV46" s="532"/>
      <c r="BW46" s="531"/>
      <c r="BX46" s="530"/>
      <c r="BY46" s="532"/>
      <c r="BZ46" s="532"/>
      <c r="CA46" s="531"/>
      <c r="CB46" s="530"/>
      <c r="CC46" s="532"/>
      <c r="CD46" s="532"/>
      <c r="CE46" s="531"/>
      <c r="CF46" s="530"/>
      <c r="CG46" s="532"/>
      <c r="CH46" s="532"/>
      <c r="CI46" s="531"/>
      <c r="CJ46" s="530"/>
      <c r="CK46" s="530"/>
      <c r="CL46" s="530"/>
      <c r="CM46" s="531"/>
      <c r="CN46" s="530"/>
      <c r="CO46" s="532"/>
      <c r="CP46" s="532"/>
      <c r="CQ46" s="531"/>
      <c r="CR46" s="530"/>
      <c r="CS46" s="532"/>
      <c r="CT46" s="532"/>
      <c r="CU46" s="531"/>
      <c r="CV46" s="530"/>
      <c r="CW46" s="532"/>
      <c r="CX46" s="532"/>
      <c r="CY46" s="531"/>
      <c r="CZ46" s="530"/>
      <c r="DA46" s="530"/>
      <c r="DB46" s="530"/>
      <c r="DC46" s="531"/>
      <c r="DD46" s="530"/>
      <c r="DE46" s="532"/>
      <c r="DF46" s="532"/>
      <c r="DG46" s="531"/>
      <c r="DH46" s="530"/>
      <c r="DI46" s="532"/>
      <c r="DJ46" s="532"/>
      <c r="DK46" s="531"/>
      <c r="DL46" s="530"/>
      <c r="DM46" s="532"/>
      <c r="DN46" s="532"/>
      <c r="DO46" s="531"/>
      <c r="DP46" s="530"/>
      <c r="DQ46" s="530"/>
      <c r="DR46" s="530"/>
      <c r="DS46" s="531"/>
      <c r="DT46" s="530"/>
      <c r="DU46" s="532"/>
      <c r="DV46" s="532"/>
      <c r="DW46" s="531"/>
    </row>
    <row r="47" spans="2:127" ht="12.75" customHeight="1">
      <c r="B47" s="527">
        <v>9</v>
      </c>
      <c r="C47" s="844" t="e">
        <f>#REF!</f>
        <v>#REF!</v>
      </c>
      <c r="D47" s="844"/>
      <c r="E47" s="844"/>
      <c r="F47" s="528" t="e">
        <f>#REF!</f>
        <v>#REF!</v>
      </c>
      <c r="G47" s="529" t="e">
        <f>IF($F$75=0,0,F47/$F$75)</f>
        <v>#REF!</v>
      </c>
      <c r="H47" s="530"/>
      <c r="I47" s="530"/>
      <c r="J47" s="530"/>
      <c r="K47" s="531">
        <f>H47</f>
        <v>0</v>
      </c>
      <c r="L47" s="530"/>
      <c r="M47" s="530"/>
      <c r="N47" s="530"/>
      <c r="O47" s="531">
        <f>K47+L47</f>
        <v>0</v>
      </c>
      <c r="P47" s="530">
        <v>4.1666666666600003</v>
      </c>
      <c r="Q47" s="530"/>
      <c r="R47" s="530"/>
      <c r="S47" s="531">
        <f>O47+P47</f>
        <v>4.1666666666600003</v>
      </c>
      <c r="T47" s="530">
        <v>4.1666666666600003</v>
      </c>
      <c r="U47" s="530"/>
      <c r="V47" s="530"/>
      <c r="W47" s="531">
        <f>S47+T47</f>
        <v>8.3333333333200006</v>
      </c>
      <c r="X47" s="530">
        <v>4.1666666666600003</v>
      </c>
      <c r="Y47" s="530"/>
      <c r="Z47" s="530"/>
      <c r="AA47" s="531">
        <f>W47+X47</f>
        <v>12.499999999980002</v>
      </c>
      <c r="AB47" s="530">
        <v>4.1666666666600003</v>
      </c>
      <c r="AC47" s="532"/>
      <c r="AD47" s="532"/>
      <c r="AE47" s="531">
        <f>AA47+AB47</f>
        <v>16.666666666640001</v>
      </c>
      <c r="AF47" s="530">
        <v>4.1666666666600003</v>
      </c>
      <c r="AG47" s="530"/>
      <c r="AH47" s="530"/>
      <c r="AI47" s="531">
        <f>AE47+AF47</f>
        <v>20.833333333300001</v>
      </c>
      <c r="AJ47" s="530">
        <v>4.1666666666600003</v>
      </c>
      <c r="AK47" s="532"/>
      <c r="AL47" s="532"/>
      <c r="AM47" s="531">
        <f>AI47+AJ47</f>
        <v>24.99999999996</v>
      </c>
      <c r="AN47" s="530">
        <v>4.1666666666600003</v>
      </c>
      <c r="AO47" s="532"/>
      <c r="AP47" s="532"/>
      <c r="AQ47" s="531">
        <f>AM47+AN47</f>
        <v>29.166666666619999</v>
      </c>
      <c r="AR47" s="530">
        <v>4.1666666666600003</v>
      </c>
      <c r="AS47" s="532"/>
      <c r="AT47" s="532"/>
      <c r="AU47" s="531">
        <f>AQ47+AR47</f>
        <v>33.333333333280002</v>
      </c>
      <c r="AV47" s="530">
        <v>4.1666666666600003</v>
      </c>
      <c r="AW47" s="532"/>
      <c r="AX47" s="532"/>
      <c r="AY47" s="531">
        <f>AU47+AV47</f>
        <v>37.499999999940002</v>
      </c>
      <c r="AZ47" s="530">
        <v>4.1666666666600003</v>
      </c>
      <c r="BA47" s="532"/>
      <c r="BB47" s="532"/>
      <c r="BC47" s="531">
        <f>AY47+AZ47</f>
        <v>41.666666666600001</v>
      </c>
      <c r="BD47" s="530">
        <v>4.1666666666600003</v>
      </c>
      <c r="BE47" s="532"/>
      <c r="BF47" s="532"/>
      <c r="BG47" s="531">
        <f>BC47+BD47</f>
        <v>45.833333333260001</v>
      </c>
      <c r="BH47" s="530">
        <v>4.1666666666600003</v>
      </c>
      <c r="BI47" s="532"/>
      <c r="BJ47" s="532"/>
      <c r="BK47" s="531">
        <f>BG47+BH47</f>
        <v>49.99999999992</v>
      </c>
      <c r="BL47" s="530">
        <v>4.1666666666600003</v>
      </c>
      <c r="BM47" s="532"/>
      <c r="BN47" s="532"/>
      <c r="BO47" s="531">
        <f>BK47+BL47</f>
        <v>54.166666666579999</v>
      </c>
      <c r="BP47" s="530">
        <v>4.1666666666600003</v>
      </c>
      <c r="BQ47" s="532"/>
      <c r="BR47" s="532"/>
      <c r="BS47" s="531">
        <f>BO47+BP47</f>
        <v>58.333333333239999</v>
      </c>
      <c r="BT47" s="530">
        <v>4.1666666666600003</v>
      </c>
      <c r="BU47" s="532"/>
      <c r="BV47" s="532"/>
      <c r="BW47" s="531">
        <f>BS47+BT47</f>
        <v>62.499999999899998</v>
      </c>
      <c r="BX47" s="530">
        <v>4.1666666666600003</v>
      </c>
      <c r="BY47" s="532"/>
      <c r="BZ47" s="532"/>
      <c r="CA47" s="531">
        <f>BW47+BX47</f>
        <v>66.666666666560005</v>
      </c>
      <c r="CB47" s="530">
        <v>4.1666666666600003</v>
      </c>
      <c r="CC47" s="532"/>
      <c r="CD47" s="532"/>
      <c r="CE47" s="531">
        <f>CA47+CB47</f>
        <v>70.833333333220011</v>
      </c>
      <c r="CF47" s="530">
        <v>4.1666666666600003</v>
      </c>
      <c r="CG47" s="532"/>
      <c r="CH47" s="532"/>
      <c r="CI47" s="531">
        <f>CE47+CF47</f>
        <v>74.999999999880018</v>
      </c>
      <c r="CJ47" s="530">
        <v>4.1666666666600003</v>
      </c>
      <c r="CK47" s="530"/>
      <c r="CL47" s="530"/>
      <c r="CM47" s="531">
        <f>CI47+CJ47</f>
        <v>79.166666666540024</v>
      </c>
      <c r="CN47" s="530">
        <v>4.1666666666600003</v>
      </c>
      <c r="CO47" s="532"/>
      <c r="CP47" s="532"/>
      <c r="CQ47" s="531">
        <f>CM47+CN47</f>
        <v>83.333333333200031</v>
      </c>
      <c r="CR47" s="530">
        <v>4.1666666666600003</v>
      </c>
      <c r="CS47" s="532"/>
      <c r="CT47" s="532"/>
      <c r="CU47" s="531">
        <f>CQ47+CR47</f>
        <v>87.499999999860037</v>
      </c>
      <c r="CV47" s="530">
        <v>4.1666666666600003</v>
      </c>
      <c r="CW47" s="532"/>
      <c r="CX47" s="532"/>
      <c r="CY47" s="531">
        <f>CU47+CV47</f>
        <v>91.666666666520044</v>
      </c>
      <c r="CZ47" s="530"/>
      <c r="DA47" s="530"/>
      <c r="DB47" s="530"/>
      <c r="DC47" s="531">
        <f>CY47+CZ47</f>
        <v>91.666666666520044</v>
      </c>
      <c r="DD47" s="530"/>
      <c r="DE47" s="532"/>
      <c r="DF47" s="532"/>
      <c r="DG47" s="531">
        <f>DC47+DD47</f>
        <v>91.666666666520044</v>
      </c>
      <c r="DH47" s="530"/>
      <c r="DI47" s="532"/>
      <c r="DJ47" s="532"/>
      <c r="DK47" s="531">
        <f>DG47+DH47</f>
        <v>91.666666666520044</v>
      </c>
      <c r="DL47" s="530"/>
      <c r="DM47" s="532"/>
      <c r="DN47" s="532"/>
      <c r="DO47" s="531">
        <f>DK47+DL47</f>
        <v>91.666666666520044</v>
      </c>
      <c r="DP47" s="530"/>
      <c r="DQ47" s="530"/>
      <c r="DR47" s="530"/>
      <c r="DS47" s="531">
        <f>DO47+DP47</f>
        <v>91.666666666520044</v>
      </c>
      <c r="DT47" s="530"/>
      <c r="DU47" s="532"/>
      <c r="DV47" s="532"/>
      <c r="DW47" s="531">
        <f>DS47+DT47</f>
        <v>91.666666666520044</v>
      </c>
    </row>
    <row r="48" spans="2:127" ht="12.75" customHeight="1">
      <c r="B48" s="533"/>
      <c r="C48" s="844" t="e">
        <f>#REF!</f>
        <v>#REF!</v>
      </c>
      <c r="D48" s="844"/>
      <c r="E48" s="844"/>
      <c r="F48" s="528" t="e">
        <f>#REF!</f>
        <v>#REF!</v>
      </c>
      <c r="G48" s="529"/>
      <c r="H48" s="530"/>
      <c r="I48" s="530"/>
      <c r="J48" s="530"/>
      <c r="K48" s="531"/>
      <c r="L48" s="530"/>
      <c r="M48" s="530"/>
      <c r="N48" s="530"/>
      <c r="O48" s="531"/>
      <c r="P48" s="530"/>
      <c r="Q48" s="530"/>
      <c r="R48" s="530"/>
      <c r="S48" s="531"/>
      <c r="T48" s="530"/>
      <c r="U48" s="530"/>
      <c r="V48" s="530"/>
      <c r="W48" s="531"/>
      <c r="X48" s="530"/>
      <c r="Y48" s="530"/>
      <c r="Z48" s="530"/>
      <c r="AA48" s="531"/>
      <c r="AB48" s="530"/>
      <c r="AC48" s="532"/>
      <c r="AD48" s="532"/>
      <c r="AE48" s="531"/>
      <c r="AF48" s="530"/>
      <c r="AG48" s="530"/>
      <c r="AH48" s="530"/>
      <c r="AI48" s="531"/>
      <c r="AJ48" s="530"/>
      <c r="AK48" s="532"/>
      <c r="AL48" s="532"/>
      <c r="AM48" s="531"/>
      <c r="AN48" s="530"/>
      <c r="AO48" s="532"/>
      <c r="AP48" s="532"/>
      <c r="AQ48" s="531"/>
      <c r="AR48" s="530"/>
      <c r="AS48" s="532"/>
      <c r="AT48" s="532"/>
      <c r="AU48" s="531"/>
      <c r="AV48" s="530"/>
      <c r="AW48" s="532"/>
      <c r="AX48" s="532"/>
      <c r="AY48" s="531"/>
      <c r="AZ48" s="530"/>
      <c r="BA48" s="532"/>
      <c r="BB48" s="532"/>
      <c r="BC48" s="531"/>
      <c r="BD48" s="530"/>
      <c r="BE48" s="532"/>
      <c r="BF48" s="532"/>
      <c r="BG48" s="531"/>
      <c r="BH48" s="530"/>
      <c r="BI48" s="532"/>
      <c r="BJ48" s="532"/>
      <c r="BK48" s="531"/>
      <c r="BL48" s="530"/>
      <c r="BM48" s="532"/>
      <c r="BN48" s="532"/>
      <c r="BO48" s="531"/>
      <c r="BP48" s="530"/>
      <c r="BQ48" s="532"/>
      <c r="BR48" s="532"/>
      <c r="BS48" s="531"/>
      <c r="BT48" s="530"/>
      <c r="BU48" s="532"/>
      <c r="BV48" s="532"/>
      <c r="BW48" s="531"/>
      <c r="BX48" s="530"/>
      <c r="BY48" s="532"/>
      <c r="BZ48" s="532"/>
      <c r="CA48" s="531"/>
      <c r="CB48" s="530"/>
      <c r="CC48" s="532"/>
      <c r="CD48" s="532"/>
      <c r="CE48" s="531"/>
      <c r="CF48" s="530"/>
      <c r="CG48" s="532"/>
      <c r="CH48" s="532"/>
      <c r="CI48" s="531"/>
      <c r="CJ48" s="530"/>
      <c r="CK48" s="530"/>
      <c r="CL48" s="530"/>
      <c r="CM48" s="531"/>
      <c r="CN48" s="530"/>
      <c r="CO48" s="532"/>
      <c r="CP48" s="532"/>
      <c r="CQ48" s="531"/>
      <c r="CR48" s="530"/>
      <c r="CS48" s="532"/>
      <c r="CT48" s="532"/>
      <c r="CU48" s="531"/>
      <c r="CV48" s="530"/>
      <c r="CW48" s="532"/>
      <c r="CX48" s="532"/>
      <c r="CY48" s="531"/>
      <c r="CZ48" s="530"/>
      <c r="DA48" s="530"/>
      <c r="DB48" s="530"/>
      <c r="DC48" s="531"/>
      <c r="DD48" s="530"/>
      <c r="DE48" s="532"/>
      <c r="DF48" s="532"/>
      <c r="DG48" s="531"/>
      <c r="DH48" s="530"/>
      <c r="DI48" s="532"/>
      <c r="DJ48" s="532"/>
      <c r="DK48" s="531"/>
      <c r="DL48" s="530"/>
      <c r="DM48" s="532"/>
      <c r="DN48" s="532"/>
      <c r="DO48" s="531"/>
      <c r="DP48" s="530"/>
      <c r="DQ48" s="530"/>
      <c r="DR48" s="530"/>
      <c r="DS48" s="531"/>
      <c r="DT48" s="530"/>
      <c r="DU48" s="532"/>
      <c r="DV48" s="532"/>
      <c r="DW48" s="531"/>
    </row>
    <row r="49" spans="2:127" ht="12.75" customHeight="1">
      <c r="B49" s="533"/>
      <c r="C49" s="844" t="e">
        <f>#REF!</f>
        <v>#REF!</v>
      </c>
      <c r="D49" s="844"/>
      <c r="E49" s="844"/>
      <c r="F49" s="528" t="e">
        <f>#REF!</f>
        <v>#REF!</v>
      </c>
      <c r="G49" s="529"/>
      <c r="H49" s="530"/>
      <c r="I49" s="530"/>
      <c r="J49" s="530"/>
      <c r="K49" s="531"/>
      <c r="L49" s="530"/>
      <c r="M49" s="530"/>
      <c r="N49" s="530"/>
      <c r="O49" s="531"/>
      <c r="P49" s="530"/>
      <c r="Q49" s="530"/>
      <c r="R49" s="530"/>
      <c r="S49" s="531"/>
      <c r="T49" s="530"/>
      <c r="U49" s="530"/>
      <c r="V49" s="530"/>
      <c r="W49" s="531"/>
      <c r="X49" s="530"/>
      <c r="Y49" s="530"/>
      <c r="Z49" s="530"/>
      <c r="AA49" s="531"/>
      <c r="AB49" s="530"/>
      <c r="AC49" s="532"/>
      <c r="AD49" s="532"/>
      <c r="AE49" s="531"/>
      <c r="AF49" s="530"/>
      <c r="AG49" s="530"/>
      <c r="AH49" s="530"/>
      <c r="AI49" s="531"/>
      <c r="AJ49" s="530"/>
      <c r="AK49" s="532"/>
      <c r="AL49" s="532"/>
      <c r="AM49" s="531"/>
      <c r="AN49" s="530"/>
      <c r="AO49" s="532"/>
      <c r="AP49" s="532"/>
      <c r="AQ49" s="531"/>
      <c r="AR49" s="530"/>
      <c r="AS49" s="532"/>
      <c r="AT49" s="532"/>
      <c r="AU49" s="531"/>
      <c r="AV49" s="530"/>
      <c r="AW49" s="532"/>
      <c r="AX49" s="532"/>
      <c r="AY49" s="531"/>
      <c r="AZ49" s="530"/>
      <c r="BA49" s="532"/>
      <c r="BB49" s="532"/>
      <c r="BC49" s="531"/>
      <c r="BD49" s="530"/>
      <c r="BE49" s="532"/>
      <c r="BF49" s="532"/>
      <c r="BG49" s="531"/>
      <c r="BH49" s="530"/>
      <c r="BI49" s="532"/>
      <c r="BJ49" s="532"/>
      <c r="BK49" s="531"/>
      <c r="BL49" s="530"/>
      <c r="BM49" s="532"/>
      <c r="BN49" s="532"/>
      <c r="BO49" s="531"/>
      <c r="BP49" s="530"/>
      <c r="BQ49" s="532"/>
      <c r="BR49" s="532"/>
      <c r="BS49" s="531"/>
      <c r="BT49" s="530"/>
      <c r="BU49" s="532"/>
      <c r="BV49" s="532"/>
      <c r="BW49" s="531"/>
      <c r="BX49" s="530"/>
      <c r="BY49" s="532"/>
      <c r="BZ49" s="532"/>
      <c r="CA49" s="531"/>
      <c r="CB49" s="530"/>
      <c r="CC49" s="532"/>
      <c r="CD49" s="532"/>
      <c r="CE49" s="531"/>
      <c r="CF49" s="530"/>
      <c r="CG49" s="532"/>
      <c r="CH49" s="532"/>
      <c r="CI49" s="531"/>
      <c r="CJ49" s="530"/>
      <c r="CK49" s="530"/>
      <c r="CL49" s="530"/>
      <c r="CM49" s="531"/>
      <c r="CN49" s="530"/>
      <c r="CO49" s="532"/>
      <c r="CP49" s="532"/>
      <c r="CQ49" s="531"/>
      <c r="CR49" s="530"/>
      <c r="CS49" s="532"/>
      <c r="CT49" s="532"/>
      <c r="CU49" s="531"/>
      <c r="CV49" s="530"/>
      <c r="CW49" s="532"/>
      <c r="CX49" s="532"/>
      <c r="CY49" s="531"/>
      <c r="CZ49" s="530"/>
      <c r="DA49" s="530"/>
      <c r="DB49" s="530"/>
      <c r="DC49" s="531"/>
      <c r="DD49" s="530"/>
      <c r="DE49" s="532"/>
      <c r="DF49" s="532"/>
      <c r="DG49" s="531"/>
      <c r="DH49" s="530"/>
      <c r="DI49" s="532"/>
      <c r="DJ49" s="532"/>
      <c r="DK49" s="531"/>
      <c r="DL49" s="530"/>
      <c r="DM49" s="532"/>
      <c r="DN49" s="532"/>
      <c r="DO49" s="531"/>
      <c r="DP49" s="530"/>
      <c r="DQ49" s="530"/>
      <c r="DR49" s="530"/>
      <c r="DS49" s="531"/>
      <c r="DT49" s="530"/>
      <c r="DU49" s="532"/>
      <c r="DV49" s="532"/>
      <c r="DW49" s="531"/>
    </row>
    <row r="50" spans="2:127" ht="12.75" customHeight="1">
      <c r="B50" s="533"/>
      <c r="C50" s="534"/>
      <c r="D50" s="535"/>
      <c r="E50" s="536"/>
      <c r="F50" s="528" t="e">
        <f>#REF!</f>
        <v>#REF!</v>
      </c>
      <c r="G50" s="529"/>
      <c r="H50" s="530"/>
      <c r="I50" s="530"/>
      <c r="J50" s="530"/>
      <c r="K50" s="531"/>
      <c r="L50" s="530"/>
      <c r="M50" s="530"/>
      <c r="N50" s="530"/>
      <c r="O50" s="531"/>
      <c r="P50" s="530"/>
      <c r="Q50" s="530"/>
      <c r="R50" s="530"/>
      <c r="S50" s="531"/>
      <c r="T50" s="530"/>
      <c r="U50" s="530"/>
      <c r="V50" s="530"/>
      <c r="W50" s="531"/>
      <c r="X50" s="530"/>
      <c r="Y50" s="530"/>
      <c r="Z50" s="530"/>
      <c r="AA50" s="531"/>
      <c r="AB50" s="530"/>
      <c r="AC50" s="532"/>
      <c r="AD50" s="532"/>
      <c r="AE50" s="531"/>
      <c r="AF50" s="530"/>
      <c r="AG50" s="530"/>
      <c r="AH50" s="530"/>
      <c r="AI50" s="531"/>
      <c r="AJ50" s="530"/>
      <c r="AK50" s="532"/>
      <c r="AL50" s="532"/>
      <c r="AM50" s="531"/>
      <c r="AN50" s="530"/>
      <c r="AO50" s="532"/>
      <c r="AP50" s="532"/>
      <c r="AQ50" s="531"/>
      <c r="AR50" s="530"/>
      <c r="AS50" s="532"/>
      <c r="AT50" s="532"/>
      <c r="AU50" s="531"/>
      <c r="AV50" s="530"/>
      <c r="AW50" s="532"/>
      <c r="AX50" s="532"/>
      <c r="AY50" s="531"/>
      <c r="AZ50" s="530"/>
      <c r="BA50" s="532"/>
      <c r="BB50" s="532"/>
      <c r="BC50" s="531"/>
      <c r="BD50" s="530"/>
      <c r="BE50" s="532"/>
      <c r="BF50" s="532"/>
      <c r="BG50" s="531"/>
      <c r="BH50" s="530"/>
      <c r="BI50" s="532"/>
      <c r="BJ50" s="532"/>
      <c r="BK50" s="531"/>
      <c r="BL50" s="530"/>
      <c r="BM50" s="532"/>
      <c r="BN50" s="532"/>
      <c r="BO50" s="531"/>
      <c r="BP50" s="530"/>
      <c r="BQ50" s="532"/>
      <c r="BR50" s="532"/>
      <c r="BS50" s="531"/>
      <c r="BT50" s="530"/>
      <c r="BU50" s="532"/>
      <c r="BV50" s="532"/>
      <c r="BW50" s="531"/>
      <c r="BX50" s="530"/>
      <c r="BY50" s="532"/>
      <c r="BZ50" s="532"/>
      <c r="CA50" s="531"/>
      <c r="CB50" s="530"/>
      <c r="CC50" s="532"/>
      <c r="CD50" s="532"/>
      <c r="CE50" s="531"/>
      <c r="CF50" s="530"/>
      <c r="CG50" s="532"/>
      <c r="CH50" s="532"/>
      <c r="CI50" s="531"/>
      <c r="CJ50" s="530"/>
      <c r="CK50" s="530"/>
      <c r="CL50" s="530"/>
      <c r="CM50" s="531"/>
      <c r="CN50" s="530"/>
      <c r="CO50" s="532"/>
      <c r="CP50" s="532"/>
      <c r="CQ50" s="531"/>
      <c r="CR50" s="530"/>
      <c r="CS50" s="532"/>
      <c r="CT50" s="532"/>
      <c r="CU50" s="531"/>
      <c r="CV50" s="530"/>
      <c r="CW50" s="532"/>
      <c r="CX50" s="532"/>
      <c r="CY50" s="531"/>
      <c r="CZ50" s="530"/>
      <c r="DA50" s="530"/>
      <c r="DB50" s="530"/>
      <c r="DC50" s="531"/>
      <c r="DD50" s="530"/>
      <c r="DE50" s="532"/>
      <c r="DF50" s="532"/>
      <c r="DG50" s="531"/>
      <c r="DH50" s="530"/>
      <c r="DI50" s="532"/>
      <c r="DJ50" s="532"/>
      <c r="DK50" s="531"/>
      <c r="DL50" s="530"/>
      <c r="DM50" s="532"/>
      <c r="DN50" s="532"/>
      <c r="DO50" s="531"/>
      <c r="DP50" s="530"/>
      <c r="DQ50" s="530"/>
      <c r="DR50" s="530"/>
      <c r="DS50" s="531"/>
      <c r="DT50" s="530"/>
      <c r="DU50" s="532"/>
      <c r="DV50" s="532"/>
      <c r="DW50" s="531"/>
    </row>
    <row r="51" spans="2:127" ht="12.75" customHeight="1">
      <c r="B51" s="527">
        <v>10</v>
      </c>
      <c r="C51" s="844" t="e">
        <f>#REF!</f>
        <v>#REF!</v>
      </c>
      <c r="D51" s="844"/>
      <c r="E51" s="844"/>
      <c r="F51" s="528" t="e">
        <f>#REF!</f>
        <v>#REF!</v>
      </c>
      <c r="G51" s="529" t="e">
        <f>IF($F$75=0,0,F51/$F$75)</f>
        <v>#REF!</v>
      </c>
      <c r="H51" s="530"/>
      <c r="I51" s="530"/>
      <c r="J51" s="530"/>
      <c r="K51" s="531">
        <f>H51</f>
        <v>0</v>
      </c>
      <c r="L51" s="530"/>
      <c r="M51" s="530"/>
      <c r="N51" s="530"/>
      <c r="O51" s="531">
        <f>K51+L51</f>
        <v>0</v>
      </c>
      <c r="P51" s="530">
        <v>4.1666666666600003</v>
      </c>
      <c r="Q51" s="530"/>
      <c r="R51" s="530"/>
      <c r="S51" s="531">
        <f>O51+P51</f>
        <v>4.1666666666600003</v>
      </c>
      <c r="T51" s="530">
        <v>4.1666666666600003</v>
      </c>
      <c r="U51" s="530"/>
      <c r="V51" s="530"/>
      <c r="W51" s="531">
        <f>S51+T51</f>
        <v>8.3333333333200006</v>
      </c>
      <c r="X51" s="530">
        <v>4.1666666666600003</v>
      </c>
      <c r="Y51" s="530"/>
      <c r="Z51" s="530"/>
      <c r="AA51" s="531">
        <f>W51+X51</f>
        <v>12.499999999980002</v>
      </c>
      <c r="AB51" s="530">
        <v>4.1666666666600003</v>
      </c>
      <c r="AC51" s="532"/>
      <c r="AD51" s="532"/>
      <c r="AE51" s="531">
        <f>AA51+AB51</f>
        <v>16.666666666640001</v>
      </c>
      <c r="AF51" s="530">
        <v>4.1666666666600003</v>
      </c>
      <c r="AG51" s="530"/>
      <c r="AH51" s="530"/>
      <c r="AI51" s="531">
        <f>AE51+AF51</f>
        <v>20.833333333300001</v>
      </c>
      <c r="AJ51" s="530">
        <v>4.1666666666600003</v>
      </c>
      <c r="AK51" s="532"/>
      <c r="AL51" s="532"/>
      <c r="AM51" s="531">
        <f>AI51+AJ51</f>
        <v>24.99999999996</v>
      </c>
      <c r="AN51" s="530">
        <v>4.1666666666600003</v>
      </c>
      <c r="AO51" s="532"/>
      <c r="AP51" s="532"/>
      <c r="AQ51" s="531">
        <f>AM51+AN51</f>
        <v>29.166666666619999</v>
      </c>
      <c r="AR51" s="530">
        <v>4.1666666666600003</v>
      </c>
      <c r="AS51" s="532"/>
      <c r="AT51" s="532"/>
      <c r="AU51" s="531">
        <f>AQ51+AR51</f>
        <v>33.333333333280002</v>
      </c>
      <c r="AV51" s="530">
        <v>4.1666666666600003</v>
      </c>
      <c r="AW51" s="532"/>
      <c r="AX51" s="532"/>
      <c r="AY51" s="531">
        <f>AU51+AV51</f>
        <v>37.499999999940002</v>
      </c>
      <c r="AZ51" s="530">
        <v>4.1666666666600003</v>
      </c>
      <c r="BA51" s="532"/>
      <c r="BB51" s="532"/>
      <c r="BC51" s="531">
        <f>AY51+AZ51</f>
        <v>41.666666666600001</v>
      </c>
      <c r="BD51" s="530">
        <v>4.1666666666600003</v>
      </c>
      <c r="BE51" s="532"/>
      <c r="BF51" s="532"/>
      <c r="BG51" s="531">
        <f>BC51+BD51</f>
        <v>45.833333333260001</v>
      </c>
      <c r="BH51" s="530">
        <v>4.1666666666600003</v>
      </c>
      <c r="BI51" s="532"/>
      <c r="BJ51" s="532"/>
      <c r="BK51" s="531">
        <f>BG51+BH51</f>
        <v>49.99999999992</v>
      </c>
      <c r="BL51" s="530">
        <v>4.1666666666600003</v>
      </c>
      <c r="BM51" s="532"/>
      <c r="BN51" s="532"/>
      <c r="BO51" s="531">
        <f>BK51+BL51</f>
        <v>54.166666666579999</v>
      </c>
      <c r="BP51" s="530">
        <v>4.1666666666600003</v>
      </c>
      <c r="BQ51" s="532"/>
      <c r="BR51" s="532"/>
      <c r="BS51" s="531">
        <f>BO51+BP51</f>
        <v>58.333333333239999</v>
      </c>
      <c r="BT51" s="530">
        <v>4.1666666666600003</v>
      </c>
      <c r="BU51" s="532"/>
      <c r="BV51" s="532"/>
      <c r="BW51" s="531">
        <f>BS51+BT51</f>
        <v>62.499999999899998</v>
      </c>
      <c r="BX51" s="530">
        <v>4.1666666666600003</v>
      </c>
      <c r="BY51" s="532"/>
      <c r="BZ51" s="532"/>
      <c r="CA51" s="531">
        <f>BW51+BX51</f>
        <v>66.666666666560005</v>
      </c>
      <c r="CB51" s="530">
        <v>4.1666666666600003</v>
      </c>
      <c r="CC51" s="532"/>
      <c r="CD51" s="532"/>
      <c r="CE51" s="531">
        <f>CA51+CB51</f>
        <v>70.833333333220011</v>
      </c>
      <c r="CF51" s="530">
        <v>4.1666666666600003</v>
      </c>
      <c r="CG51" s="532"/>
      <c r="CH51" s="532"/>
      <c r="CI51" s="531">
        <f>CE51+CF51</f>
        <v>74.999999999880018</v>
      </c>
      <c r="CJ51" s="530">
        <v>4.1666666666600003</v>
      </c>
      <c r="CK51" s="530"/>
      <c r="CL51" s="530"/>
      <c r="CM51" s="531">
        <f>CI51+CJ51</f>
        <v>79.166666666540024</v>
      </c>
      <c r="CN51" s="530">
        <v>4.1666666666600003</v>
      </c>
      <c r="CO51" s="532"/>
      <c r="CP51" s="532"/>
      <c r="CQ51" s="531">
        <f>CM51+CN51</f>
        <v>83.333333333200031</v>
      </c>
      <c r="CR51" s="530">
        <v>4.1666666666600003</v>
      </c>
      <c r="CS51" s="532"/>
      <c r="CT51" s="532"/>
      <c r="CU51" s="531">
        <f>CQ51+CR51</f>
        <v>87.499999999860037</v>
      </c>
      <c r="CV51" s="530">
        <v>4.1666666666600003</v>
      </c>
      <c r="CW51" s="532"/>
      <c r="CX51" s="532"/>
      <c r="CY51" s="531">
        <f>CU51+CV51</f>
        <v>91.666666666520044</v>
      </c>
      <c r="CZ51" s="530"/>
      <c r="DA51" s="530"/>
      <c r="DB51" s="530"/>
      <c r="DC51" s="531">
        <f>CY51+CZ51</f>
        <v>91.666666666520044</v>
      </c>
      <c r="DD51" s="530"/>
      <c r="DE51" s="532"/>
      <c r="DF51" s="532"/>
      <c r="DG51" s="531">
        <f>DC51+DD51</f>
        <v>91.666666666520044</v>
      </c>
      <c r="DH51" s="530"/>
      <c r="DI51" s="532"/>
      <c r="DJ51" s="532"/>
      <c r="DK51" s="531">
        <f>DG51+DH51</f>
        <v>91.666666666520044</v>
      </c>
      <c r="DL51" s="530"/>
      <c r="DM51" s="532"/>
      <c r="DN51" s="532"/>
      <c r="DO51" s="531">
        <f>DK51+DL51</f>
        <v>91.666666666520044</v>
      </c>
      <c r="DP51" s="530"/>
      <c r="DQ51" s="530"/>
      <c r="DR51" s="530"/>
      <c r="DS51" s="531">
        <f>DO51+DP51</f>
        <v>91.666666666520044</v>
      </c>
      <c r="DT51" s="530"/>
      <c r="DU51" s="532"/>
      <c r="DV51" s="532"/>
      <c r="DW51" s="531">
        <f>DS51+DT51</f>
        <v>91.666666666520044</v>
      </c>
    </row>
    <row r="52" spans="2:127" ht="12.75" customHeight="1">
      <c r="B52" s="533"/>
      <c r="C52" s="844" t="e">
        <f>#REF!</f>
        <v>#REF!</v>
      </c>
      <c r="D52" s="844"/>
      <c r="E52" s="844"/>
      <c r="F52" s="528" t="e">
        <f>#REF!</f>
        <v>#REF!</v>
      </c>
      <c r="G52" s="529"/>
      <c r="H52" s="530"/>
      <c r="I52" s="530"/>
      <c r="J52" s="530"/>
      <c r="K52" s="531"/>
      <c r="L52" s="530"/>
      <c r="M52" s="530"/>
      <c r="N52" s="530"/>
      <c r="O52" s="531"/>
      <c r="P52" s="530"/>
      <c r="Q52" s="530"/>
      <c r="R52" s="530"/>
      <c r="S52" s="531"/>
      <c r="T52" s="530"/>
      <c r="U52" s="530"/>
      <c r="V52" s="530"/>
      <c r="W52" s="531"/>
      <c r="X52" s="530"/>
      <c r="Y52" s="530"/>
      <c r="Z52" s="530"/>
      <c r="AA52" s="531"/>
      <c r="AB52" s="530"/>
      <c r="AC52" s="532"/>
      <c r="AD52" s="532"/>
      <c r="AE52" s="531"/>
      <c r="AF52" s="530"/>
      <c r="AG52" s="530"/>
      <c r="AH52" s="530"/>
      <c r="AI52" s="531"/>
      <c r="AJ52" s="530"/>
      <c r="AK52" s="532"/>
      <c r="AL52" s="532"/>
      <c r="AM52" s="531"/>
      <c r="AN52" s="530"/>
      <c r="AO52" s="532"/>
      <c r="AP52" s="532"/>
      <c r="AQ52" s="531"/>
      <c r="AR52" s="530"/>
      <c r="AS52" s="532"/>
      <c r="AT52" s="532"/>
      <c r="AU52" s="531"/>
      <c r="AV52" s="530"/>
      <c r="AW52" s="532"/>
      <c r="AX52" s="532"/>
      <c r="AY52" s="531"/>
      <c r="AZ52" s="530"/>
      <c r="BA52" s="532"/>
      <c r="BB52" s="532"/>
      <c r="BC52" s="531"/>
      <c r="BD52" s="530"/>
      <c r="BE52" s="532"/>
      <c r="BF52" s="532"/>
      <c r="BG52" s="531"/>
      <c r="BH52" s="530"/>
      <c r="BI52" s="532"/>
      <c r="BJ52" s="532"/>
      <c r="BK52" s="531"/>
      <c r="BL52" s="530"/>
      <c r="BM52" s="532"/>
      <c r="BN52" s="532"/>
      <c r="BO52" s="531"/>
      <c r="BP52" s="530"/>
      <c r="BQ52" s="532"/>
      <c r="BR52" s="532"/>
      <c r="BS52" s="531"/>
      <c r="BT52" s="530"/>
      <c r="BU52" s="532"/>
      <c r="BV52" s="532"/>
      <c r="BW52" s="531"/>
      <c r="BX52" s="530"/>
      <c r="BY52" s="532"/>
      <c r="BZ52" s="532"/>
      <c r="CA52" s="531"/>
      <c r="CB52" s="530"/>
      <c r="CC52" s="532"/>
      <c r="CD52" s="532"/>
      <c r="CE52" s="531"/>
      <c r="CF52" s="530"/>
      <c r="CG52" s="532"/>
      <c r="CH52" s="532"/>
      <c r="CI52" s="531"/>
      <c r="CJ52" s="530"/>
      <c r="CK52" s="530"/>
      <c r="CL52" s="530"/>
      <c r="CM52" s="531"/>
      <c r="CN52" s="530"/>
      <c r="CO52" s="532"/>
      <c r="CP52" s="532"/>
      <c r="CQ52" s="531"/>
      <c r="CR52" s="530"/>
      <c r="CS52" s="532"/>
      <c r="CT52" s="532"/>
      <c r="CU52" s="531"/>
      <c r="CV52" s="530"/>
      <c r="CW52" s="532"/>
      <c r="CX52" s="532"/>
      <c r="CY52" s="531"/>
      <c r="CZ52" s="530"/>
      <c r="DA52" s="530"/>
      <c r="DB52" s="530"/>
      <c r="DC52" s="531"/>
      <c r="DD52" s="530"/>
      <c r="DE52" s="532"/>
      <c r="DF52" s="532"/>
      <c r="DG52" s="531"/>
      <c r="DH52" s="530"/>
      <c r="DI52" s="532"/>
      <c r="DJ52" s="532"/>
      <c r="DK52" s="531"/>
      <c r="DL52" s="530"/>
      <c r="DM52" s="532"/>
      <c r="DN52" s="532"/>
      <c r="DO52" s="531"/>
      <c r="DP52" s="530"/>
      <c r="DQ52" s="530"/>
      <c r="DR52" s="530"/>
      <c r="DS52" s="531"/>
      <c r="DT52" s="530"/>
      <c r="DU52" s="532"/>
      <c r="DV52" s="532"/>
      <c r="DW52" s="531"/>
    </row>
    <row r="53" spans="2:127" ht="12.75" customHeight="1">
      <c r="B53" s="533"/>
      <c r="C53" s="844" t="e">
        <f>#REF!</f>
        <v>#REF!</v>
      </c>
      <c r="D53" s="844"/>
      <c r="E53" s="844"/>
      <c r="F53" s="528" t="e">
        <f>#REF!</f>
        <v>#REF!</v>
      </c>
      <c r="G53" s="529"/>
      <c r="H53" s="530"/>
      <c r="I53" s="530"/>
      <c r="J53" s="530"/>
      <c r="K53" s="531"/>
      <c r="L53" s="530"/>
      <c r="M53" s="530"/>
      <c r="N53" s="530"/>
      <c r="O53" s="531"/>
      <c r="P53" s="530"/>
      <c r="Q53" s="530"/>
      <c r="R53" s="530"/>
      <c r="S53" s="531"/>
      <c r="T53" s="530"/>
      <c r="U53" s="530"/>
      <c r="V53" s="530"/>
      <c r="W53" s="531"/>
      <c r="X53" s="530"/>
      <c r="Y53" s="530"/>
      <c r="Z53" s="530"/>
      <c r="AA53" s="531"/>
      <c r="AB53" s="530"/>
      <c r="AC53" s="532"/>
      <c r="AD53" s="532"/>
      <c r="AE53" s="531"/>
      <c r="AF53" s="530"/>
      <c r="AG53" s="530"/>
      <c r="AH53" s="530"/>
      <c r="AI53" s="531"/>
      <c r="AJ53" s="530"/>
      <c r="AK53" s="532"/>
      <c r="AL53" s="532"/>
      <c r="AM53" s="531"/>
      <c r="AN53" s="530"/>
      <c r="AO53" s="532"/>
      <c r="AP53" s="532"/>
      <c r="AQ53" s="531"/>
      <c r="AR53" s="530"/>
      <c r="AS53" s="532"/>
      <c r="AT53" s="532"/>
      <c r="AU53" s="531"/>
      <c r="AV53" s="530"/>
      <c r="AW53" s="532"/>
      <c r="AX53" s="532"/>
      <c r="AY53" s="531"/>
      <c r="AZ53" s="530"/>
      <c r="BA53" s="532"/>
      <c r="BB53" s="532"/>
      <c r="BC53" s="531"/>
      <c r="BD53" s="530"/>
      <c r="BE53" s="532"/>
      <c r="BF53" s="532"/>
      <c r="BG53" s="531"/>
      <c r="BH53" s="530"/>
      <c r="BI53" s="532"/>
      <c r="BJ53" s="532"/>
      <c r="BK53" s="531"/>
      <c r="BL53" s="530"/>
      <c r="BM53" s="532"/>
      <c r="BN53" s="532"/>
      <c r="BO53" s="531"/>
      <c r="BP53" s="530"/>
      <c r="BQ53" s="532"/>
      <c r="BR53" s="532"/>
      <c r="BS53" s="531"/>
      <c r="BT53" s="530"/>
      <c r="BU53" s="532"/>
      <c r="BV53" s="532"/>
      <c r="BW53" s="531"/>
      <c r="BX53" s="530"/>
      <c r="BY53" s="532"/>
      <c r="BZ53" s="532"/>
      <c r="CA53" s="531"/>
      <c r="CB53" s="530"/>
      <c r="CC53" s="532"/>
      <c r="CD53" s="532"/>
      <c r="CE53" s="531"/>
      <c r="CF53" s="530"/>
      <c r="CG53" s="532"/>
      <c r="CH53" s="532"/>
      <c r="CI53" s="531"/>
      <c r="CJ53" s="530"/>
      <c r="CK53" s="530"/>
      <c r="CL53" s="530"/>
      <c r="CM53" s="531"/>
      <c r="CN53" s="530"/>
      <c r="CO53" s="532"/>
      <c r="CP53" s="532"/>
      <c r="CQ53" s="531"/>
      <c r="CR53" s="530"/>
      <c r="CS53" s="532"/>
      <c r="CT53" s="532"/>
      <c r="CU53" s="531"/>
      <c r="CV53" s="530"/>
      <c r="CW53" s="532"/>
      <c r="CX53" s="532"/>
      <c r="CY53" s="531"/>
      <c r="CZ53" s="530"/>
      <c r="DA53" s="530"/>
      <c r="DB53" s="530"/>
      <c r="DC53" s="531"/>
      <c r="DD53" s="530"/>
      <c r="DE53" s="532"/>
      <c r="DF53" s="532"/>
      <c r="DG53" s="531"/>
      <c r="DH53" s="530"/>
      <c r="DI53" s="532"/>
      <c r="DJ53" s="532"/>
      <c r="DK53" s="531"/>
      <c r="DL53" s="530"/>
      <c r="DM53" s="532"/>
      <c r="DN53" s="532"/>
      <c r="DO53" s="531"/>
      <c r="DP53" s="530"/>
      <c r="DQ53" s="530"/>
      <c r="DR53" s="530"/>
      <c r="DS53" s="531"/>
      <c r="DT53" s="530"/>
      <c r="DU53" s="532"/>
      <c r="DV53" s="532"/>
      <c r="DW53" s="531"/>
    </row>
    <row r="54" spans="2:127" ht="12.75" customHeight="1">
      <c r="B54" s="533"/>
      <c r="C54" s="534"/>
      <c r="D54" s="535"/>
      <c r="E54" s="536"/>
      <c r="F54" s="528" t="e">
        <f>#REF!</f>
        <v>#REF!</v>
      </c>
      <c r="G54" s="529"/>
      <c r="H54" s="530"/>
      <c r="I54" s="530"/>
      <c r="J54" s="530"/>
      <c r="K54" s="531"/>
      <c r="L54" s="530"/>
      <c r="M54" s="530"/>
      <c r="N54" s="530"/>
      <c r="O54" s="531"/>
      <c r="P54" s="530"/>
      <c r="Q54" s="530"/>
      <c r="R54" s="530"/>
      <c r="S54" s="531"/>
      <c r="T54" s="530"/>
      <c r="U54" s="530"/>
      <c r="V54" s="530"/>
      <c r="W54" s="531"/>
      <c r="X54" s="530"/>
      <c r="Y54" s="530"/>
      <c r="Z54" s="530"/>
      <c r="AA54" s="531"/>
      <c r="AB54" s="530"/>
      <c r="AC54" s="532"/>
      <c r="AD54" s="532"/>
      <c r="AE54" s="531"/>
      <c r="AF54" s="530"/>
      <c r="AG54" s="530"/>
      <c r="AH54" s="530"/>
      <c r="AI54" s="531"/>
      <c r="AJ54" s="530"/>
      <c r="AK54" s="532"/>
      <c r="AL54" s="532"/>
      <c r="AM54" s="531"/>
      <c r="AN54" s="530"/>
      <c r="AO54" s="532"/>
      <c r="AP54" s="532"/>
      <c r="AQ54" s="531"/>
      <c r="AR54" s="530"/>
      <c r="AS54" s="532"/>
      <c r="AT54" s="532"/>
      <c r="AU54" s="531"/>
      <c r="AV54" s="530"/>
      <c r="AW54" s="532"/>
      <c r="AX54" s="532"/>
      <c r="AY54" s="531"/>
      <c r="AZ54" s="530"/>
      <c r="BA54" s="532"/>
      <c r="BB54" s="532"/>
      <c r="BC54" s="531"/>
      <c r="BD54" s="530"/>
      <c r="BE54" s="532"/>
      <c r="BF54" s="532"/>
      <c r="BG54" s="531"/>
      <c r="BH54" s="530"/>
      <c r="BI54" s="532"/>
      <c r="BJ54" s="532"/>
      <c r="BK54" s="531"/>
      <c r="BL54" s="530"/>
      <c r="BM54" s="532"/>
      <c r="BN54" s="532"/>
      <c r="BO54" s="531"/>
      <c r="BP54" s="530"/>
      <c r="BQ54" s="532"/>
      <c r="BR54" s="532"/>
      <c r="BS54" s="531"/>
      <c r="BT54" s="530"/>
      <c r="BU54" s="532"/>
      <c r="BV54" s="532"/>
      <c r="BW54" s="531"/>
      <c r="BX54" s="530"/>
      <c r="BY54" s="532"/>
      <c r="BZ54" s="532"/>
      <c r="CA54" s="531"/>
      <c r="CB54" s="530"/>
      <c r="CC54" s="532"/>
      <c r="CD54" s="532"/>
      <c r="CE54" s="531"/>
      <c r="CF54" s="530"/>
      <c r="CG54" s="532"/>
      <c r="CH54" s="532"/>
      <c r="CI54" s="531"/>
      <c r="CJ54" s="530"/>
      <c r="CK54" s="530"/>
      <c r="CL54" s="530"/>
      <c r="CM54" s="531"/>
      <c r="CN54" s="530"/>
      <c r="CO54" s="532"/>
      <c r="CP54" s="532"/>
      <c r="CQ54" s="531"/>
      <c r="CR54" s="530"/>
      <c r="CS54" s="532"/>
      <c r="CT54" s="532"/>
      <c r="CU54" s="531"/>
      <c r="CV54" s="530"/>
      <c r="CW54" s="532"/>
      <c r="CX54" s="532"/>
      <c r="CY54" s="531"/>
      <c r="CZ54" s="530"/>
      <c r="DA54" s="530"/>
      <c r="DB54" s="530"/>
      <c r="DC54" s="531"/>
      <c r="DD54" s="530"/>
      <c r="DE54" s="532"/>
      <c r="DF54" s="532"/>
      <c r="DG54" s="531"/>
      <c r="DH54" s="530"/>
      <c r="DI54" s="532"/>
      <c r="DJ54" s="532"/>
      <c r="DK54" s="531"/>
      <c r="DL54" s="530"/>
      <c r="DM54" s="532"/>
      <c r="DN54" s="532"/>
      <c r="DO54" s="531"/>
      <c r="DP54" s="530"/>
      <c r="DQ54" s="530"/>
      <c r="DR54" s="530"/>
      <c r="DS54" s="531"/>
      <c r="DT54" s="530"/>
      <c r="DU54" s="532"/>
      <c r="DV54" s="532"/>
      <c r="DW54" s="531"/>
    </row>
    <row r="55" spans="2:127" ht="12.75" customHeight="1">
      <c r="B55" s="527">
        <v>11</v>
      </c>
      <c r="C55" s="844" t="e">
        <f>#REF!</f>
        <v>#REF!</v>
      </c>
      <c r="D55" s="844"/>
      <c r="E55" s="844"/>
      <c r="F55" s="528" t="e">
        <f>#REF!</f>
        <v>#REF!</v>
      </c>
      <c r="G55" s="529" t="e">
        <f>IF($F$75=0,0,F55/$F$75)</f>
        <v>#REF!</v>
      </c>
      <c r="H55" s="530"/>
      <c r="I55" s="530"/>
      <c r="J55" s="530"/>
      <c r="K55" s="531">
        <f>H55</f>
        <v>0</v>
      </c>
      <c r="L55" s="530"/>
      <c r="M55" s="530"/>
      <c r="N55" s="530"/>
      <c r="O55" s="531" t="e">
        <f>'COMP INVESTIM.'!#REF!</f>
        <v>#REF!</v>
      </c>
      <c r="P55" s="530">
        <v>4.1666666666600003</v>
      </c>
      <c r="Q55" s="530"/>
      <c r="R55" s="530"/>
      <c r="S55" s="531" t="e">
        <f>O55+P55</f>
        <v>#REF!</v>
      </c>
      <c r="T55" s="530">
        <v>4.1666666666600003</v>
      </c>
      <c r="U55" s="530"/>
      <c r="V55" s="530"/>
      <c r="W55" s="531" t="e">
        <f>S55+T55</f>
        <v>#REF!</v>
      </c>
      <c r="X55" s="530">
        <v>4.1666666666600003</v>
      </c>
      <c r="Y55" s="530"/>
      <c r="Z55" s="530"/>
      <c r="AA55" s="531" t="e">
        <f>W55+X55</f>
        <v>#REF!</v>
      </c>
      <c r="AB55" s="530">
        <v>4.1666666666600003</v>
      </c>
      <c r="AC55" s="532"/>
      <c r="AD55" s="532"/>
      <c r="AE55" s="531" t="e">
        <f>AA55+AB55</f>
        <v>#REF!</v>
      </c>
      <c r="AF55" s="530">
        <v>4.1666666666600003</v>
      </c>
      <c r="AG55" s="530"/>
      <c r="AH55" s="530"/>
      <c r="AI55" s="531" t="e">
        <f>AE55+AF55</f>
        <v>#REF!</v>
      </c>
      <c r="AJ55" s="530">
        <v>4.1666666666600003</v>
      </c>
      <c r="AK55" s="532"/>
      <c r="AL55" s="532"/>
      <c r="AM55" s="531" t="e">
        <f>AI55+AJ55</f>
        <v>#REF!</v>
      </c>
      <c r="AN55" s="530">
        <v>4.1666666666600003</v>
      </c>
      <c r="AO55" s="532"/>
      <c r="AP55" s="532"/>
      <c r="AQ55" s="531" t="e">
        <f>AM55+AN55</f>
        <v>#REF!</v>
      </c>
      <c r="AR55" s="530">
        <v>4.1666666666600003</v>
      </c>
      <c r="AS55" s="532"/>
      <c r="AT55" s="532"/>
      <c r="AU55" s="531" t="e">
        <f>AQ55+AR55</f>
        <v>#REF!</v>
      </c>
      <c r="AV55" s="530">
        <v>4.1666666666600003</v>
      </c>
      <c r="AW55" s="532"/>
      <c r="AX55" s="532"/>
      <c r="AY55" s="531" t="e">
        <f>AU55+AV55</f>
        <v>#REF!</v>
      </c>
      <c r="AZ55" s="530">
        <v>4.1666666666600003</v>
      </c>
      <c r="BA55" s="532"/>
      <c r="BB55" s="532"/>
      <c r="BC55" s="531" t="e">
        <f>AY55+AZ55</f>
        <v>#REF!</v>
      </c>
      <c r="BD55" s="530">
        <v>4.1666666666600003</v>
      </c>
      <c r="BE55" s="532"/>
      <c r="BF55" s="532"/>
      <c r="BG55" s="531" t="e">
        <f>BC55+BD55</f>
        <v>#REF!</v>
      </c>
      <c r="BH55" s="530">
        <v>4.1666666666600003</v>
      </c>
      <c r="BI55" s="532"/>
      <c r="BJ55" s="532"/>
      <c r="BK55" s="531" t="e">
        <f>BG55+BH55</f>
        <v>#REF!</v>
      </c>
      <c r="BL55" s="530">
        <v>4.1666666666600003</v>
      </c>
      <c r="BM55" s="532"/>
      <c r="BN55" s="532"/>
      <c r="BO55" s="531" t="e">
        <f>BK55+BL55</f>
        <v>#REF!</v>
      </c>
      <c r="BP55" s="530">
        <v>4.1666666666600003</v>
      </c>
      <c r="BQ55" s="532"/>
      <c r="BR55" s="532"/>
      <c r="BS55" s="531" t="e">
        <f>BO55+BP55</f>
        <v>#REF!</v>
      </c>
      <c r="BT55" s="530">
        <v>4.1666666666600003</v>
      </c>
      <c r="BU55" s="532"/>
      <c r="BV55" s="532"/>
      <c r="BW55" s="531" t="e">
        <f>BS55+BT55</f>
        <v>#REF!</v>
      </c>
      <c r="BX55" s="530">
        <v>4.1666666666600003</v>
      </c>
      <c r="BY55" s="532"/>
      <c r="BZ55" s="532"/>
      <c r="CA55" s="531" t="e">
        <f>BW55+BX55</f>
        <v>#REF!</v>
      </c>
      <c r="CB55" s="530">
        <v>4.1666666666600003</v>
      </c>
      <c r="CC55" s="532"/>
      <c r="CD55" s="532"/>
      <c r="CE55" s="531" t="e">
        <f>CA55+CB55</f>
        <v>#REF!</v>
      </c>
      <c r="CF55" s="530">
        <v>4.1666666666600003</v>
      </c>
      <c r="CG55" s="532"/>
      <c r="CH55" s="532"/>
      <c r="CI55" s="531" t="e">
        <f>CE55+CF55</f>
        <v>#REF!</v>
      </c>
      <c r="CJ55" s="530">
        <v>4.1666666666600003</v>
      </c>
      <c r="CK55" s="530"/>
      <c r="CL55" s="530"/>
      <c r="CM55" s="531" t="e">
        <f>CI55+CJ55</f>
        <v>#REF!</v>
      </c>
      <c r="CN55" s="530">
        <v>4.1666666666600003</v>
      </c>
      <c r="CO55" s="532"/>
      <c r="CP55" s="532"/>
      <c r="CQ55" s="531" t="e">
        <f>CM55+CN55</f>
        <v>#REF!</v>
      </c>
      <c r="CR55" s="530">
        <v>4.1666666666600003</v>
      </c>
      <c r="CS55" s="532"/>
      <c r="CT55" s="532"/>
      <c r="CU55" s="531" t="e">
        <f>CQ55+CR55</f>
        <v>#REF!</v>
      </c>
      <c r="CV55" s="530">
        <v>4.1666666666600003</v>
      </c>
      <c r="CW55" s="532"/>
      <c r="CX55" s="532"/>
      <c r="CY55" s="531" t="e">
        <f>CU55+CV55</f>
        <v>#REF!</v>
      </c>
      <c r="CZ55" s="530"/>
      <c r="DA55" s="530"/>
      <c r="DB55" s="530"/>
      <c r="DC55" s="531" t="e">
        <f>CY55+CZ55</f>
        <v>#REF!</v>
      </c>
      <c r="DD55" s="530"/>
      <c r="DE55" s="532"/>
      <c r="DF55" s="532"/>
      <c r="DG55" s="531" t="e">
        <f>DC55+DD55</f>
        <v>#REF!</v>
      </c>
      <c r="DH55" s="530"/>
      <c r="DI55" s="532"/>
      <c r="DJ55" s="532"/>
      <c r="DK55" s="531" t="e">
        <f>DG55+DH55</f>
        <v>#REF!</v>
      </c>
      <c r="DL55" s="530"/>
      <c r="DM55" s="532"/>
      <c r="DN55" s="532"/>
      <c r="DO55" s="531" t="e">
        <f>DK55+DL55</f>
        <v>#REF!</v>
      </c>
      <c r="DP55" s="530"/>
      <c r="DQ55" s="530"/>
      <c r="DR55" s="530"/>
      <c r="DS55" s="531" t="e">
        <f>DO55+DP55</f>
        <v>#REF!</v>
      </c>
      <c r="DT55" s="530"/>
      <c r="DU55" s="532"/>
      <c r="DV55" s="532"/>
      <c r="DW55" s="531" t="e">
        <f>DS55+DT55</f>
        <v>#REF!</v>
      </c>
    </row>
    <row r="56" spans="2:127" ht="12.75" customHeight="1">
      <c r="B56" s="533"/>
      <c r="C56" s="844" t="e">
        <f>#REF!</f>
        <v>#REF!</v>
      </c>
      <c r="D56" s="844"/>
      <c r="E56" s="844"/>
      <c r="F56" s="528" t="e">
        <f>#REF!</f>
        <v>#REF!</v>
      </c>
      <c r="G56" s="529"/>
      <c r="H56" s="530"/>
      <c r="I56" s="530"/>
      <c r="J56" s="530"/>
      <c r="K56" s="531"/>
      <c r="L56" s="530"/>
      <c r="M56" s="530"/>
      <c r="N56" s="530"/>
      <c r="O56" s="531"/>
      <c r="P56" s="530"/>
      <c r="Q56" s="530"/>
      <c r="R56" s="530"/>
      <c r="S56" s="531"/>
      <c r="T56" s="530"/>
      <c r="U56" s="530"/>
      <c r="V56" s="530"/>
      <c r="W56" s="531"/>
      <c r="X56" s="530"/>
      <c r="Y56" s="530"/>
      <c r="Z56" s="530"/>
      <c r="AA56" s="531"/>
      <c r="AB56" s="530"/>
      <c r="AC56" s="532"/>
      <c r="AD56" s="532"/>
      <c r="AE56" s="531"/>
      <c r="AF56" s="530"/>
      <c r="AG56" s="530"/>
      <c r="AH56" s="530"/>
      <c r="AI56" s="531"/>
      <c r="AJ56" s="530"/>
      <c r="AK56" s="532"/>
      <c r="AL56" s="532"/>
      <c r="AM56" s="531"/>
      <c r="AN56" s="530"/>
      <c r="AO56" s="532"/>
      <c r="AP56" s="532"/>
      <c r="AQ56" s="531"/>
      <c r="AR56" s="530"/>
      <c r="AS56" s="532"/>
      <c r="AT56" s="532"/>
      <c r="AU56" s="531"/>
      <c r="AV56" s="530"/>
      <c r="AW56" s="532"/>
      <c r="AX56" s="532"/>
      <c r="AY56" s="531"/>
      <c r="AZ56" s="530"/>
      <c r="BA56" s="532"/>
      <c r="BB56" s="532"/>
      <c r="BC56" s="531"/>
      <c r="BD56" s="530"/>
      <c r="BE56" s="532"/>
      <c r="BF56" s="532"/>
      <c r="BG56" s="531"/>
      <c r="BH56" s="530"/>
      <c r="BI56" s="532"/>
      <c r="BJ56" s="532"/>
      <c r="BK56" s="531"/>
      <c r="BL56" s="530"/>
      <c r="BM56" s="532"/>
      <c r="BN56" s="532"/>
      <c r="BO56" s="531"/>
      <c r="BP56" s="530"/>
      <c r="BQ56" s="532"/>
      <c r="BR56" s="532"/>
      <c r="BS56" s="531"/>
      <c r="BT56" s="530"/>
      <c r="BU56" s="532"/>
      <c r="BV56" s="532"/>
      <c r="BW56" s="531"/>
      <c r="BX56" s="530"/>
      <c r="BY56" s="532"/>
      <c r="BZ56" s="532"/>
      <c r="CA56" s="531"/>
      <c r="CB56" s="530"/>
      <c r="CC56" s="532"/>
      <c r="CD56" s="532"/>
      <c r="CE56" s="531"/>
      <c r="CF56" s="530"/>
      <c r="CG56" s="532"/>
      <c r="CH56" s="532"/>
      <c r="CI56" s="531"/>
      <c r="CJ56" s="530"/>
      <c r="CK56" s="530"/>
      <c r="CL56" s="530"/>
      <c r="CM56" s="531"/>
      <c r="CN56" s="530"/>
      <c r="CO56" s="532"/>
      <c r="CP56" s="532"/>
      <c r="CQ56" s="531"/>
      <c r="CR56" s="530"/>
      <c r="CS56" s="532"/>
      <c r="CT56" s="532"/>
      <c r="CU56" s="531"/>
      <c r="CV56" s="530"/>
      <c r="CW56" s="532"/>
      <c r="CX56" s="532"/>
      <c r="CY56" s="531"/>
      <c r="CZ56" s="530"/>
      <c r="DA56" s="530"/>
      <c r="DB56" s="530"/>
      <c r="DC56" s="531"/>
      <c r="DD56" s="530"/>
      <c r="DE56" s="532"/>
      <c r="DF56" s="532"/>
      <c r="DG56" s="531"/>
      <c r="DH56" s="530"/>
      <c r="DI56" s="532"/>
      <c r="DJ56" s="532"/>
      <c r="DK56" s="531"/>
      <c r="DL56" s="530"/>
      <c r="DM56" s="532"/>
      <c r="DN56" s="532"/>
      <c r="DO56" s="531"/>
      <c r="DP56" s="530"/>
      <c r="DQ56" s="530"/>
      <c r="DR56" s="530"/>
      <c r="DS56" s="531"/>
      <c r="DT56" s="530"/>
      <c r="DU56" s="532"/>
      <c r="DV56" s="532"/>
      <c r="DW56" s="531"/>
    </row>
    <row r="57" spans="2:127" ht="12.75" customHeight="1">
      <c r="B57" s="533"/>
      <c r="C57" s="844" t="e">
        <f>#REF!</f>
        <v>#REF!</v>
      </c>
      <c r="D57" s="844"/>
      <c r="E57" s="844"/>
      <c r="F57" s="528" t="e">
        <f>#REF!</f>
        <v>#REF!</v>
      </c>
      <c r="G57" s="529"/>
      <c r="H57" s="530"/>
      <c r="I57" s="530"/>
      <c r="J57" s="530"/>
      <c r="K57" s="531"/>
      <c r="L57" s="530"/>
      <c r="M57" s="530"/>
      <c r="N57" s="530"/>
      <c r="O57" s="531"/>
      <c r="P57" s="530"/>
      <c r="Q57" s="530"/>
      <c r="R57" s="530"/>
      <c r="S57" s="531"/>
      <c r="T57" s="530"/>
      <c r="U57" s="530"/>
      <c r="V57" s="530"/>
      <c r="W57" s="531"/>
      <c r="X57" s="530"/>
      <c r="Y57" s="530"/>
      <c r="Z57" s="530"/>
      <c r="AA57" s="531"/>
      <c r="AB57" s="530"/>
      <c r="AC57" s="532"/>
      <c r="AD57" s="532"/>
      <c r="AE57" s="531"/>
      <c r="AF57" s="530"/>
      <c r="AG57" s="530"/>
      <c r="AH57" s="530"/>
      <c r="AI57" s="531"/>
      <c r="AJ57" s="530"/>
      <c r="AK57" s="532"/>
      <c r="AL57" s="532"/>
      <c r="AM57" s="531"/>
      <c r="AN57" s="530"/>
      <c r="AO57" s="532"/>
      <c r="AP57" s="532"/>
      <c r="AQ57" s="531"/>
      <c r="AR57" s="530"/>
      <c r="AS57" s="532"/>
      <c r="AT57" s="532"/>
      <c r="AU57" s="531"/>
      <c r="AV57" s="530"/>
      <c r="AW57" s="532"/>
      <c r="AX57" s="532"/>
      <c r="AY57" s="531"/>
      <c r="AZ57" s="530"/>
      <c r="BA57" s="532"/>
      <c r="BB57" s="532"/>
      <c r="BC57" s="531"/>
      <c r="BD57" s="530"/>
      <c r="BE57" s="532"/>
      <c r="BF57" s="532"/>
      <c r="BG57" s="531"/>
      <c r="BH57" s="530"/>
      <c r="BI57" s="532"/>
      <c r="BJ57" s="532"/>
      <c r="BK57" s="531"/>
      <c r="BL57" s="530"/>
      <c r="BM57" s="532"/>
      <c r="BN57" s="532"/>
      <c r="BO57" s="531"/>
      <c r="BP57" s="530"/>
      <c r="BQ57" s="532"/>
      <c r="BR57" s="532"/>
      <c r="BS57" s="531"/>
      <c r="BT57" s="530"/>
      <c r="BU57" s="532"/>
      <c r="BV57" s="532"/>
      <c r="BW57" s="531"/>
      <c r="BX57" s="530"/>
      <c r="BY57" s="532"/>
      <c r="BZ57" s="532"/>
      <c r="CA57" s="531"/>
      <c r="CB57" s="530"/>
      <c r="CC57" s="532"/>
      <c r="CD57" s="532"/>
      <c r="CE57" s="531"/>
      <c r="CF57" s="530"/>
      <c r="CG57" s="532"/>
      <c r="CH57" s="532"/>
      <c r="CI57" s="531"/>
      <c r="CJ57" s="530"/>
      <c r="CK57" s="530"/>
      <c r="CL57" s="530"/>
      <c r="CM57" s="531"/>
      <c r="CN57" s="530"/>
      <c r="CO57" s="532"/>
      <c r="CP57" s="532"/>
      <c r="CQ57" s="531"/>
      <c r="CR57" s="530"/>
      <c r="CS57" s="532"/>
      <c r="CT57" s="532"/>
      <c r="CU57" s="531"/>
      <c r="CV57" s="530"/>
      <c r="CW57" s="532"/>
      <c r="CX57" s="532"/>
      <c r="CY57" s="531"/>
      <c r="CZ57" s="530"/>
      <c r="DA57" s="530"/>
      <c r="DB57" s="530"/>
      <c r="DC57" s="531"/>
      <c r="DD57" s="530"/>
      <c r="DE57" s="532"/>
      <c r="DF57" s="532"/>
      <c r="DG57" s="531"/>
      <c r="DH57" s="530"/>
      <c r="DI57" s="532"/>
      <c r="DJ57" s="532"/>
      <c r="DK57" s="531"/>
      <c r="DL57" s="530"/>
      <c r="DM57" s="532"/>
      <c r="DN57" s="532"/>
      <c r="DO57" s="531"/>
      <c r="DP57" s="530"/>
      <c r="DQ57" s="530"/>
      <c r="DR57" s="530"/>
      <c r="DS57" s="531"/>
      <c r="DT57" s="530"/>
      <c r="DU57" s="532"/>
      <c r="DV57" s="532"/>
      <c r="DW57" s="531"/>
    </row>
    <row r="58" spans="2:127" ht="12.75" customHeight="1">
      <c r="B58" s="533"/>
      <c r="C58" s="844" t="e">
        <f>#REF!</f>
        <v>#REF!</v>
      </c>
      <c r="D58" s="844"/>
      <c r="E58" s="844"/>
      <c r="F58" s="528" t="e">
        <f>#REF!</f>
        <v>#REF!</v>
      </c>
      <c r="G58" s="529"/>
      <c r="H58" s="530"/>
      <c r="I58" s="530"/>
      <c r="J58" s="530"/>
      <c r="K58" s="531"/>
      <c r="L58" s="530"/>
      <c r="M58" s="530"/>
      <c r="N58" s="530"/>
      <c r="O58" s="531"/>
      <c r="P58" s="530"/>
      <c r="Q58" s="530"/>
      <c r="R58" s="530"/>
      <c r="S58" s="531"/>
      <c r="T58" s="530"/>
      <c r="U58" s="530"/>
      <c r="V58" s="530"/>
      <c r="W58" s="531"/>
      <c r="X58" s="530"/>
      <c r="Y58" s="530"/>
      <c r="Z58" s="530"/>
      <c r="AA58" s="531"/>
      <c r="AB58" s="530"/>
      <c r="AC58" s="532"/>
      <c r="AD58" s="532"/>
      <c r="AE58" s="531"/>
      <c r="AF58" s="530"/>
      <c r="AG58" s="530"/>
      <c r="AH58" s="530"/>
      <c r="AI58" s="531"/>
      <c r="AJ58" s="530"/>
      <c r="AK58" s="532"/>
      <c r="AL58" s="532"/>
      <c r="AM58" s="531"/>
      <c r="AN58" s="530"/>
      <c r="AO58" s="532"/>
      <c r="AP58" s="532"/>
      <c r="AQ58" s="531"/>
      <c r="AR58" s="530"/>
      <c r="AS58" s="532"/>
      <c r="AT58" s="532"/>
      <c r="AU58" s="531"/>
      <c r="AV58" s="530"/>
      <c r="AW58" s="532"/>
      <c r="AX58" s="532"/>
      <c r="AY58" s="531"/>
      <c r="AZ58" s="530"/>
      <c r="BA58" s="532"/>
      <c r="BB58" s="532"/>
      <c r="BC58" s="531"/>
      <c r="BD58" s="530"/>
      <c r="BE58" s="532"/>
      <c r="BF58" s="532"/>
      <c r="BG58" s="531"/>
      <c r="BH58" s="530"/>
      <c r="BI58" s="532"/>
      <c r="BJ58" s="532"/>
      <c r="BK58" s="531"/>
      <c r="BL58" s="530"/>
      <c r="BM58" s="532"/>
      <c r="BN58" s="532"/>
      <c r="BO58" s="531"/>
      <c r="BP58" s="530"/>
      <c r="BQ58" s="532"/>
      <c r="BR58" s="532"/>
      <c r="BS58" s="531"/>
      <c r="BT58" s="530"/>
      <c r="BU58" s="532"/>
      <c r="BV58" s="532"/>
      <c r="BW58" s="531"/>
      <c r="BX58" s="530"/>
      <c r="BY58" s="532"/>
      <c r="BZ58" s="532"/>
      <c r="CA58" s="531"/>
      <c r="CB58" s="530"/>
      <c r="CC58" s="532"/>
      <c r="CD58" s="532"/>
      <c r="CE58" s="531"/>
      <c r="CF58" s="530"/>
      <c r="CG58" s="532"/>
      <c r="CH58" s="532"/>
      <c r="CI58" s="531"/>
      <c r="CJ58" s="530"/>
      <c r="CK58" s="530"/>
      <c r="CL58" s="530"/>
      <c r="CM58" s="531"/>
      <c r="CN58" s="530"/>
      <c r="CO58" s="532"/>
      <c r="CP58" s="532"/>
      <c r="CQ58" s="531"/>
      <c r="CR58" s="530"/>
      <c r="CS58" s="532"/>
      <c r="CT58" s="532"/>
      <c r="CU58" s="531"/>
      <c r="CV58" s="530"/>
      <c r="CW58" s="532"/>
      <c r="CX58" s="532"/>
      <c r="CY58" s="531"/>
      <c r="CZ58" s="530"/>
      <c r="DA58" s="530"/>
      <c r="DB58" s="530"/>
      <c r="DC58" s="531"/>
      <c r="DD58" s="530"/>
      <c r="DE58" s="532"/>
      <c r="DF58" s="532"/>
      <c r="DG58" s="531"/>
      <c r="DH58" s="530"/>
      <c r="DI58" s="532"/>
      <c r="DJ58" s="532"/>
      <c r="DK58" s="531"/>
      <c r="DL58" s="530"/>
      <c r="DM58" s="532"/>
      <c r="DN58" s="532"/>
      <c r="DO58" s="531"/>
      <c r="DP58" s="530"/>
      <c r="DQ58" s="530"/>
      <c r="DR58" s="530"/>
      <c r="DS58" s="531"/>
      <c r="DT58" s="530"/>
      <c r="DU58" s="532"/>
      <c r="DV58" s="532"/>
      <c r="DW58" s="531"/>
    </row>
    <row r="59" spans="2:127" ht="12.75" customHeight="1">
      <c r="B59" s="533"/>
      <c r="C59" s="534"/>
      <c r="D59" s="535"/>
      <c r="E59" s="536"/>
      <c r="F59" s="528" t="e">
        <f>#REF!</f>
        <v>#REF!</v>
      </c>
      <c r="G59" s="529"/>
      <c r="H59" s="530"/>
      <c r="I59" s="530"/>
      <c r="J59" s="530"/>
      <c r="K59" s="531"/>
      <c r="L59" s="530"/>
      <c r="M59" s="530"/>
      <c r="N59" s="530"/>
      <c r="O59" s="531"/>
      <c r="P59" s="530"/>
      <c r="Q59" s="530"/>
      <c r="R59" s="530"/>
      <c r="S59" s="531"/>
      <c r="T59" s="530"/>
      <c r="U59" s="530"/>
      <c r="V59" s="530"/>
      <c r="W59" s="531"/>
      <c r="X59" s="530"/>
      <c r="Y59" s="530"/>
      <c r="Z59" s="530"/>
      <c r="AA59" s="531"/>
      <c r="AB59" s="530"/>
      <c r="AC59" s="532"/>
      <c r="AD59" s="532"/>
      <c r="AE59" s="531"/>
      <c r="AF59" s="530"/>
      <c r="AG59" s="530"/>
      <c r="AH59" s="530"/>
      <c r="AI59" s="531"/>
      <c r="AJ59" s="530"/>
      <c r="AK59" s="532"/>
      <c r="AL59" s="532"/>
      <c r="AM59" s="531"/>
      <c r="AN59" s="530"/>
      <c r="AO59" s="532"/>
      <c r="AP59" s="532"/>
      <c r="AQ59" s="531"/>
      <c r="AR59" s="530"/>
      <c r="AS59" s="532"/>
      <c r="AT59" s="532"/>
      <c r="AU59" s="531"/>
      <c r="AV59" s="530"/>
      <c r="AW59" s="532"/>
      <c r="AX59" s="532"/>
      <c r="AY59" s="531"/>
      <c r="AZ59" s="530"/>
      <c r="BA59" s="532"/>
      <c r="BB59" s="532"/>
      <c r="BC59" s="531"/>
      <c r="BD59" s="530"/>
      <c r="BE59" s="532"/>
      <c r="BF59" s="532"/>
      <c r="BG59" s="531"/>
      <c r="BH59" s="530"/>
      <c r="BI59" s="532"/>
      <c r="BJ59" s="532"/>
      <c r="BK59" s="531"/>
      <c r="BL59" s="530"/>
      <c r="BM59" s="532"/>
      <c r="BN59" s="532"/>
      <c r="BO59" s="531"/>
      <c r="BP59" s="530"/>
      <c r="BQ59" s="532"/>
      <c r="BR59" s="532"/>
      <c r="BS59" s="531"/>
      <c r="BT59" s="530"/>
      <c r="BU59" s="532"/>
      <c r="BV59" s="532"/>
      <c r="BW59" s="531"/>
      <c r="BX59" s="530"/>
      <c r="BY59" s="532"/>
      <c r="BZ59" s="532"/>
      <c r="CA59" s="531"/>
      <c r="CB59" s="530"/>
      <c r="CC59" s="532"/>
      <c r="CD59" s="532"/>
      <c r="CE59" s="531"/>
      <c r="CF59" s="530"/>
      <c r="CG59" s="532"/>
      <c r="CH59" s="532"/>
      <c r="CI59" s="531"/>
      <c r="CJ59" s="530"/>
      <c r="CK59" s="530"/>
      <c r="CL59" s="530"/>
      <c r="CM59" s="531"/>
      <c r="CN59" s="530"/>
      <c r="CO59" s="532"/>
      <c r="CP59" s="532"/>
      <c r="CQ59" s="531"/>
      <c r="CR59" s="530"/>
      <c r="CS59" s="532"/>
      <c r="CT59" s="532"/>
      <c r="CU59" s="531"/>
      <c r="CV59" s="530"/>
      <c r="CW59" s="532"/>
      <c r="CX59" s="532"/>
      <c r="CY59" s="531"/>
      <c r="CZ59" s="530"/>
      <c r="DA59" s="530"/>
      <c r="DB59" s="530"/>
      <c r="DC59" s="531"/>
      <c r="DD59" s="530"/>
      <c r="DE59" s="532"/>
      <c r="DF59" s="532"/>
      <c r="DG59" s="531"/>
      <c r="DH59" s="530"/>
      <c r="DI59" s="532"/>
      <c r="DJ59" s="532"/>
      <c r="DK59" s="531"/>
      <c r="DL59" s="530"/>
      <c r="DM59" s="532"/>
      <c r="DN59" s="532"/>
      <c r="DO59" s="531"/>
      <c r="DP59" s="530"/>
      <c r="DQ59" s="530"/>
      <c r="DR59" s="530"/>
      <c r="DS59" s="531"/>
      <c r="DT59" s="530"/>
      <c r="DU59" s="532"/>
      <c r="DV59" s="532"/>
      <c r="DW59" s="531"/>
    </row>
    <row r="60" spans="2:127" ht="12.75" customHeight="1">
      <c r="B60" s="527">
        <v>12</v>
      </c>
      <c r="C60" s="844" t="e">
        <f>#REF!</f>
        <v>#REF!</v>
      </c>
      <c r="D60" s="844"/>
      <c r="E60" s="844"/>
      <c r="F60" s="528" t="e">
        <f>#REF!</f>
        <v>#REF!</v>
      </c>
      <c r="G60" s="529" t="e">
        <f>IF($F$75=0,0,F60/$F$75)</f>
        <v>#REF!</v>
      </c>
      <c r="H60" s="530"/>
      <c r="I60" s="530"/>
      <c r="J60" s="530"/>
      <c r="K60" s="531">
        <f>H60</f>
        <v>0</v>
      </c>
      <c r="L60" s="530"/>
      <c r="M60" s="530"/>
      <c r="N60" s="530"/>
      <c r="O60" s="531" t="e">
        <f>#REF!</f>
        <v>#REF!</v>
      </c>
      <c r="P60" s="530">
        <v>16.6666666666666</v>
      </c>
      <c r="Q60" s="530"/>
      <c r="R60" s="530"/>
      <c r="S60" s="531" t="e">
        <f>O60+P60</f>
        <v>#REF!</v>
      </c>
      <c r="T60" s="530">
        <v>16.6666666666666</v>
      </c>
      <c r="U60" s="530"/>
      <c r="V60" s="530"/>
      <c r="W60" s="531" t="e">
        <f>S60+T60</f>
        <v>#REF!</v>
      </c>
      <c r="X60" s="530">
        <v>16.6666666666666</v>
      </c>
      <c r="Y60" s="530"/>
      <c r="Z60" s="530"/>
      <c r="AA60" s="531" t="e">
        <f>W60+X60</f>
        <v>#REF!</v>
      </c>
      <c r="AB60" s="530">
        <v>16.6666666666666</v>
      </c>
      <c r="AC60" s="532"/>
      <c r="AD60" s="532"/>
      <c r="AE60" s="531" t="e">
        <f>AA60+AB60</f>
        <v>#REF!</v>
      </c>
      <c r="AF60" s="530"/>
      <c r="AG60" s="530"/>
      <c r="AH60" s="530"/>
      <c r="AI60" s="531" t="e">
        <f>AE60+AF60</f>
        <v>#REF!</v>
      </c>
      <c r="AJ60" s="530"/>
      <c r="AK60" s="532"/>
      <c r="AL60" s="532"/>
      <c r="AM60" s="531" t="e">
        <f>AI60+AJ60</f>
        <v>#REF!</v>
      </c>
      <c r="AN60" s="530"/>
      <c r="AO60" s="532"/>
      <c r="AP60" s="532"/>
      <c r="AQ60" s="531" t="e">
        <f>AM60+AN60</f>
        <v>#REF!</v>
      </c>
      <c r="AR60" s="530"/>
      <c r="AS60" s="532"/>
      <c r="AT60" s="532"/>
      <c r="AU60" s="531" t="e">
        <f>AQ60+AR60</f>
        <v>#REF!</v>
      </c>
      <c r="AV60" s="530"/>
      <c r="AW60" s="532"/>
      <c r="AX60" s="532"/>
      <c r="AY60" s="531" t="e">
        <f>AU60+AV60</f>
        <v>#REF!</v>
      </c>
      <c r="AZ60" s="530"/>
      <c r="BA60" s="532"/>
      <c r="BB60" s="532"/>
      <c r="BC60" s="531" t="e">
        <f>AY60+AZ60</f>
        <v>#REF!</v>
      </c>
      <c r="BD60" s="530"/>
      <c r="BE60" s="532"/>
      <c r="BF60" s="532"/>
      <c r="BG60" s="531" t="e">
        <f>BC60+BD60</f>
        <v>#REF!</v>
      </c>
      <c r="BH60" s="530"/>
      <c r="BI60" s="532"/>
      <c r="BJ60" s="532"/>
      <c r="BK60" s="531" t="e">
        <f>BG60+BH60</f>
        <v>#REF!</v>
      </c>
      <c r="BL60" s="530"/>
      <c r="BM60" s="532"/>
      <c r="BN60" s="532"/>
      <c r="BO60" s="531" t="e">
        <f>BK60+BL60</f>
        <v>#REF!</v>
      </c>
      <c r="BP60" s="530"/>
      <c r="BQ60" s="532"/>
      <c r="BR60" s="532"/>
      <c r="BS60" s="531" t="e">
        <f>BO60+BP60</f>
        <v>#REF!</v>
      </c>
      <c r="BT60" s="530"/>
      <c r="BU60" s="532"/>
      <c r="BV60" s="532"/>
      <c r="BW60" s="531" t="e">
        <f>BS60+BT60</f>
        <v>#REF!</v>
      </c>
      <c r="BX60" s="530"/>
      <c r="BY60" s="532"/>
      <c r="BZ60" s="532"/>
      <c r="CA60" s="531" t="e">
        <f>BW60+BX60</f>
        <v>#REF!</v>
      </c>
      <c r="CB60" s="530"/>
      <c r="CC60" s="532"/>
      <c r="CD60" s="532"/>
      <c r="CE60" s="531" t="e">
        <f>CA60+CB60</f>
        <v>#REF!</v>
      </c>
      <c r="CF60" s="530"/>
      <c r="CG60" s="532"/>
      <c r="CH60" s="532"/>
      <c r="CI60" s="531" t="e">
        <f>CE60+CF60</f>
        <v>#REF!</v>
      </c>
      <c r="CJ60" s="530"/>
      <c r="CK60" s="530"/>
      <c r="CL60" s="530"/>
      <c r="CM60" s="531" t="e">
        <f>CI60+CJ60</f>
        <v>#REF!</v>
      </c>
      <c r="CN60" s="530"/>
      <c r="CO60" s="532"/>
      <c r="CP60" s="532"/>
      <c r="CQ60" s="531" t="e">
        <f>CM60+CN60</f>
        <v>#REF!</v>
      </c>
      <c r="CR60" s="530"/>
      <c r="CS60" s="532"/>
      <c r="CT60" s="532"/>
      <c r="CU60" s="531" t="e">
        <f>CQ60+CR60</f>
        <v>#REF!</v>
      </c>
      <c r="CV60" s="530"/>
      <c r="CW60" s="532"/>
      <c r="CX60" s="532"/>
      <c r="CY60" s="531" t="e">
        <f>CU60+CV60</f>
        <v>#REF!</v>
      </c>
      <c r="CZ60" s="530"/>
      <c r="DA60" s="530"/>
      <c r="DB60" s="530"/>
      <c r="DC60" s="531" t="e">
        <f>CY60+CZ60</f>
        <v>#REF!</v>
      </c>
      <c r="DD60" s="530"/>
      <c r="DE60" s="532"/>
      <c r="DF60" s="532"/>
      <c r="DG60" s="531" t="e">
        <f>DC60+DD60</f>
        <v>#REF!</v>
      </c>
      <c r="DH60" s="530"/>
      <c r="DI60" s="532"/>
      <c r="DJ60" s="532"/>
      <c r="DK60" s="531" t="e">
        <f>DG60+DH60</f>
        <v>#REF!</v>
      </c>
      <c r="DL60" s="530"/>
      <c r="DM60" s="532"/>
      <c r="DN60" s="532"/>
      <c r="DO60" s="531" t="e">
        <f>DK60+DL60</f>
        <v>#REF!</v>
      </c>
      <c r="DP60" s="530"/>
      <c r="DQ60" s="530"/>
      <c r="DR60" s="530"/>
      <c r="DS60" s="531" t="e">
        <f>DO60+DP60</f>
        <v>#REF!</v>
      </c>
      <c r="DT60" s="530"/>
      <c r="DU60" s="532"/>
      <c r="DV60" s="532"/>
      <c r="DW60" s="531" t="e">
        <f>DS60+DT60</f>
        <v>#REF!</v>
      </c>
    </row>
    <row r="61" spans="2:127" ht="12.75" customHeight="1">
      <c r="B61" s="533"/>
      <c r="C61" s="534"/>
      <c r="D61" s="535"/>
      <c r="E61" s="536"/>
      <c r="F61" s="528" t="e">
        <f>#REF!</f>
        <v>#REF!</v>
      </c>
      <c r="G61" s="529"/>
      <c r="H61" s="530"/>
      <c r="I61" s="530"/>
      <c r="J61" s="530"/>
      <c r="K61" s="531"/>
      <c r="L61" s="530"/>
      <c r="M61" s="530"/>
      <c r="N61" s="530"/>
      <c r="O61" s="531"/>
      <c r="P61" s="530"/>
      <c r="Q61" s="530"/>
      <c r="R61" s="530"/>
      <c r="S61" s="531"/>
      <c r="T61" s="530"/>
      <c r="U61" s="530"/>
      <c r="V61" s="530"/>
      <c r="W61" s="531"/>
      <c r="X61" s="530"/>
      <c r="Y61" s="530"/>
      <c r="Z61" s="530"/>
      <c r="AA61" s="531"/>
      <c r="AB61" s="530"/>
      <c r="AC61" s="532"/>
      <c r="AD61" s="532"/>
      <c r="AE61" s="531"/>
      <c r="AF61" s="530"/>
      <c r="AG61" s="530"/>
      <c r="AH61" s="530"/>
      <c r="AI61" s="531"/>
      <c r="AJ61" s="530"/>
      <c r="AK61" s="532"/>
      <c r="AL61" s="532"/>
      <c r="AM61" s="531"/>
      <c r="AN61" s="530"/>
      <c r="AO61" s="532"/>
      <c r="AP61" s="532"/>
      <c r="AQ61" s="531"/>
      <c r="AR61" s="530"/>
      <c r="AS61" s="532"/>
      <c r="AT61" s="532"/>
      <c r="AU61" s="531"/>
      <c r="AV61" s="530"/>
      <c r="AW61" s="532"/>
      <c r="AX61" s="532"/>
      <c r="AY61" s="531"/>
      <c r="AZ61" s="530"/>
      <c r="BA61" s="532"/>
      <c r="BB61" s="532"/>
      <c r="BC61" s="531"/>
      <c r="BD61" s="530"/>
      <c r="BE61" s="532"/>
      <c r="BF61" s="532"/>
      <c r="BG61" s="531"/>
      <c r="BH61" s="530"/>
      <c r="BI61" s="532"/>
      <c r="BJ61" s="532"/>
      <c r="BK61" s="531"/>
      <c r="BL61" s="530"/>
      <c r="BM61" s="532"/>
      <c r="BN61" s="532"/>
      <c r="BO61" s="531"/>
      <c r="BP61" s="530"/>
      <c r="BQ61" s="532"/>
      <c r="BR61" s="532"/>
      <c r="BS61" s="531"/>
      <c r="BT61" s="530"/>
      <c r="BU61" s="532"/>
      <c r="BV61" s="532"/>
      <c r="BW61" s="531"/>
      <c r="BX61" s="530"/>
      <c r="BY61" s="532"/>
      <c r="BZ61" s="532"/>
      <c r="CA61" s="531"/>
      <c r="CB61" s="530"/>
      <c r="CC61" s="532"/>
      <c r="CD61" s="532"/>
      <c r="CE61" s="531"/>
      <c r="CF61" s="530"/>
      <c r="CG61" s="532"/>
      <c r="CH61" s="532"/>
      <c r="CI61" s="531"/>
      <c r="CJ61" s="530"/>
      <c r="CK61" s="530"/>
      <c r="CL61" s="530"/>
      <c r="CM61" s="531"/>
      <c r="CN61" s="530"/>
      <c r="CO61" s="532"/>
      <c r="CP61" s="532"/>
      <c r="CQ61" s="531"/>
      <c r="CR61" s="530"/>
      <c r="CS61" s="532"/>
      <c r="CT61" s="532"/>
      <c r="CU61" s="531"/>
      <c r="CV61" s="530"/>
      <c r="CW61" s="532"/>
      <c r="CX61" s="532"/>
      <c r="CY61" s="531"/>
      <c r="CZ61" s="530"/>
      <c r="DA61" s="530"/>
      <c r="DB61" s="530"/>
      <c r="DC61" s="531"/>
      <c r="DD61" s="530"/>
      <c r="DE61" s="532"/>
      <c r="DF61" s="532"/>
      <c r="DG61" s="531"/>
      <c r="DH61" s="530"/>
      <c r="DI61" s="532"/>
      <c r="DJ61" s="532"/>
      <c r="DK61" s="531"/>
      <c r="DL61" s="530"/>
      <c r="DM61" s="532"/>
      <c r="DN61" s="532"/>
      <c r="DO61" s="531"/>
      <c r="DP61" s="530"/>
      <c r="DQ61" s="530"/>
      <c r="DR61" s="530"/>
      <c r="DS61" s="531"/>
      <c r="DT61" s="530"/>
      <c r="DU61" s="532"/>
      <c r="DV61" s="532"/>
      <c r="DW61" s="531"/>
    </row>
    <row r="62" spans="2:127" ht="12.75" customHeight="1">
      <c r="B62" s="527">
        <v>13</v>
      </c>
      <c r="C62" s="844" t="e">
        <f>#REF!</f>
        <v>#REF!</v>
      </c>
      <c r="D62" s="844"/>
      <c r="E62" s="844"/>
      <c r="F62" s="528" t="e">
        <f>#REF!</f>
        <v>#REF!</v>
      </c>
      <c r="G62" s="529" t="e">
        <f>IF($F$75=0,0,F62/$F$75)</f>
        <v>#REF!</v>
      </c>
      <c r="H62" s="530">
        <f>100/36</f>
        <v>2.7777777777777777</v>
      </c>
      <c r="I62" s="530"/>
      <c r="J62" s="530"/>
      <c r="K62" s="531">
        <f>H62</f>
        <v>2.7777777777777777</v>
      </c>
      <c r="L62" s="530">
        <v>4.1873129146060402</v>
      </c>
      <c r="M62" s="530"/>
      <c r="N62" s="530"/>
      <c r="O62" s="531" t="e">
        <f>#REF!</f>
        <v>#REF!</v>
      </c>
      <c r="P62" s="530">
        <v>2.5492386844138561</v>
      </c>
      <c r="Q62" s="530"/>
      <c r="R62" s="530"/>
      <c r="S62" s="531" t="e">
        <f>O62+P62</f>
        <v>#REF!</v>
      </c>
      <c r="T62" s="530">
        <v>3.0896074539120817</v>
      </c>
      <c r="U62" s="530"/>
      <c r="V62" s="530"/>
      <c r="W62" s="531" t="e">
        <f>S62+T62</f>
        <v>#REF!</v>
      </c>
      <c r="X62" s="530">
        <v>2.2143454930156992</v>
      </c>
      <c r="Y62" s="530"/>
      <c r="Z62" s="530"/>
      <c r="AA62" s="531" t="e">
        <f>W62+X62</f>
        <v>#REF!</v>
      </c>
      <c r="AB62" s="530">
        <v>2.4570314257155634</v>
      </c>
      <c r="AC62" s="532"/>
      <c r="AD62" s="532"/>
      <c r="AE62" s="531" t="e">
        <f>AA62+AB62</f>
        <v>#REF!</v>
      </c>
      <c r="AF62" s="530">
        <v>2.2143454930156992</v>
      </c>
      <c r="AG62" s="530"/>
      <c r="AH62" s="530"/>
      <c r="AI62" s="531" t="e">
        <f>AE62+AF62</f>
        <v>#REF!</v>
      </c>
      <c r="AJ62" s="530">
        <v>2.4570314257155634</v>
      </c>
      <c r="AK62" s="532"/>
      <c r="AL62" s="532"/>
      <c r="AM62" s="531" t="e">
        <f>AI62+AJ62</f>
        <v>#REF!</v>
      </c>
      <c r="AN62" s="530">
        <v>2.2143454930156992</v>
      </c>
      <c r="AO62" s="532"/>
      <c r="AP62" s="532"/>
      <c r="AQ62" s="531" t="e">
        <f>AM62+AN62</f>
        <v>#REF!</v>
      </c>
      <c r="AR62" s="530">
        <v>2.4570314257155634</v>
      </c>
      <c r="AS62" s="532"/>
      <c r="AT62" s="532"/>
      <c r="AU62" s="531" t="e">
        <f>AQ62+AR62</f>
        <v>#REF!</v>
      </c>
      <c r="AV62" s="530">
        <v>2.2143454930156992</v>
      </c>
      <c r="AW62" s="532"/>
      <c r="AX62" s="532"/>
      <c r="AY62" s="531" t="e">
        <f>AU62+AV62</f>
        <v>#REF!</v>
      </c>
      <c r="AZ62" s="530">
        <v>4.0980080635665317</v>
      </c>
      <c r="BA62" s="532"/>
      <c r="BB62" s="532"/>
      <c r="BC62" s="531" t="e">
        <f>AY62+AZ62</f>
        <v>#REF!</v>
      </c>
      <c r="BD62" s="530">
        <v>2.2180665284756786</v>
      </c>
      <c r="BE62" s="532"/>
      <c r="BF62" s="532"/>
      <c r="BG62" s="531" t="e">
        <f>BC62+BD62</f>
        <v>#REF!</v>
      </c>
      <c r="BH62" s="530">
        <v>2.4607524611755429</v>
      </c>
      <c r="BI62" s="532"/>
      <c r="BJ62" s="532"/>
      <c r="BK62" s="531" t="e">
        <f>BG62+BH62</f>
        <v>#REF!</v>
      </c>
      <c r="BL62" s="530">
        <v>2.5901700744736309</v>
      </c>
      <c r="BM62" s="532"/>
      <c r="BN62" s="532"/>
      <c r="BO62" s="531" t="e">
        <f>BK62+BL62</f>
        <v>#REF!</v>
      </c>
      <c r="BP62" s="530">
        <v>4.8050048009626405</v>
      </c>
      <c r="BQ62" s="532"/>
      <c r="BR62" s="532"/>
      <c r="BS62" s="531" t="e">
        <f>BO62+BP62</f>
        <v>#REF!</v>
      </c>
      <c r="BT62" s="530">
        <v>2.3576053582249106</v>
      </c>
      <c r="BU62" s="532"/>
      <c r="BV62" s="532"/>
      <c r="BW62" s="531" t="e">
        <f>BS62+BT62</f>
        <v>#REF!</v>
      </c>
      <c r="BX62" s="530">
        <v>2.6002912909247748</v>
      </c>
      <c r="BY62" s="532"/>
      <c r="BZ62" s="532"/>
      <c r="CA62" s="531" t="e">
        <f>BW62+BX62</f>
        <v>#REF!</v>
      </c>
      <c r="CB62" s="530">
        <v>3.7229495606201328</v>
      </c>
      <c r="CC62" s="532"/>
      <c r="CD62" s="532"/>
      <c r="CE62" s="531" t="e">
        <f>CA62+CB62</f>
        <v>#REF!</v>
      </c>
      <c r="CF62" s="530">
        <v>6.0649462087113903</v>
      </c>
      <c r="CG62" s="532"/>
      <c r="CH62" s="532"/>
      <c r="CI62" s="531" t="e">
        <f>CE62+CF62</f>
        <v>#REF!</v>
      </c>
      <c r="CJ62" s="530">
        <v>3.7229495606201328</v>
      </c>
      <c r="CK62" s="530"/>
      <c r="CL62" s="530"/>
      <c r="CM62" s="531" t="e">
        <f>CI62+CJ62</f>
        <v>#REF!</v>
      </c>
      <c r="CN62" s="530">
        <v>3.9656354933199975</v>
      </c>
      <c r="CO62" s="532"/>
      <c r="CP62" s="532"/>
      <c r="CQ62" s="531" t="e">
        <f>CM62+CN62</f>
        <v>#REF!</v>
      </c>
      <c r="CR62" s="530">
        <v>3.7229495606201328</v>
      </c>
      <c r="CS62" s="532"/>
      <c r="CT62" s="532"/>
      <c r="CU62" s="531" t="e">
        <f>CQ62+CR62</f>
        <v>#REF!</v>
      </c>
      <c r="CV62" s="530">
        <v>3.9656354933199975</v>
      </c>
      <c r="CW62" s="532"/>
      <c r="CX62" s="532"/>
      <c r="CY62" s="531" t="e">
        <f>CU62+CV62</f>
        <v>#REF!</v>
      </c>
      <c r="CZ62" s="530">
        <v>5.0253119716129646</v>
      </c>
      <c r="DA62" s="530"/>
      <c r="DB62" s="530"/>
      <c r="DC62" s="531" t="e">
        <f>CY62+CZ62</f>
        <v>#REF!</v>
      </c>
      <c r="DD62" s="530">
        <v>3.9656354933199975</v>
      </c>
      <c r="DE62" s="532"/>
      <c r="DF62" s="532"/>
      <c r="DG62" s="531" t="e">
        <f>DC62+DD62</f>
        <v>#REF!</v>
      </c>
      <c r="DH62" s="530">
        <v>3.7229495606201328</v>
      </c>
      <c r="DI62" s="532"/>
      <c r="DJ62" s="532"/>
      <c r="DK62" s="531" t="e">
        <f>DG62+DH62</f>
        <v>#REF!</v>
      </c>
      <c r="DL62" s="530">
        <v>3.9656354933199975</v>
      </c>
      <c r="DM62" s="532"/>
      <c r="DN62" s="532"/>
      <c r="DO62" s="531" t="e">
        <f>DK62+DL62</f>
        <v>#REF!</v>
      </c>
      <c r="DP62" s="530">
        <v>3.7229495606201328</v>
      </c>
      <c r="DQ62" s="530"/>
      <c r="DR62" s="530"/>
      <c r="DS62" s="531" t="e">
        <f>DO62+DP62</f>
        <v>#REF!</v>
      </c>
      <c r="DT62" s="530">
        <v>3.9656354933199975</v>
      </c>
      <c r="DU62" s="532"/>
      <c r="DV62" s="532"/>
      <c r="DW62" s="531" t="e">
        <f>DS62+DT62</f>
        <v>#REF!</v>
      </c>
    </row>
    <row r="63" spans="2:127" ht="12.75" customHeight="1">
      <c r="B63" s="533"/>
      <c r="C63" s="534"/>
      <c r="D63" s="535"/>
      <c r="E63" s="536"/>
      <c r="F63" s="528" t="e">
        <f>#REF!</f>
        <v>#REF!</v>
      </c>
      <c r="G63" s="529"/>
      <c r="H63" s="530"/>
      <c r="I63" s="530"/>
      <c r="J63" s="530"/>
      <c r="K63" s="531"/>
      <c r="L63" s="530"/>
      <c r="M63" s="530"/>
      <c r="N63" s="530"/>
      <c r="O63" s="531"/>
      <c r="P63" s="530"/>
      <c r="Q63" s="530"/>
      <c r="R63" s="530"/>
      <c r="S63" s="531"/>
      <c r="T63" s="530"/>
      <c r="U63" s="530"/>
      <c r="V63" s="530"/>
      <c r="W63" s="531"/>
      <c r="X63" s="530"/>
      <c r="Y63" s="530"/>
      <c r="Z63" s="530"/>
      <c r="AA63" s="531"/>
      <c r="AB63" s="530"/>
      <c r="AC63" s="532"/>
      <c r="AD63" s="532"/>
      <c r="AE63" s="531"/>
      <c r="AF63" s="530"/>
      <c r="AG63" s="530"/>
      <c r="AH63" s="530"/>
      <c r="AI63" s="531"/>
      <c r="AJ63" s="530"/>
      <c r="AK63" s="532"/>
      <c r="AL63" s="532"/>
      <c r="AM63" s="531"/>
      <c r="AN63" s="530"/>
      <c r="AO63" s="532"/>
      <c r="AP63" s="532"/>
      <c r="AQ63" s="531"/>
      <c r="AR63" s="530"/>
      <c r="AS63" s="532"/>
      <c r="AT63" s="532"/>
      <c r="AU63" s="531"/>
      <c r="AV63" s="530"/>
      <c r="AW63" s="532"/>
      <c r="AX63" s="532"/>
      <c r="AY63" s="531"/>
      <c r="AZ63" s="530"/>
      <c r="BA63" s="532"/>
      <c r="BB63" s="532"/>
      <c r="BC63" s="531"/>
      <c r="BD63" s="530"/>
      <c r="BE63" s="532"/>
      <c r="BF63" s="532"/>
      <c r="BG63" s="531"/>
      <c r="BH63" s="530"/>
      <c r="BI63" s="532"/>
      <c r="BJ63" s="532"/>
      <c r="BK63" s="531"/>
      <c r="BL63" s="530"/>
      <c r="BM63" s="532"/>
      <c r="BN63" s="532"/>
      <c r="BO63" s="531"/>
      <c r="BP63" s="530"/>
      <c r="BQ63" s="532"/>
      <c r="BR63" s="532"/>
      <c r="BS63" s="531"/>
      <c r="BT63" s="530"/>
      <c r="BU63" s="532"/>
      <c r="BV63" s="532"/>
      <c r="BW63" s="531"/>
      <c r="BX63" s="530"/>
      <c r="BY63" s="532"/>
      <c r="BZ63" s="532"/>
      <c r="CA63" s="531"/>
      <c r="CB63" s="530"/>
      <c r="CC63" s="532"/>
      <c r="CD63" s="532"/>
      <c r="CE63" s="531"/>
      <c r="CF63" s="530"/>
      <c r="CG63" s="532"/>
      <c r="CH63" s="532"/>
      <c r="CI63" s="531"/>
      <c r="CJ63" s="530"/>
      <c r="CK63" s="530"/>
      <c r="CL63" s="530"/>
      <c r="CM63" s="531"/>
      <c r="CN63" s="530"/>
      <c r="CO63" s="532"/>
      <c r="CP63" s="532"/>
      <c r="CQ63" s="531"/>
      <c r="CR63" s="530"/>
      <c r="CS63" s="532"/>
      <c r="CT63" s="532"/>
      <c r="CU63" s="531"/>
      <c r="CV63" s="530"/>
      <c r="CW63" s="532"/>
      <c r="CX63" s="532"/>
      <c r="CY63" s="531"/>
      <c r="CZ63" s="530"/>
      <c r="DA63" s="530"/>
      <c r="DB63" s="530"/>
      <c r="DC63" s="531"/>
      <c r="DD63" s="530"/>
      <c r="DE63" s="532"/>
      <c r="DF63" s="532"/>
      <c r="DG63" s="531"/>
      <c r="DH63" s="530"/>
      <c r="DI63" s="532"/>
      <c r="DJ63" s="532"/>
      <c r="DK63" s="531"/>
      <c r="DL63" s="530"/>
      <c r="DM63" s="532"/>
      <c r="DN63" s="532"/>
      <c r="DO63" s="531"/>
      <c r="DP63" s="530"/>
      <c r="DQ63" s="530"/>
      <c r="DR63" s="530"/>
      <c r="DS63" s="531"/>
      <c r="DT63" s="530"/>
      <c r="DU63" s="532"/>
      <c r="DV63" s="532"/>
      <c r="DW63" s="531"/>
    </row>
    <row r="64" spans="2:127" ht="12.75" customHeight="1">
      <c r="B64" s="527">
        <v>14</v>
      </c>
      <c r="C64" s="844" t="e">
        <f>#REF!</f>
        <v>#REF!</v>
      </c>
      <c r="D64" s="844"/>
      <c r="E64" s="844"/>
      <c r="F64" s="528" t="e">
        <f>#REF!</f>
        <v>#REF!</v>
      </c>
      <c r="G64" s="529" t="e">
        <f>IF($F$75=0,0,F64/$F$75)</f>
        <v>#REF!</v>
      </c>
      <c r="H64" s="530"/>
      <c r="I64" s="530"/>
      <c r="J64" s="530"/>
      <c r="K64" s="531">
        <f>H64</f>
        <v>0</v>
      </c>
      <c r="L64" s="530"/>
      <c r="M64" s="530"/>
      <c r="N64" s="530"/>
      <c r="O64" s="531" t="e">
        <f>#REF!</f>
        <v>#REF!</v>
      </c>
      <c r="P64" s="530">
        <v>4.1666666666600003</v>
      </c>
      <c r="Q64" s="530"/>
      <c r="R64" s="530"/>
      <c r="S64" s="531" t="e">
        <f>O64+P64</f>
        <v>#REF!</v>
      </c>
      <c r="T64" s="530">
        <v>4.1666666666600003</v>
      </c>
      <c r="U64" s="530"/>
      <c r="V64" s="530"/>
      <c r="W64" s="531" t="e">
        <f>S64+T64</f>
        <v>#REF!</v>
      </c>
      <c r="X64" s="530">
        <v>4.1666666666600003</v>
      </c>
      <c r="Y64" s="530"/>
      <c r="Z64" s="530"/>
      <c r="AA64" s="531" t="e">
        <f>W64+X64</f>
        <v>#REF!</v>
      </c>
      <c r="AB64" s="530">
        <v>4.1666666666600003</v>
      </c>
      <c r="AC64" s="532"/>
      <c r="AD64" s="532"/>
      <c r="AE64" s="531" t="e">
        <f>AA64+AB64</f>
        <v>#REF!</v>
      </c>
      <c r="AF64" s="530">
        <v>4.1666666666600003</v>
      </c>
      <c r="AG64" s="530"/>
      <c r="AH64" s="530"/>
      <c r="AI64" s="531" t="e">
        <f>AE64+AF64</f>
        <v>#REF!</v>
      </c>
      <c r="AJ64" s="530">
        <v>4.1666666666600003</v>
      </c>
      <c r="AK64" s="532"/>
      <c r="AL64" s="532"/>
      <c r="AM64" s="531" t="e">
        <f>AI64+AJ64</f>
        <v>#REF!</v>
      </c>
      <c r="AN64" s="530">
        <v>4.1666666666600003</v>
      </c>
      <c r="AO64" s="532"/>
      <c r="AP64" s="532"/>
      <c r="AQ64" s="531" t="e">
        <f>AM64+AN64</f>
        <v>#REF!</v>
      </c>
      <c r="AR64" s="530">
        <v>4.1666666666600003</v>
      </c>
      <c r="AS64" s="532"/>
      <c r="AT64" s="532"/>
      <c r="AU64" s="531" t="e">
        <f>AQ64+AR64</f>
        <v>#REF!</v>
      </c>
      <c r="AV64" s="530">
        <v>4.1666666666600003</v>
      </c>
      <c r="AW64" s="532"/>
      <c r="AX64" s="532"/>
      <c r="AY64" s="531" t="e">
        <f>AU64+AV64</f>
        <v>#REF!</v>
      </c>
      <c r="AZ64" s="530">
        <v>4.1666666666600003</v>
      </c>
      <c r="BA64" s="532"/>
      <c r="BB64" s="532"/>
      <c r="BC64" s="531" t="e">
        <f>AY64+AZ64</f>
        <v>#REF!</v>
      </c>
      <c r="BD64" s="530">
        <v>4.1666666666600003</v>
      </c>
      <c r="BE64" s="532"/>
      <c r="BF64" s="532"/>
      <c r="BG64" s="531" t="e">
        <f>BC64+BD64</f>
        <v>#REF!</v>
      </c>
      <c r="BH64" s="530">
        <v>4.1666666666600003</v>
      </c>
      <c r="BI64" s="532"/>
      <c r="BJ64" s="532"/>
      <c r="BK64" s="531" t="e">
        <f>BG64+BH64</f>
        <v>#REF!</v>
      </c>
      <c r="BL64" s="530">
        <v>4.1666666666600003</v>
      </c>
      <c r="BM64" s="532"/>
      <c r="BN64" s="532"/>
      <c r="BO64" s="531" t="e">
        <f>BK64+BL64</f>
        <v>#REF!</v>
      </c>
      <c r="BP64" s="530">
        <v>4.1666666666600003</v>
      </c>
      <c r="BQ64" s="532"/>
      <c r="BR64" s="532"/>
      <c r="BS64" s="531" t="e">
        <f>BO64+BP64</f>
        <v>#REF!</v>
      </c>
      <c r="BT64" s="530">
        <v>4.1666666666600003</v>
      </c>
      <c r="BU64" s="532"/>
      <c r="BV64" s="532"/>
      <c r="BW64" s="531" t="e">
        <f>BS64+BT64</f>
        <v>#REF!</v>
      </c>
      <c r="BX64" s="530">
        <v>4.1666666666600003</v>
      </c>
      <c r="BY64" s="532"/>
      <c r="BZ64" s="532"/>
      <c r="CA64" s="531" t="e">
        <f>BW64+BX64</f>
        <v>#REF!</v>
      </c>
      <c r="CB64" s="530">
        <v>4.1666666666600003</v>
      </c>
      <c r="CC64" s="532"/>
      <c r="CD64" s="532"/>
      <c r="CE64" s="531" t="e">
        <f>CA64+CB64</f>
        <v>#REF!</v>
      </c>
      <c r="CF64" s="530">
        <v>4.1666666666600003</v>
      </c>
      <c r="CG64" s="532"/>
      <c r="CH64" s="532"/>
      <c r="CI64" s="531" t="e">
        <f>CE64+CF64</f>
        <v>#REF!</v>
      </c>
      <c r="CJ64" s="530">
        <v>4.1666666666600003</v>
      </c>
      <c r="CK64" s="530"/>
      <c r="CL64" s="530"/>
      <c r="CM64" s="531" t="e">
        <f>CI64+CJ64</f>
        <v>#REF!</v>
      </c>
      <c r="CN64" s="530">
        <v>4.1666666666600003</v>
      </c>
      <c r="CO64" s="532"/>
      <c r="CP64" s="532"/>
      <c r="CQ64" s="531" t="e">
        <f>CM64+CN64</f>
        <v>#REF!</v>
      </c>
      <c r="CR64" s="530">
        <v>4.1666666666600003</v>
      </c>
      <c r="CS64" s="532"/>
      <c r="CT64" s="532"/>
      <c r="CU64" s="531" t="e">
        <f>CQ64+CR64</f>
        <v>#REF!</v>
      </c>
      <c r="CV64" s="530">
        <v>4.1666666666600003</v>
      </c>
      <c r="CW64" s="532"/>
      <c r="CX64" s="532"/>
      <c r="CY64" s="531" t="e">
        <f>CU64+CV64</f>
        <v>#REF!</v>
      </c>
      <c r="CZ64" s="530"/>
      <c r="DA64" s="530"/>
      <c r="DB64" s="530"/>
      <c r="DC64" s="531" t="e">
        <f>CY64+CZ64</f>
        <v>#REF!</v>
      </c>
      <c r="DD64" s="530"/>
      <c r="DE64" s="532"/>
      <c r="DF64" s="532"/>
      <c r="DG64" s="531" t="e">
        <f>DC64+DD64</f>
        <v>#REF!</v>
      </c>
      <c r="DH64" s="530"/>
      <c r="DI64" s="532"/>
      <c r="DJ64" s="532"/>
      <c r="DK64" s="531" t="e">
        <f>DG64+DH64</f>
        <v>#REF!</v>
      </c>
      <c r="DL64" s="530"/>
      <c r="DM64" s="532"/>
      <c r="DN64" s="532"/>
      <c r="DO64" s="531" t="e">
        <f>DK64+DL64</f>
        <v>#REF!</v>
      </c>
      <c r="DP64" s="530"/>
      <c r="DQ64" s="530"/>
      <c r="DR64" s="530"/>
      <c r="DS64" s="531" t="e">
        <f>DO64+DP64</f>
        <v>#REF!</v>
      </c>
      <c r="DT64" s="530"/>
      <c r="DU64" s="532"/>
      <c r="DV64" s="532"/>
      <c r="DW64" s="531" t="e">
        <f>DS64+DT64</f>
        <v>#REF!</v>
      </c>
    </row>
    <row r="65" spans="2:127" ht="12.75" customHeight="1">
      <c r="B65" s="539"/>
      <c r="C65" s="844"/>
      <c r="D65" s="844"/>
      <c r="E65" s="844"/>
      <c r="F65" s="528" t="e">
        <f>#REF!</f>
        <v>#REF!</v>
      </c>
      <c r="G65" s="540"/>
      <c r="H65" s="530"/>
      <c r="I65" s="530"/>
      <c r="J65" s="530"/>
      <c r="K65" s="531"/>
      <c r="L65" s="530"/>
      <c r="M65" s="530"/>
      <c r="N65" s="530"/>
      <c r="O65" s="531"/>
      <c r="P65" s="530"/>
      <c r="Q65" s="530"/>
      <c r="R65" s="530"/>
      <c r="S65" s="531"/>
      <c r="T65" s="530"/>
      <c r="U65" s="530"/>
      <c r="V65" s="530"/>
      <c r="W65" s="531"/>
      <c r="X65" s="530"/>
      <c r="Y65" s="530"/>
      <c r="Z65" s="530"/>
      <c r="AA65" s="531"/>
      <c r="AB65" s="530"/>
      <c r="AC65" s="532"/>
      <c r="AD65" s="532"/>
      <c r="AE65" s="531"/>
      <c r="AF65" s="530"/>
      <c r="AG65" s="530"/>
      <c r="AH65" s="530"/>
      <c r="AI65" s="531"/>
      <c r="AJ65" s="530"/>
      <c r="AK65" s="532"/>
      <c r="AL65" s="532"/>
      <c r="AM65" s="531"/>
      <c r="AN65" s="530"/>
      <c r="AO65" s="532"/>
      <c r="AP65" s="532"/>
      <c r="AQ65" s="531"/>
      <c r="AR65" s="530"/>
      <c r="AS65" s="532"/>
      <c r="AT65" s="532"/>
      <c r="AU65" s="531"/>
      <c r="AV65" s="530"/>
      <c r="AW65" s="532"/>
      <c r="AX65" s="532"/>
      <c r="AY65" s="531"/>
      <c r="AZ65" s="530"/>
      <c r="BA65" s="532"/>
      <c r="BB65" s="532"/>
      <c r="BC65" s="531"/>
      <c r="BD65" s="530"/>
      <c r="BE65" s="532"/>
      <c r="BF65" s="532"/>
      <c r="BG65" s="531"/>
      <c r="BH65" s="530"/>
      <c r="BI65" s="532"/>
      <c r="BJ65" s="532"/>
      <c r="BK65" s="531"/>
      <c r="BL65" s="530"/>
      <c r="BM65" s="532"/>
      <c r="BN65" s="532"/>
      <c r="BO65" s="531"/>
      <c r="BP65" s="530"/>
      <c r="BQ65" s="532"/>
      <c r="BR65" s="532"/>
      <c r="BS65" s="531"/>
      <c r="BT65" s="530"/>
      <c r="BU65" s="532"/>
      <c r="BV65" s="532"/>
      <c r="BW65" s="531"/>
      <c r="BX65" s="530"/>
      <c r="BY65" s="532"/>
      <c r="BZ65" s="532"/>
      <c r="CA65" s="531"/>
      <c r="CB65" s="530"/>
      <c r="CC65" s="532"/>
      <c r="CD65" s="532"/>
      <c r="CE65" s="531"/>
      <c r="CF65" s="530"/>
      <c r="CG65" s="532"/>
      <c r="CH65" s="532"/>
      <c r="CI65" s="531"/>
      <c r="CJ65" s="530"/>
      <c r="CK65" s="530"/>
      <c r="CL65" s="530"/>
      <c r="CM65" s="531"/>
      <c r="CN65" s="530"/>
      <c r="CO65" s="532"/>
      <c r="CP65" s="532"/>
      <c r="CQ65" s="531"/>
      <c r="CR65" s="530"/>
      <c r="CS65" s="532"/>
      <c r="CT65" s="532"/>
      <c r="CU65" s="531"/>
      <c r="CV65" s="530"/>
      <c r="CW65" s="532"/>
      <c r="CX65" s="532"/>
      <c r="CY65" s="531"/>
      <c r="CZ65" s="530"/>
      <c r="DA65" s="530"/>
      <c r="DB65" s="530"/>
      <c r="DC65" s="531"/>
      <c r="DD65" s="530"/>
      <c r="DE65" s="532"/>
      <c r="DF65" s="532"/>
      <c r="DG65" s="531"/>
      <c r="DH65" s="530"/>
      <c r="DI65" s="532"/>
      <c r="DJ65" s="532"/>
      <c r="DK65" s="531"/>
      <c r="DL65" s="530"/>
      <c r="DM65" s="532"/>
      <c r="DN65" s="532"/>
      <c r="DO65" s="531"/>
      <c r="DP65" s="530"/>
      <c r="DQ65" s="530"/>
      <c r="DR65" s="530"/>
      <c r="DS65" s="531"/>
      <c r="DT65" s="530"/>
      <c r="DU65" s="532"/>
      <c r="DV65" s="532"/>
      <c r="DW65" s="531"/>
    </row>
    <row r="66" spans="2:127" ht="12.75" customHeight="1">
      <c r="B66" s="539"/>
      <c r="C66" s="844"/>
      <c r="D66" s="844"/>
      <c r="E66" s="844"/>
      <c r="F66" s="528" t="e">
        <f>#REF!</f>
        <v>#REF!</v>
      </c>
      <c r="G66" s="540"/>
      <c r="H66" s="530"/>
      <c r="I66" s="530"/>
      <c r="J66" s="530"/>
      <c r="K66" s="531"/>
      <c r="L66" s="530"/>
      <c r="M66" s="530"/>
      <c r="N66" s="530"/>
      <c r="O66" s="531" t="e">
        <f>'COMP INVESTIM.'!#REF!</f>
        <v>#REF!</v>
      </c>
      <c r="P66" s="530"/>
      <c r="Q66" s="530"/>
      <c r="R66" s="530"/>
      <c r="S66" s="531"/>
      <c r="T66" s="530"/>
      <c r="U66" s="530"/>
      <c r="V66" s="530"/>
      <c r="W66" s="531"/>
      <c r="X66" s="530"/>
      <c r="Y66" s="530"/>
      <c r="Z66" s="530"/>
      <c r="AA66" s="531"/>
      <c r="AB66" s="530"/>
      <c r="AC66" s="532"/>
      <c r="AD66" s="532"/>
      <c r="AE66" s="531"/>
      <c r="AF66" s="530"/>
      <c r="AG66" s="530"/>
      <c r="AH66" s="530"/>
      <c r="AI66" s="531"/>
      <c r="AJ66" s="530"/>
      <c r="AK66" s="532"/>
      <c r="AL66" s="532"/>
      <c r="AM66" s="531"/>
      <c r="AN66" s="530"/>
      <c r="AO66" s="532"/>
      <c r="AP66" s="532"/>
      <c r="AQ66" s="531"/>
      <c r="AR66" s="530"/>
      <c r="AS66" s="532"/>
      <c r="AT66" s="532"/>
      <c r="AU66" s="531"/>
      <c r="AV66" s="530"/>
      <c r="AW66" s="532"/>
      <c r="AX66" s="532"/>
      <c r="AY66" s="531"/>
      <c r="AZ66" s="530"/>
      <c r="BA66" s="532"/>
      <c r="BB66" s="532"/>
      <c r="BC66" s="531"/>
      <c r="BD66" s="530"/>
      <c r="BE66" s="532"/>
      <c r="BF66" s="532"/>
      <c r="BG66" s="531"/>
      <c r="BH66" s="530"/>
      <c r="BI66" s="532"/>
      <c r="BJ66" s="532"/>
      <c r="BK66" s="531"/>
      <c r="BL66" s="530"/>
      <c r="BM66" s="532"/>
      <c r="BN66" s="532"/>
      <c r="BO66" s="531"/>
      <c r="BP66" s="530"/>
      <c r="BQ66" s="532"/>
      <c r="BR66" s="532"/>
      <c r="BS66" s="531"/>
      <c r="BT66" s="530"/>
      <c r="BU66" s="532"/>
      <c r="BV66" s="532"/>
      <c r="BW66" s="531"/>
      <c r="BX66" s="530"/>
      <c r="BY66" s="532"/>
      <c r="BZ66" s="532"/>
      <c r="CA66" s="531"/>
      <c r="CB66" s="530"/>
      <c r="CC66" s="532"/>
      <c r="CD66" s="532"/>
      <c r="CE66" s="531"/>
      <c r="CF66" s="530"/>
      <c r="CG66" s="532"/>
      <c r="CH66" s="532"/>
      <c r="CI66" s="531"/>
      <c r="CJ66" s="530"/>
      <c r="CK66" s="530"/>
      <c r="CL66" s="530"/>
      <c r="CM66" s="531"/>
      <c r="CN66" s="530"/>
      <c r="CO66" s="532"/>
      <c r="CP66" s="532"/>
      <c r="CQ66" s="531"/>
      <c r="CR66" s="530"/>
      <c r="CS66" s="532"/>
      <c r="CT66" s="532"/>
      <c r="CU66" s="531"/>
      <c r="CV66" s="530"/>
      <c r="CW66" s="532"/>
      <c r="CX66" s="532"/>
      <c r="CY66" s="531"/>
      <c r="CZ66" s="530"/>
      <c r="DA66" s="530"/>
      <c r="DB66" s="530"/>
      <c r="DC66" s="531"/>
      <c r="DD66" s="530"/>
      <c r="DE66" s="532"/>
      <c r="DF66" s="532"/>
      <c r="DG66" s="531"/>
      <c r="DH66" s="530"/>
      <c r="DI66" s="532"/>
      <c r="DJ66" s="532"/>
      <c r="DK66" s="531"/>
      <c r="DL66" s="530"/>
      <c r="DM66" s="532"/>
      <c r="DN66" s="532"/>
      <c r="DO66" s="531"/>
      <c r="DP66" s="530"/>
      <c r="DQ66" s="530"/>
      <c r="DR66" s="530"/>
      <c r="DS66" s="531"/>
      <c r="DT66" s="530"/>
      <c r="DU66" s="532"/>
      <c r="DV66" s="532"/>
      <c r="DW66" s="531"/>
    </row>
    <row r="67" spans="2:127" ht="12.75" customHeight="1">
      <c r="B67" s="539"/>
      <c r="C67" s="844"/>
      <c r="D67" s="844"/>
      <c r="E67" s="844"/>
      <c r="F67" s="528"/>
      <c r="G67" s="540"/>
      <c r="H67" s="530"/>
      <c r="I67" s="530"/>
      <c r="J67" s="530"/>
      <c r="K67" s="531"/>
      <c r="L67" s="530"/>
      <c r="M67" s="530"/>
      <c r="N67" s="530"/>
      <c r="O67" s="531"/>
      <c r="P67" s="530"/>
      <c r="Q67" s="530"/>
      <c r="R67" s="530"/>
      <c r="S67" s="531"/>
      <c r="T67" s="530"/>
      <c r="U67" s="530"/>
      <c r="V67" s="530"/>
      <c r="W67" s="531"/>
      <c r="X67" s="530"/>
      <c r="Y67" s="530"/>
      <c r="Z67" s="530"/>
      <c r="AA67" s="531"/>
      <c r="AB67" s="530"/>
      <c r="AC67" s="532"/>
      <c r="AD67" s="532"/>
      <c r="AE67" s="531"/>
      <c r="AF67" s="530"/>
      <c r="AG67" s="530"/>
      <c r="AH67" s="530"/>
      <c r="AI67" s="531"/>
      <c r="AJ67" s="530"/>
      <c r="AK67" s="532"/>
      <c r="AL67" s="532"/>
      <c r="AM67" s="531"/>
      <c r="AN67" s="530"/>
      <c r="AO67" s="532"/>
      <c r="AP67" s="532"/>
      <c r="AQ67" s="531"/>
      <c r="AR67" s="530"/>
      <c r="AS67" s="532"/>
      <c r="AT67" s="532"/>
      <c r="AU67" s="531"/>
      <c r="AV67" s="530"/>
      <c r="AW67" s="532"/>
      <c r="AX67" s="532"/>
      <c r="AY67" s="531"/>
      <c r="AZ67" s="530"/>
      <c r="BA67" s="532"/>
      <c r="BB67" s="532"/>
      <c r="BC67" s="531"/>
      <c r="BD67" s="530"/>
      <c r="BE67" s="532"/>
      <c r="BF67" s="532"/>
      <c r="BG67" s="531"/>
      <c r="BH67" s="530"/>
      <c r="BI67" s="532"/>
      <c r="BJ67" s="532"/>
      <c r="BK67" s="531"/>
      <c r="BL67" s="530"/>
      <c r="BM67" s="532"/>
      <c r="BN67" s="532"/>
      <c r="BO67" s="531"/>
      <c r="BP67" s="530"/>
      <c r="BQ67" s="532"/>
      <c r="BR67" s="532"/>
      <c r="BS67" s="531"/>
      <c r="BT67" s="530"/>
      <c r="BU67" s="532"/>
      <c r="BV67" s="532"/>
      <c r="BW67" s="531"/>
      <c r="BX67" s="530"/>
      <c r="BY67" s="532"/>
      <c r="BZ67" s="532"/>
      <c r="CA67" s="531"/>
      <c r="CB67" s="530"/>
      <c r="CC67" s="532"/>
      <c r="CD67" s="532"/>
      <c r="CE67" s="531"/>
      <c r="CF67" s="530"/>
      <c r="CG67" s="532"/>
      <c r="CH67" s="532"/>
      <c r="CI67" s="531"/>
      <c r="CJ67" s="530"/>
      <c r="CK67" s="530"/>
      <c r="CL67" s="530"/>
      <c r="CM67" s="531"/>
      <c r="CN67" s="530"/>
      <c r="CO67" s="532"/>
      <c r="CP67" s="532"/>
      <c r="CQ67" s="531"/>
      <c r="CR67" s="530"/>
      <c r="CS67" s="532"/>
      <c r="CT67" s="532"/>
      <c r="CU67" s="531"/>
      <c r="CV67" s="530"/>
      <c r="CW67" s="532"/>
      <c r="CX67" s="532"/>
      <c r="CY67" s="531"/>
      <c r="CZ67" s="530"/>
      <c r="DA67" s="530"/>
      <c r="DB67" s="530"/>
      <c r="DC67" s="531"/>
      <c r="DD67" s="530"/>
      <c r="DE67" s="532"/>
      <c r="DF67" s="532"/>
      <c r="DG67" s="531"/>
      <c r="DH67" s="530"/>
      <c r="DI67" s="532"/>
      <c r="DJ67" s="532"/>
      <c r="DK67" s="531"/>
      <c r="DL67" s="530"/>
      <c r="DM67" s="532"/>
      <c r="DN67" s="532"/>
      <c r="DO67" s="531"/>
      <c r="DP67" s="530"/>
      <c r="DQ67" s="530"/>
      <c r="DR67" s="530"/>
      <c r="DS67" s="531"/>
      <c r="DT67" s="530"/>
      <c r="DU67" s="532"/>
      <c r="DV67" s="532"/>
      <c r="DW67" s="531"/>
    </row>
    <row r="68" spans="2:127" ht="12.75" customHeight="1">
      <c r="B68" s="539"/>
      <c r="C68" s="844"/>
      <c r="D68" s="844"/>
      <c r="E68" s="844"/>
      <c r="F68" s="541"/>
      <c r="G68" s="540"/>
      <c r="H68" s="530"/>
      <c r="I68" s="530"/>
      <c r="J68" s="530"/>
      <c r="K68" s="531"/>
      <c r="L68" s="530"/>
      <c r="M68" s="530"/>
      <c r="N68" s="530"/>
      <c r="O68" s="531"/>
      <c r="P68" s="530"/>
      <c r="Q68" s="530"/>
      <c r="R68" s="530"/>
      <c r="S68" s="531"/>
      <c r="T68" s="530"/>
      <c r="U68" s="530"/>
      <c r="V68" s="530"/>
      <c r="W68" s="531"/>
      <c r="X68" s="530"/>
      <c r="Y68" s="530"/>
      <c r="Z68" s="530"/>
      <c r="AA68" s="531"/>
      <c r="AB68" s="530"/>
      <c r="AC68" s="532"/>
      <c r="AD68" s="532"/>
      <c r="AE68" s="531"/>
      <c r="AF68" s="530"/>
      <c r="AG68" s="530"/>
      <c r="AH68" s="530"/>
      <c r="AI68" s="531"/>
      <c r="AJ68" s="530"/>
      <c r="AK68" s="532"/>
      <c r="AL68" s="532"/>
      <c r="AM68" s="531"/>
      <c r="AN68" s="530"/>
      <c r="AO68" s="532"/>
      <c r="AP68" s="532"/>
      <c r="AQ68" s="531"/>
      <c r="AR68" s="530"/>
      <c r="AS68" s="532"/>
      <c r="AT68" s="532"/>
      <c r="AU68" s="531"/>
      <c r="AV68" s="530"/>
      <c r="AW68" s="532"/>
      <c r="AX68" s="532"/>
      <c r="AY68" s="531"/>
      <c r="AZ68" s="530"/>
      <c r="BA68" s="532"/>
      <c r="BB68" s="532"/>
      <c r="BC68" s="531"/>
      <c r="BD68" s="530"/>
      <c r="BE68" s="532"/>
      <c r="BF68" s="532"/>
      <c r="BG68" s="531"/>
      <c r="BH68" s="530"/>
      <c r="BI68" s="532"/>
      <c r="BJ68" s="532"/>
      <c r="BK68" s="531"/>
      <c r="BL68" s="530"/>
      <c r="BM68" s="532"/>
      <c r="BN68" s="532"/>
      <c r="BO68" s="531"/>
      <c r="BP68" s="530"/>
      <c r="BQ68" s="532"/>
      <c r="BR68" s="532"/>
      <c r="BS68" s="531"/>
      <c r="BT68" s="530"/>
      <c r="BU68" s="532"/>
      <c r="BV68" s="532"/>
      <c r="BW68" s="531"/>
      <c r="BX68" s="530"/>
      <c r="BY68" s="532"/>
      <c r="BZ68" s="532"/>
      <c r="CA68" s="531"/>
      <c r="CB68" s="530"/>
      <c r="CC68" s="532"/>
      <c r="CD68" s="532"/>
      <c r="CE68" s="531"/>
      <c r="CF68" s="530"/>
      <c r="CG68" s="532"/>
      <c r="CH68" s="532"/>
      <c r="CI68" s="531"/>
      <c r="CJ68" s="530"/>
      <c r="CK68" s="530"/>
      <c r="CL68" s="530"/>
      <c r="CM68" s="531"/>
      <c r="CN68" s="530"/>
      <c r="CO68" s="532"/>
      <c r="CP68" s="532"/>
      <c r="CQ68" s="531"/>
      <c r="CR68" s="530"/>
      <c r="CS68" s="532"/>
      <c r="CT68" s="532"/>
      <c r="CU68" s="531"/>
      <c r="CV68" s="530"/>
      <c r="CW68" s="532"/>
      <c r="CX68" s="532"/>
      <c r="CY68" s="531"/>
      <c r="CZ68" s="530"/>
      <c r="DA68" s="530"/>
      <c r="DB68" s="530"/>
      <c r="DC68" s="531"/>
      <c r="DD68" s="530"/>
      <c r="DE68" s="532"/>
      <c r="DF68" s="532"/>
      <c r="DG68" s="531"/>
      <c r="DH68" s="530"/>
      <c r="DI68" s="532"/>
      <c r="DJ68" s="532"/>
      <c r="DK68" s="531"/>
      <c r="DL68" s="530"/>
      <c r="DM68" s="532"/>
      <c r="DN68" s="532"/>
      <c r="DO68" s="531"/>
      <c r="DP68" s="530"/>
      <c r="DQ68" s="530"/>
      <c r="DR68" s="530"/>
      <c r="DS68" s="531"/>
      <c r="DT68" s="530"/>
      <c r="DU68" s="532"/>
      <c r="DV68" s="532"/>
      <c r="DW68" s="531"/>
    </row>
    <row r="69" spans="2:127" ht="12.75" customHeight="1">
      <c r="B69" s="539"/>
      <c r="C69" s="844"/>
      <c r="D69" s="844"/>
      <c r="E69" s="844"/>
      <c r="F69" s="541"/>
      <c r="G69" s="540"/>
      <c r="H69" s="530"/>
      <c r="I69" s="530"/>
      <c r="J69" s="530"/>
      <c r="K69" s="531"/>
      <c r="L69" s="530"/>
      <c r="M69" s="530"/>
      <c r="N69" s="530"/>
      <c r="O69" s="531"/>
      <c r="P69" s="530"/>
      <c r="Q69" s="530"/>
      <c r="R69" s="530"/>
      <c r="S69" s="531"/>
      <c r="T69" s="530"/>
      <c r="U69" s="530"/>
      <c r="V69" s="530"/>
      <c r="W69" s="531"/>
      <c r="X69" s="530"/>
      <c r="Y69" s="530"/>
      <c r="Z69" s="530"/>
      <c r="AA69" s="531"/>
      <c r="AB69" s="530"/>
      <c r="AC69" s="532"/>
      <c r="AD69" s="532"/>
      <c r="AE69" s="531"/>
      <c r="AF69" s="530"/>
      <c r="AG69" s="530"/>
      <c r="AH69" s="530"/>
      <c r="AI69" s="531"/>
      <c r="AJ69" s="530"/>
      <c r="AK69" s="532"/>
      <c r="AL69" s="532"/>
      <c r="AM69" s="531"/>
      <c r="AN69" s="530"/>
      <c r="AO69" s="532"/>
      <c r="AP69" s="532"/>
      <c r="AQ69" s="531"/>
      <c r="AR69" s="530"/>
      <c r="AS69" s="532"/>
      <c r="AT69" s="532"/>
      <c r="AU69" s="531"/>
      <c r="AV69" s="530"/>
      <c r="AW69" s="532"/>
      <c r="AX69" s="532"/>
      <c r="AY69" s="531"/>
      <c r="AZ69" s="530"/>
      <c r="BA69" s="532"/>
      <c r="BB69" s="532"/>
      <c r="BC69" s="531"/>
      <c r="BD69" s="530"/>
      <c r="BE69" s="532"/>
      <c r="BF69" s="532"/>
      <c r="BG69" s="531"/>
      <c r="BH69" s="530"/>
      <c r="BI69" s="532"/>
      <c r="BJ69" s="532"/>
      <c r="BK69" s="531"/>
      <c r="BL69" s="530"/>
      <c r="BM69" s="532"/>
      <c r="BN69" s="532"/>
      <c r="BO69" s="531"/>
      <c r="BP69" s="530"/>
      <c r="BQ69" s="532"/>
      <c r="BR69" s="532"/>
      <c r="BS69" s="531"/>
      <c r="BT69" s="530"/>
      <c r="BU69" s="532"/>
      <c r="BV69" s="532"/>
      <c r="BW69" s="531"/>
      <c r="BX69" s="530"/>
      <c r="BY69" s="532"/>
      <c r="BZ69" s="532"/>
      <c r="CA69" s="531"/>
      <c r="CB69" s="530"/>
      <c r="CC69" s="532"/>
      <c r="CD69" s="532"/>
      <c r="CE69" s="531"/>
      <c r="CF69" s="530"/>
      <c r="CG69" s="532"/>
      <c r="CH69" s="532"/>
      <c r="CI69" s="531"/>
      <c r="CJ69" s="530"/>
      <c r="CK69" s="530"/>
      <c r="CL69" s="530"/>
      <c r="CM69" s="531"/>
      <c r="CN69" s="530"/>
      <c r="CO69" s="532"/>
      <c r="CP69" s="532"/>
      <c r="CQ69" s="531"/>
      <c r="CR69" s="530"/>
      <c r="CS69" s="532"/>
      <c r="CT69" s="532"/>
      <c r="CU69" s="531"/>
      <c r="CV69" s="530"/>
      <c r="CW69" s="532"/>
      <c r="CX69" s="532"/>
      <c r="CY69" s="531"/>
      <c r="CZ69" s="530"/>
      <c r="DA69" s="530"/>
      <c r="DB69" s="530"/>
      <c r="DC69" s="531"/>
      <c r="DD69" s="530"/>
      <c r="DE69" s="532"/>
      <c r="DF69" s="532"/>
      <c r="DG69" s="531"/>
      <c r="DH69" s="530"/>
      <c r="DI69" s="532"/>
      <c r="DJ69" s="532"/>
      <c r="DK69" s="531"/>
      <c r="DL69" s="530"/>
      <c r="DM69" s="532"/>
      <c r="DN69" s="532"/>
      <c r="DO69" s="531"/>
      <c r="DP69" s="530"/>
      <c r="DQ69" s="530"/>
      <c r="DR69" s="530"/>
      <c r="DS69" s="531"/>
      <c r="DT69" s="530"/>
      <c r="DU69" s="532"/>
      <c r="DV69" s="532"/>
      <c r="DW69" s="531"/>
    </row>
    <row r="70" spans="2:127" ht="12.75" customHeight="1">
      <c r="B70" s="539"/>
      <c r="C70" s="844"/>
      <c r="D70" s="844"/>
      <c r="E70" s="844"/>
      <c r="F70" s="541"/>
      <c r="G70" s="540"/>
      <c r="H70" s="530"/>
      <c r="I70" s="530"/>
      <c r="J70" s="530"/>
      <c r="K70" s="531"/>
      <c r="L70" s="530"/>
      <c r="M70" s="530"/>
      <c r="N70" s="530"/>
      <c r="O70" s="531"/>
      <c r="P70" s="530"/>
      <c r="Q70" s="530"/>
      <c r="R70" s="530"/>
      <c r="S70" s="531"/>
      <c r="T70" s="530"/>
      <c r="U70" s="530"/>
      <c r="V70" s="530"/>
      <c r="W70" s="531"/>
      <c r="X70" s="530"/>
      <c r="Y70" s="530"/>
      <c r="Z70" s="530"/>
      <c r="AA70" s="531"/>
      <c r="AB70" s="530"/>
      <c r="AC70" s="532"/>
      <c r="AD70" s="532"/>
      <c r="AE70" s="531"/>
      <c r="AF70" s="530"/>
      <c r="AG70" s="530"/>
      <c r="AH70" s="530"/>
      <c r="AI70" s="531"/>
      <c r="AJ70" s="530"/>
      <c r="AK70" s="532"/>
      <c r="AL70" s="532"/>
      <c r="AM70" s="531"/>
      <c r="AN70" s="530"/>
      <c r="AO70" s="532"/>
      <c r="AP70" s="532"/>
      <c r="AQ70" s="531"/>
      <c r="AR70" s="530"/>
      <c r="AS70" s="532"/>
      <c r="AT70" s="532"/>
      <c r="AU70" s="531"/>
      <c r="AV70" s="530"/>
      <c r="AW70" s="532"/>
      <c r="AX70" s="532"/>
      <c r="AY70" s="531"/>
      <c r="AZ70" s="530"/>
      <c r="BA70" s="532"/>
      <c r="BB70" s="532"/>
      <c r="BC70" s="531"/>
      <c r="BD70" s="530"/>
      <c r="BE70" s="532"/>
      <c r="BF70" s="532"/>
      <c r="BG70" s="531"/>
      <c r="BH70" s="530"/>
      <c r="BI70" s="532"/>
      <c r="BJ70" s="532"/>
      <c r="BK70" s="531"/>
      <c r="BL70" s="530"/>
      <c r="BM70" s="532"/>
      <c r="BN70" s="532"/>
      <c r="BO70" s="531"/>
      <c r="BP70" s="530"/>
      <c r="BQ70" s="532"/>
      <c r="BR70" s="532"/>
      <c r="BS70" s="531"/>
      <c r="BT70" s="530"/>
      <c r="BU70" s="532"/>
      <c r="BV70" s="532"/>
      <c r="BW70" s="531"/>
      <c r="BX70" s="530"/>
      <c r="BY70" s="532"/>
      <c r="BZ70" s="532"/>
      <c r="CA70" s="531"/>
      <c r="CB70" s="530"/>
      <c r="CC70" s="532"/>
      <c r="CD70" s="532"/>
      <c r="CE70" s="531"/>
      <c r="CF70" s="530"/>
      <c r="CG70" s="532"/>
      <c r="CH70" s="532"/>
      <c r="CI70" s="531"/>
      <c r="CJ70" s="530"/>
      <c r="CK70" s="530"/>
      <c r="CL70" s="530"/>
      <c r="CM70" s="531"/>
      <c r="CN70" s="530"/>
      <c r="CO70" s="532"/>
      <c r="CP70" s="532"/>
      <c r="CQ70" s="531"/>
      <c r="CR70" s="530"/>
      <c r="CS70" s="532"/>
      <c r="CT70" s="532"/>
      <c r="CU70" s="531"/>
      <c r="CV70" s="530"/>
      <c r="CW70" s="532"/>
      <c r="CX70" s="532"/>
      <c r="CY70" s="531"/>
      <c r="CZ70" s="530"/>
      <c r="DA70" s="530"/>
      <c r="DB70" s="530"/>
      <c r="DC70" s="531"/>
      <c r="DD70" s="530"/>
      <c r="DE70" s="532"/>
      <c r="DF70" s="532"/>
      <c r="DG70" s="531"/>
      <c r="DH70" s="530"/>
      <c r="DI70" s="532"/>
      <c r="DJ70" s="532"/>
      <c r="DK70" s="531"/>
      <c r="DL70" s="530"/>
      <c r="DM70" s="532"/>
      <c r="DN70" s="532"/>
      <c r="DO70" s="531"/>
      <c r="DP70" s="530"/>
      <c r="DQ70" s="530"/>
      <c r="DR70" s="530"/>
      <c r="DS70" s="531"/>
      <c r="DT70" s="530"/>
      <c r="DU70" s="532"/>
      <c r="DV70" s="532"/>
      <c r="DW70" s="531"/>
    </row>
    <row r="71" spans="2:127" ht="12.75" customHeight="1">
      <c r="B71" s="539"/>
      <c r="C71" s="844"/>
      <c r="D71" s="844"/>
      <c r="E71" s="844"/>
      <c r="F71" s="541"/>
      <c r="G71" s="540"/>
      <c r="H71" s="530"/>
      <c r="I71" s="530"/>
      <c r="J71" s="530"/>
      <c r="K71" s="531"/>
      <c r="L71" s="530"/>
      <c r="M71" s="530"/>
      <c r="N71" s="530"/>
      <c r="O71" s="531"/>
      <c r="P71" s="530"/>
      <c r="Q71" s="530"/>
      <c r="R71" s="530"/>
      <c r="S71" s="531"/>
      <c r="T71" s="530"/>
      <c r="U71" s="530"/>
      <c r="V71" s="530"/>
      <c r="W71" s="531"/>
      <c r="X71" s="530"/>
      <c r="Y71" s="530"/>
      <c r="Z71" s="530"/>
      <c r="AA71" s="531"/>
      <c r="AB71" s="530"/>
      <c r="AC71" s="532"/>
      <c r="AD71" s="532"/>
      <c r="AE71" s="531"/>
      <c r="AF71" s="530"/>
      <c r="AG71" s="530"/>
      <c r="AH71" s="530"/>
      <c r="AI71" s="531"/>
      <c r="AJ71" s="530"/>
      <c r="AK71" s="532"/>
      <c r="AL71" s="532"/>
      <c r="AM71" s="531"/>
      <c r="AN71" s="530"/>
      <c r="AO71" s="532"/>
      <c r="AP71" s="532"/>
      <c r="AQ71" s="531"/>
      <c r="AR71" s="530"/>
      <c r="AS71" s="532"/>
      <c r="AT71" s="532"/>
      <c r="AU71" s="531"/>
      <c r="AV71" s="530"/>
      <c r="AW71" s="532"/>
      <c r="AX71" s="532"/>
      <c r="AY71" s="531"/>
      <c r="AZ71" s="530"/>
      <c r="BA71" s="532"/>
      <c r="BB71" s="532"/>
      <c r="BC71" s="531"/>
      <c r="BD71" s="530"/>
      <c r="BE71" s="532"/>
      <c r="BF71" s="532"/>
      <c r="BG71" s="531"/>
      <c r="BH71" s="530"/>
      <c r="BI71" s="532"/>
      <c r="BJ71" s="532"/>
      <c r="BK71" s="531"/>
      <c r="BL71" s="530"/>
      <c r="BM71" s="532"/>
      <c r="BN71" s="532"/>
      <c r="BO71" s="531"/>
      <c r="BP71" s="530"/>
      <c r="BQ71" s="532"/>
      <c r="BR71" s="532"/>
      <c r="BS71" s="531"/>
      <c r="BT71" s="530"/>
      <c r="BU71" s="532"/>
      <c r="BV71" s="532"/>
      <c r="BW71" s="531"/>
      <c r="BX71" s="530"/>
      <c r="BY71" s="532"/>
      <c r="BZ71" s="532"/>
      <c r="CA71" s="531"/>
      <c r="CB71" s="530"/>
      <c r="CC71" s="532"/>
      <c r="CD71" s="532"/>
      <c r="CE71" s="531"/>
      <c r="CF71" s="530"/>
      <c r="CG71" s="532"/>
      <c r="CH71" s="532"/>
      <c r="CI71" s="531"/>
      <c r="CJ71" s="530"/>
      <c r="CK71" s="530"/>
      <c r="CL71" s="530"/>
      <c r="CM71" s="531"/>
      <c r="CN71" s="530"/>
      <c r="CO71" s="532"/>
      <c r="CP71" s="532"/>
      <c r="CQ71" s="531"/>
      <c r="CR71" s="530"/>
      <c r="CS71" s="532"/>
      <c r="CT71" s="532"/>
      <c r="CU71" s="531"/>
      <c r="CV71" s="530"/>
      <c r="CW71" s="532"/>
      <c r="CX71" s="532"/>
      <c r="CY71" s="531"/>
      <c r="CZ71" s="530"/>
      <c r="DA71" s="530"/>
      <c r="DB71" s="530"/>
      <c r="DC71" s="531"/>
      <c r="DD71" s="530"/>
      <c r="DE71" s="532"/>
      <c r="DF71" s="532"/>
      <c r="DG71" s="531"/>
      <c r="DH71" s="530"/>
      <c r="DI71" s="532"/>
      <c r="DJ71" s="532"/>
      <c r="DK71" s="531"/>
      <c r="DL71" s="530"/>
      <c r="DM71" s="532"/>
      <c r="DN71" s="532"/>
      <c r="DO71" s="531"/>
      <c r="DP71" s="530"/>
      <c r="DQ71" s="530"/>
      <c r="DR71" s="530"/>
      <c r="DS71" s="531"/>
      <c r="DT71" s="530"/>
      <c r="DU71" s="532"/>
      <c r="DV71" s="532"/>
      <c r="DW71" s="531"/>
    </row>
    <row r="72" spans="2:127" ht="12.75" customHeight="1">
      <c r="B72" s="539"/>
      <c r="C72" s="844"/>
      <c r="D72" s="844"/>
      <c r="E72" s="844"/>
      <c r="F72" s="541"/>
      <c r="G72" s="540"/>
      <c r="H72" s="530"/>
      <c r="I72" s="530"/>
      <c r="J72" s="530"/>
      <c r="K72" s="531"/>
      <c r="L72" s="530"/>
      <c r="M72" s="530"/>
      <c r="N72" s="530"/>
      <c r="O72" s="531"/>
      <c r="P72" s="530"/>
      <c r="Q72" s="530"/>
      <c r="R72" s="530"/>
      <c r="S72" s="531"/>
      <c r="T72" s="530"/>
      <c r="U72" s="530"/>
      <c r="V72" s="530"/>
      <c r="W72" s="531"/>
      <c r="X72" s="530"/>
      <c r="Y72" s="530"/>
      <c r="Z72" s="530"/>
      <c r="AA72" s="531"/>
      <c r="AB72" s="530"/>
      <c r="AC72" s="532"/>
      <c r="AD72" s="532"/>
      <c r="AE72" s="531"/>
      <c r="AF72" s="530"/>
      <c r="AG72" s="530"/>
      <c r="AH72" s="530"/>
      <c r="AI72" s="531"/>
      <c r="AJ72" s="530"/>
      <c r="AK72" s="532"/>
      <c r="AL72" s="532"/>
      <c r="AM72" s="531"/>
      <c r="AN72" s="530"/>
      <c r="AO72" s="532"/>
      <c r="AP72" s="532"/>
      <c r="AQ72" s="531"/>
      <c r="AR72" s="530"/>
      <c r="AS72" s="532"/>
      <c r="AT72" s="532"/>
      <c r="AU72" s="531"/>
      <c r="AV72" s="530"/>
      <c r="AW72" s="532"/>
      <c r="AX72" s="532"/>
      <c r="AY72" s="531"/>
      <c r="AZ72" s="530"/>
      <c r="BA72" s="532"/>
      <c r="BB72" s="532"/>
      <c r="BC72" s="531"/>
      <c r="BD72" s="530"/>
      <c r="BE72" s="532"/>
      <c r="BF72" s="532"/>
      <c r="BG72" s="531"/>
      <c r="BH72" s="530"/>
      <c r="BI72" s="532"/>
      <c r="BJ72" s="532"/>
      <c r="BK72" s="531"/>
      <c r="BL72" s="530"/>
      <c r="BM72" s="532"/>
      <c r="BN72" s="532"/>
      <c r="BO72" s="531"/>
      <c r="BP72" s="530"/>
      <c r="BQ72" s="532"/>
      <c r="BR72" s="532"/>
      <c r="BS72" s="531"/>
      <c r="BT72" s="530"/>
      <c r="BU72" s="532"/>
      <c r="BV72" s="532"/>
      <c r="BW72" s="531"/>
      <c r="BX72" s="530"/>
      <c r="BY72" s="532"/>
      <c r="BZ72" s="532"/>
      <c r="CA72" s="531"/>
      <c r="CB72" s="530"/>
      <c r="CC72" s="532"/>
      <c r="CD72" s="532"/>
      <c r="CE72" s="531"/>
      <c r="CF72" s="530"/>
      <c r="CG72" s="532"/>
      <c r="CH72" s="532"/>
      <c r="CI72" s="531"/>
      <c r="CJ72" s="530"/>
      <c r="CK72" s="530"/>
      <c r="CL72" s="530"/>
      <c r="CM72" s="531"/>
      <c r="CN72" s="530"/>
      <c r="CO72" s="532"/>
      <c r="CP72" s="532"/>
      <c r="CQ72" s="531"/>
      <c r="CR72" s="530"/>
      <c r="CS72" s="532"/>
      <c r="CT72" s="532"/>
      <c r="CU72" s="531"/>
      <c r="CV72" s="530"/>
      <c r="CW72" s="532"/>
      <c r="CX72" s="532"/>
      <c r="CY72" s="531"/>
      <c r="CZ72" s="530"/>
      <c r="DA72" s="530"/>
      <c r="DB72" s="530"/>
      <c r="DC72" s="531"/>
      <c r="DD72" s="530"/>
      <c r="DE72" s="532"/>
      <c r="DF72" s="532"/>
      <c r="DG72" s="531"/>
      <c r="DH72" s="530"/>
      <c r="DI72" s="532"/>
      <c r="DJ72" s="532"/>
      <c r="DK72" s="531"/>
      <c r="DL72" s="530"/>
      <c r="DM72" s="532"/>
      <c r="DN72" s="532"/>
      <c r="DO72" s="531"/>
      <c r="DP72" s="530"/>
      <c r="DQ72" s="530"/>
      <c r="DR72" s="530"/>
      <c r="DS72" s="531"/>
      <c r="DT72" s="530"/>
      <c r="DU72" s="532"/>
      <c r="DV72" s="532"/>
      <c r="DW72" s="531"/>
    </row>
    <row r="73" spans="2:127" ht="12.75" customHeight="1">
      <c r="B73" s="539"/>
      <c r="C73" s="844"/>
      <c r="D73" s="844"/>
      <c r="E73" s="844"/>
      <c r="F73" s="542"/>
      <c r="G73" s="543"/>
      <c r="H73" s="544"/>
      <c r="I73" s="544"/>
      <c r="J73" s="544"/>
      <c r="K73" s="545"/>
      <c r="L73" s="544"/>
      <c r="M73" s="544"/>
      <c r="N73" s="544"/>
      <c r="O73" s="545"/>
      <c r="P73" s="544"/>
      <c r="Q73" s="544"/>
      <c r="R73" s="544"/>
      <c r="S73" s="545"/>
      <c r="T73" s="544"/>
      <c r="U73" s="544"/>
      <c r="V73" s="544"/>
      <c r="W73" s="545"/>
      <c r="X73" s="544"/>
      <c r="Y73" s="544"/>
      <c r="Z73" s="544"/>
      <c r="AA73" s="545"/>
      <c r="AB73" s="544"/>
      <c r="AC73" s="546"/>
      <c r="AD73" s="546"/>
      <c r="AE73" s="545"/>
      <c r="AF73" s="544"/>
      <c r="AG73" s="544"/>
      <c r="AH73" s="544"/>
      <c r="AI73" s="545"/>
      <c r="AJ73" s="544"/>
      <c r="AK73" s="546"/>
      <c r="AL73" s="546"/>
      <c r="AM73" s="545"/>
      <c r="AN73" s="544"/>
      <c r="AO73" s="546"/>
      <c r="AP73" s="546"/>
      <c r="AQ73" s="545"/>
      <c r="AR73" s="544"/>
      <c r="AS73" s="546"/>
      <c r="AT73" s="546"/>
      <c r="AU73" s="545"/>
      <c r="AV73" s="544"/>
      <c r="AW73" s="546"/>
      <c r="AX73" s="546"/>
      <c r="AY73" s="545"/>
      <c r="AZ73" s="544"/>
      <c r="BA73" s="546"/>
      <c r="BB73" s="546"/>
      <c r="BC73" s="545"/>
      <c r="BD73" s="544"/>
      <c r="BE73" s="546"/>
      <c r="BF73" s="546"/>
      <c r="BG73" s="545"/>
      <c r="BH73" s="544"/>
      <c r="BI73" s="546"/>
      <c r="BJ73" s="546"/>
      <c r="BK73" s="545"/>
      <c r="BL73" s="544"/>
      <c r="BM73" s="546"/>
      <c r="BN73" s="546"/>
      <c r="BO73" s="545"/>
      <c r="BP73" s="544"/>
      <c r="BQ73" s="546"/>
      <c r="BR73" s="546"/>
      <c r="BS73" s="545"/>
      <c r="BT73" s="544"/>
      <c r="BU73" s="546"/>
      <c r="BV73" s="546"/>
      <c r="BW73" s="545"/>
      <c r="BX73" s="544"/>
      <c r="BY73" s="546"/>
      <c r="BZ73" s="546"/>
      <c r="CA73" s="545"/>
      <c r="CB73" s="544"/>
      <c r="CC73" s="546"/>
      <c r="CD73" s="546"/>
      <c r="CE73" s="545"/>
      <c r="CF73" s="544"/>
      <c r="CG73" s="546"/>
      <c r="CH73" s="546"/>
      <c r="CI73" s="545"/>
      <c r="CJ73" s="544"/>
      <c r="CK73" s="544"/>
      <c r="CL73" s="544"/>
      <c r="CM73" s="545"/>
      <c r="CN73" s="544"/>
      <c r="CO73" s="546"/>
      <c r="CP73" s="546"/>
      <c r="CQ73" s="545"/>
      <c r="CR73" s="544"/>
      <c r="CS73" s="546"/>
      <c r="CT73" s="546"/>
      <c r="CU73" s="545"/>
      <c r="CV73" s="544"/>
      <c r="CW73" s="546"/>
      <c r="CX73" s="546"/>
      <c r="CY73" s="545"/>
      <c r="CZ73" s="544"/>
      <c r="DA73" s="544"/>
      <c r="DB73" s="544"/>
      <c r="DC73" s="545"/>
      <c r="DD73" s="544"/>
      <c r="DE73" s="546"/>
      <c r="DF73" s="546"/>
      <c r="DG73" s="545"/>
      <c r="DH73" s="544"/>
      <c r="DI73" s="546"/>
      <c r="DJ73" s="546"/>
      <c r="DK73" s="545"/>
      <c r="DL73" s="544"/>
      <c r="DM73" s="546"/>
      <c r="DN73" s="546"/>
      <c r="DO73" s="545"/>
      <c r="DP73" s="544"/>
      <c r="DQ73" s="544"/>
      <c r="DR73" s="544"/>
      <c r="DS73" s="545"/>
      <c r="DT73" s="544"/>
      <c r="DU73" s="546"/>
      <c r="DV73" s="546"/>
      <c r="DW73" s="545"/>
    </row>
    <row r="74" spans="2:127" ht="12.75" customHeight="1">
      <c r="B74" s="547"/>
      <c r="C74" s="547"/>
      <c r="D74" s="548"/>
      <c r="E74" s="549"/>
      <c r="F74" s="550"/>
      <c r="G74" s="551"/>
      <c r="H74" s="552" t="e">
        <f>IF(SUM(H16:H73)=0,0,SUMPRODUCT(G16:G73,H16:H73))</f>
        <v>#REF!</v>
      </c>
      <c r="I74" s="552"/>
      <c r="J74" s="552"/>
      <c r="K74" s="553" t="e">
        <f>H74</f>
        <v>#REF!</v>
      </c>
      <c r="L74" s="552" t="e">
        <f>SUMPRODUCT($G16:$G73,L16:L73)</f>
        <v>#REF!</v>
      </c>
      <c r="M74" s="552"/>
      <c r="N74" s="552"/>
      <c r="O74" s="553" t="e">
        <f>#REF!</f>
        <v>#REF!</v>
      </c>
      <c r="P74" s="552" t="e">
        <f>SUMPRODUCT($G16:$G73,P16:P73)</f>
        <v>#REF!</v>
      </c>
      <c r="Q74" s="552"/>
      <c r="R74" s="552"/>
      <c r="S74" s="553" t="e">
        <f>O74+P74</f>
        <v>#REF!</v>
      </c>
      <c r="T74" s="552" t="e">
        <f>SUMPRODUCT($G16:$G73,T16:T73)</f>
        <v>#REF!</v>
      </c>
      <c r="U74" s="552"/>
      <c r="V74" s="552"/>
      <c r="W74" s="553" t="e">
        <f>S74+T74</f>
        <v>#REF!</v>
      </c>
      <c r="X74" s="552" t="e">
        <f>SUMPRODUCT($G16:$G73,X16:X73)</f>
        <v>#REF!</v>
      </c>
      <c r="Y74" s="552"/>
      <c r="Z74" s="552"/>
      <c r="AA74" s="553" t="e">
        <f>W74+X74</f>
        <v>#REF!</v>
      </c>
      <c r="AB74" s="552" t="e">
        <f>SUMPRODUCT($G16:$G73,AB16:AB73)</f>
        <v>#REF!</v>
      </c>
      <c r="AC74" s="554"/>
      <c r="AD74" s="554"/>
      <c r="AE74" s="553" t="e">
        <f>AA74+AB74</f>
        <v>#REF!</v>
      </c>
      <c r="AF74" s="552" t="e">
        <f>SUMPRODUCT($G16:$G73,AF16:AF73)</f>
        <v>#REF!</v>
      </c>
      <c r="AG74" s="552"/>
      <c r="AH74" s="552"/>
      <c r="AI74" s="553" t="e">
        <f>AE74+AF74</f>
        <v>#REF!</v>
      </c>
      <c r="AJ74" s="552" t="e">
        <f>SUMPRODUCT($G16:$G73,AJ16:AJ73)</f>
        <v>#REF!</v>
      </c>
      <c r="AK74" s="554"/>
      <c r="AL74" s="554"/>
      <c r="AM74" s="553" t="e">
        <f>AI74+AJ74</f>
        <v>#REF!</v>
      </c>
      <c r="AN74" s="552" t="e">
        <f>SUMPRODUCT($G16:$G73,AN16:AN73)</f>
        <v>#REF!</v>
      </c>
      <c r="AO74" s="554"/>
      <c r="AP74" s="554"/>
      <c r="AQ74" s="553" t="e">
        <f>AM74+AN74</f>
        <v>#REF!</v>
      </c>
      <c r="AR74" s="552" t="e">
        <f>SUMPRODUCT($G16:$G73,AR16:AR73)</f>
        <v>#REF!</v>
      </c>
      <c r="AS74" s="554"/>
      <c r="AT74" s="554"/>
      <c r="AU74" s="553" t="e">
        <f>AQ74+AR74</f>
        <v>#REF!</v>
      </c>
      <c r="AV74" s="552" t="e">
        <f>SUMPRODUCT($G16:$G73,AV16:AV73)</f>
        <v>#REF!</v>
      </c>
      <c r="AW74" s="554"/>
      <c r="AX74" s="554"/>
      <c r="AY74" s="553" t="e">
        <f>AU74+AV74</f>
        <v>#REF!</v>
      </c>
      <c r="AZ74" s="552" t="e">
        <f>SUMPRODUCT($G16:$G73,AZ16:AZ73)</f>
        <v>#REF!</v>
      </c>
      <c r="BA74" s="554"/>
      <c r="BB74" s="554"/>
      <c r="BC74" s="553" t="e">
        <f>AY74+AZ74</f>
        <v>#REF!</v>
      </c>
      <c r="BD74" s="552" t="e">
        <f>SUMPRODUCT($G16:$G73,BD16:BD73)</f>
        <v>#REF!</v>
      </c>
      <c r="BE74" s="554"/>
      <c r="BF74" s="554"/>
      <c r="BG74" s="553" t="e">
        <f>BC74+BD74</f>
        <v>#REF!</v>
      </c>
      <c r="BH74" s="552" t="e">
        <f>SUMPRODUCT($G16:$G73,BH16:BH73)</f>
        <v>#REF!</v>
      </c>
      <c r="BI74" s="554"/>
      <c r="BJ74" s="554"/>
      <c r="BK74" s="553" t="e">
        <f>BG74+BH74</f>
        <v>#REF!</v>
      </c>
      <c r="BL74" s="552" t="e">
        <f>SUMPRODUCT($G16:$G73,BL16:BL73)</f>
        <v>#REF!</v>
      </c>
      <c r="BM74" s="554"/>
      <c r="BN74" s="554"/>
      <c r="BO74" s="553" t="e">
        <f>BK74+BL74</f>
        <v>#REF!</v>
      </c>
      <c r="BP74" s="552" t="e">
        <f>SUMPRODUCT($G16:$G73,BP16:BP73)</f>
        <v>#REF!</v>
      </c>
      <c r="BQ74" s="554"/>
      <c r="BR74" s="554"/>
      <c r="BS74" s="553" t="e">
        <f>BO74+BP74</f>
        <v>#REF!</v>
      </c>
      <c r="BT74" s="552" t="e">
        <f>SUMPRODUCT($G16:$G73,BT16:BT73)</f>
        <v>#REF!</v>
      </c>
      <c r="BU74" s="554"/>
      <c r="BV74" s="554"/>
      <c r="BW74" s="553" t="e">
        <f>BS74+BT74</f>
        <v>#REF!</v>
      </c>
      <c r="BX74" s="552" t="e">
        <f>SUMPRODUCT($G16:$G73,BX16:BX73)</f>
        <v>#REF!</v>
      </c>
      <c r="BY74" s="554"/>
      <c r="BZ74" s="554"/>
      <c r="CA74" s="553" t="e">
        <f>BW74+BX74</f>
        <v>#REF!</v>
      </c>
      <c r="CB74" s="552" t="e">
        <f>SUMPRODUCT($G16:$G73,CB16:CB73)</f>
        <v>#REF!</v>
      </c>
      <c r="CC74" s="554"/>
      <c r="CD74" s="554"/>
      <c r="CE74" s="553" t="e">
        <f>CA74+CB74</f>
        <v>#REF!</v>
      </c>
      <c r="CF74" s="552" t="e">
        <f>SUMPRODUCT($G16:$G73,CF16:CF73)</f>
        <v>#REF!</v>
      </c>
      <c r="CG74" s="554"/>
      <c r="CH74" s="554"/>
      <c r="CI74" s="553" t="e">
        <f>CE74+CF74</f>
        <v>#REF!</v>
      </c>
      <c r="CJ74" s="552" t="e">
        <f>SUMPRODUCT($G16:$G73,CJ16:CJ73)</f>
        <v>#REF!</v>
      </c>
      <c r="CK74" s="552"/>
      <c r="CL74" s="552"/>
      <c r="CM74" s="553" t="e">
        <f>CI74+CJ74</f>
        <v>#REF!</v>
      </c>
      <c r="CN74" s="552" t="e">
        <f>SUMPRODUCT($G16:$G73,CN16:CN73)</f>
        <v>#REF!</v>
      </c>
      <c r="CO74" s="554"/>
      <c r="CP74" s="554"/>
      <c r="CQ74" s="553" t="e">
        <f>CM74+CN74</f>
        <v>#REF!</v>
      </c>
      <c r="CR74" s="552" t="e">
        <f>SUMPRODUCT($G16:$G73,CR16:CR73)</f>
        <v>#REF!</v>
      </c>
      <c r="CS74" s="554"/>
      <c r="CT74" s="554"/>
      <c r="CU74" s="553" t="e">
        <f>CQ74+CR74</f>
        <v>#REF!</v>
      </c>
      <c r="CV74" s="552" t="e">
        <f>SUMPRODUCT($G16:$G73,CV16:CV73)</f>
        <v>#REF!</v>
      </c>
      <c r="CW74" s="554"/>
      <c r="CX74" s="554"/>
      <c r="CY74" s="553" t="e">
        <f>CU74+CV74</f>
        <v>#REF!</v>
      </c>
      <c r="CZ74" s="552" t="e">
        <f>SUMPRODUCT($G16:$G73,CZ16:CZ73)</f>
        <v>#REF!</v>
      </c>
      <c r="DA74" s="552"/>
      <c r="DB74" s="552"/>
      <c r="DC74" s="553" t="e">
        <f>CY74+CZ74</f>
        <v>#REF!</v>
      </c>
      <c r="DD74" s="552" t="e">
        <f>SUMPRODUCT($G16:$G73,DD16:DD73)</f>
        <v>#REF!</v>
      </c>
      <c r="DE74" s="554"/>
      <c r="DF74" s="554"/>
      <c r="DG74" s="553" t="e">
        <f>DC74+DD74</f>
        <v>#REF!</v>
      </c>
      <c r="DH74" s="552" t="e">
        <f>SUMPRODUCT($G16:$G73,DH16:DH73)</f>
        <v>#REF!</v>
      </c>
      <c r="DI74" s="554"/>
      <c r="DJ74" s="554"/>
      <c r="DK74" s="553" t="e">
        <f>DG74+DH74</f>
        <v>#REF!</v>
      </c>
      <c r="DL74" s="552" t="e">
        <f>SUMPRODUCT($G16:$G73,DL16:DL73)</f>
        <v>#REF!</v>
      </c>
      <c r="DM74" s="554"/>
      <c r="DN74" s="554"/>
      <c r="DO74" s="553" t="e">
        <f>DK74+DL74</f>
        <v>#REF!</v>
      </c>
      <c r="DP74" s="552" t="e">
        <f>SUMPRODUCT($G16:$G73,DP16:DP73)</f>
        <v>#REF!</v>
      </c>
      <c r="DQ74" s="552"/>
      <c r="DR74" s="552"/>
      <c r="DS74" s="553" t="e">
        <f>DO74+DP74</f>
        <v>#REF!</v>
      </c>
      <c r="DT74" s="552" t="e">
        <f>SUMPRODUCT($G16:$G73,DT16:DT73)</f>
        <v>#REF!</v>
      </c>
      <c r="DU74" s="554"/>
      <c r="DV74" s="554"/>
      <c r="DW74" s="553" t="e">
        <f>DS74+DT74</f>
        <v>#REF!</v>
      </c>
    </row>
    <row r="75" spans="2:127" ht="12.75" customHeight="1">
      <c r="B75" s="555"/>
      <c r="C75" s="547"/>
      <c r="D75" s="556"/>
      <c r="E75" s="557"/>
      <c r="F75" s="541" t="e">
        <f>SUM(F16:F73)</f>
        <v>#REF!</v>
      </c>
      <c r="G75" s="540" t="e">
        <f>IF(F75=0,0,F75/F75)</f>
        <v>#REF!</v>
      </c>
      <c r="H75" s="558" t="e">
        <f>SUMPRODUCT(F16:F73,H16:H73)/100</f>
        <v>#REF!</v>
      </c>
      <c r="I75" s="558"/>
      <c r="J75" s="558"/>
      <c r="K75" s="531" t="e">
        <f>H75</f>
        <v>#REF!</v>
      </c>
      <c r="L75" s="558" t="e">
        <f>SUMPRODUCT($F16:$F73,L16:L73)/100</f>
        <v>#REF!</v>
      </c>
      <c r="M75" s="558"/>
      <c r="N75" s="558"/>
      <c r="O75" s="553" t="e">
        <f>#REF!</f>
        <v>#REF!</v>
      </c>
      <c r="P75" s="558" t="e">
        <f>SUMPRODUCT($F16:$F73,P16:P73)/100</f>
        <v>#REF!</v>
      </c>
      <c r="Q75" s="558"/>
      <c r="R75" s="558"/>
      <c r="S75" s="531" t="e">
        <f>O75+P75</f>
        <v>#REF!</v>
      </c>
      <c r="T75" s="558" t="e">
        <f>SUMPRODUCT($F16:$F73,T16:T73)/100</f>
        <v>#REF!</v>
      </c>
      <c r="U75" s="558"/>
      <c r="V75" s="558"/>
      <c r="W75" s="531" t="e">
        <f>S75+T75</f>
        <v>#REF!</v>
      </c>
      <c r="X75" s="558" t="e">
        <f>SUMPRODUCT($F16:$F73,X16:X73)/100</f>
        <v>#REF!</v>
      </c>
      <c r="Y75" s="558"/>
      <c r="Z75" s="558"/>
      <c r="AA75" s="531" t="e">
        <f>W75+X75</f>
        <v>#REF!</v>
      </c>
      <c r="AB75" s="558" t="e">
        <f>SUMPRODUCT($F16:$F73,AB16:AB73)/100</f>
        <v>#REF!</v>
      </c>
      <c r="AC75" s="559"/>
      <c r="AD75" s="559"/>
      <c r="AE75" s="531" t="e">
        <f>AA75+AB75</f>
        <v>#REF!</v>
      </c>
      <c r="AF75" s="558" t="e">
        <f>SUMPRODUCT($F16:$F73,AF16:AF73)/100</f>
        <v>#REF!</v>
      </c>
      <c r="AG75" s="558"/>
      <c r="AH75" s="558"/>
      <c r="AI75" s="531" t="e">
        <f>AE75+AF75</f>
        <v>#REF!</v>
      </c>
      <c r="AJ75" s="558" t="e">
        <f>SUMPRODUCT($F16:$F73,AJ16:AJ73)/100</f>
        <v>#REF!</v>
      </c>
      <c r="AK75" s="559"/>
      <c r="AL75" s="559"/>
      <c r="AM75" s="531" t="e">
        <f>AI75+AJ75</f>
        <v>#REF!</v>
      </c>
      <c r="AN75" s="558" t="e">
        <f>SUMPRODUCT($F16:$F73,AN16:AN73)/100</f>
        <v>#REF!</v>
      </c>
      <c r="AO75" s="559"/>
      <c r="AP75" s="559"/>
      <c r="AQ75" s="531" t="e">
        <f>AM75+AN75</f>
        <v>#REF!</v>
      </c>
      <c r="AR75" s="558" t="e">
        <f>SUMPRODUCT($F16:$F73,AR16:AR73)/100</f>
        <v>#REF!</v>
      </c>
      <c r="AS75" s="559"/>
      <c r="AT75" s="559"/>
      <c r="AU75" s="531" t="e">
        <f>AQ75+AR75</f>
        <v>#REF!</v>
      </c>
      <c r="AV75" s="558" t="e">
        <f>SUMPRODUCT($F16:$F73,AV16:AV73)/100</f>
        <v>#REF!</v>
      </c>
      <c r="AW75" s="559"/>
      <c r="AX75" s="559"/>
      <c r="AY75" s="531" t="e">
        <f>AU75+AV75</f>
        <v>#REF!</v>
      </c>
      <c r="AZ75" s="558" t="e">
        <f>SUMPRODUCT($F16:$F73,AZ16:AZ73)/100</f>
        <v>#REF!</v>
      </c>
      <c r="BA75" s="559"/>
      <c r="BB75" s="559"/>
      <c r="BC75" s="531" t="e">
        <f>AY75+AZ75</f>
        <v>#REF!</v>
      </c>
      <c r="BD75" s="558" t="e">
        <f>SUMPRODUCT($F16:$F73,BD16:BD73)/100</f>
        <v>#REF!</v>
      </c>
      <c r="BE75" s="559"/>
      <c r="BF75" s="559"/>
      <c r="BG75" s="531" t="e">
        <f>BC75+BD75</f>
        <v>#REF!</v>
      </c>
      <c r="BH75" s="558" t="e">
        <f>SUMPRODUCT($F16:$F73,BH16:BH73)/100</f>
        <v>#REF!</v>
      </c>
      <c r="BI75" s="559"/>
      <c r="BJ75" s="559"/>
      <c r="BK75" s="531" t="e">
        <f>BG75+BH75</f>
        <v>#REF!</v>
      </c>
      <c r="BL75" s="558" t="e">
        <f>SUMPRODUCT($F16:$F73,BL16:BL73)/100</f>
        <v>#REF!</v>
      </c>
      <c r="BM75" s="559"/>
      <c r="BN75" s="559"/>
      <c r="BO75" s="531" t="e">
        <f>BK75+BL75</f>
        <v>#REF!</v>
      </c>
      <c r="BP75" s="558" t="e">
        <f>SUMPRODUCT($F16:$F73,BP16:BP73)/100</f>
        <v>#REF!</v>
      </c>
      <c r="BQ75" s="559"/>
      <c r="BR75" s="559"/>
      <c r="BS75" s="531" t="e">
        <f>BO75+BP75</f>
        <v>#REF!</v>
      </c>
      <c r="BT75" s="558" t="e">
        <f>SUMPRODUCT($F16:$F73,BT16:BT73)/100</f>
        <v>#REF!</v>
      </c>
      <c r="BU75" s="559"/>
      <c r="BV75" s="559"/>
      <c r="BW75" s="531" t="e">
        <f>BS75+BT75</f>
        <v>#REF!</v>
      </c>
      <c r="BX75" s="558" t="e">
        <f>SUMPRODUCT($F16:$F73,BX16:BX73)/100</f>
        <v>#REF!</v>
      </c>
      <c r="BY75" s="559"/>
      <c r="BZ75" s="559"/>
      <c r="CA75" s="531" t="e">
        <f>BW75+BX75</f>
        <v>#REF!</v>
      </c>
      <c r="CB75" s="558" t="e">
        <f>SUMPRODUCT($F16:$F73,CB16:CB73)/100</f>
        <v>#REF!</v>
      </c>
      <c r="CC75" s="559"/>
      <c r="CD75" s="559"/>
      <c r="CE75" s="531" t="e">
        <f>CA75+CB75</f>
        <v>#REF!</v>
      </c>
      <c r="CF75" s="558" t="e">
        <f>SUMPRODUCT($F16:$F73,CF16:CF73)/100</f>
        <v>#REF!</v>
      </c>
      <c r="CG75" s="559"/>
      <c r="CH75" s="559"/>
      <c r="CI75" s="531" t="e">
        <f>CE75+CF75</f>
        <v>#REF!</v>
      </c>
      <c r="CJ75" s="558" t="e">
        <f>SUMPRODUCT($F16:$F73,CJ16:CJ73)/100</f>
        <v>#REF!</v>
      </c>
      <c r="CK75" s="558"/>
      <c r="CL75" s="558"/>
      <c r="CM75" s="531" t="e">
        <f>CI75+CJ75</f>
        <v>#REF!</v>
      </c>
      <c r="CN75" s="558" t="e">
        <f>SUMPRODUCT($F16:$F73,CN16:CN73)/100</f>
        <v>#REF!</v>
      </c>
      <c r="CO75" s="559"/>
      <c r="CP75" s="559"/>
      <c r="CQ75" s="531" t="e">
        <f>CM75+CN75</f>
        <v>#REF!</v>
      </c>
      <c r="CR75" s="558" t="e">
        <f>SUMPRODUCT($F16:$F73,CR16:CR73)/100</f>
        <v>#REF!</v>
      </c>
      <c r="CS75" s="559"/>
      <c r="CT75" s="559"/>
      <c r="CU75" s="531" t="e">
        <f>CQ75+CR75</f>
        <v>#REF!</v>
      </c>
      <c r="CV75" s="558" t="e">
        <f>SUMPRODUCT($F16:$F73,CV16:CV73)/100</f>
        <v>#REF!</v>
      </c>
      <c r="CW75" s="559"/>
      <c r="CX75" s="559"/>
      <c r="CY75" s="531" t="e">
        <f>CU75+CV75</f>
        <v>#REF!</v>
      </c>
      <c r="CZ75" s="558" t="e">
        <f>SUMPRODUCT($F16:$F73,CZ16:CZ73)/100</f>
        <v>#REF!</v>
      </c>
      <c r="DA75" s="558"/>
      <c r="DB75" s="558"/>
      <c r="DC75" s="531" t="e">
        <f>CY75+CZ75</f>
        <v>#REF!</v>
      </c>
      <c r="DD75" s="558" t="e">
        <f>SUMPRODUCT($F16:$F73,DD16:DD73)/100</f>
        <v>#REF!</v>
      </c>
      <c r="DE75" s="559"/>
      <c r="DF75" s="559"/>
      <c r="DG75" s="531" t="e">
        <f>DC75+DD75</f>
        <v>#REF!</v>
      </c>
      <c r="DH75" s="558" t="e">
        <f>SUMPRODUCT($F16:$F73,DH16:DH73)/100</f>
        <v>#REF!</v>
      </c>
      <c r="DI75" s="559"/>
      <c r="DJ75" s="559"/>
      <c r="DK75" s="531" t="e">
        <f>DG75+DH75</f>
        <v>#REF!</v>
      </c>
      <c r="DL75" s="558" t="e">
        <f>SUMPRODUCT($F16:$F73,DL16:DL73)/100</f>
        <v>#REF!</v>
      </c>
      <c r="DM75" s="559"/>
      <c r="DN75" s="559"/>
      <c r="DO75" s="531" t="e">
        <f>DK75+DL75</f>
        <v>#REF!</v>
      </c>
      <c r="DP75" s="558" t="e">
        <f>SUMPRODUCT($F16:$F73,DP16:DP73)/100</f>
        <v>#REF!</v>
      </c>
      <c r="DQ75" s="558"/>
      <c r="DR75" s="558"/>
      <c r="DS75" s="531" t="e">
        <f>DO75+DP75</f>
        <v>#REF!</v>
      </c>
      <c r="DT75" s="558" t="e">
        <f>SUMPRODUCT($F16:$F73,DT16:DT73)/100</f>
        <v>#REF!</v>
      </c>
      <c r="DU75" s="559"/>
      <c r="DV75" s="559"/>
      <c r="DW75" s="531" t="e">
        <f>DS75+DT75</f>
        <v>#REF!</v>
      </c>
    </row>
    <row r="76" spans="2:127" s="473" customFormat="1" ht="12.75" customHeight="1">
      <c r="B76" s="560"/>
      <c r="C76" s="561"/>
      <c r="D76" s="562"/>
      <c r="E76" s="562"/>
      <c r="F76" s="563"/>
      <c r="G76" s="563"/>
      <c r="H76" s="564"/>
      <c r="I76" s="564"/>
      <c r="J76" s="564"/>
      <c r="K76" s="564"/>
      <c r="L76" s="565"/>
      <c r="M76" s="565"/>
      <c r="N76" s="565"/>
      <c r="O76" s="553" t="e">
        <f>#REF!</f>
        <v>#REF!</v>
      </c>
      <c r="P76" s="564"/>
      <c r="Q76" s="564"/>
      <c r="R76" s="564"/>
      <c r="S76" s="564"/>
      <c r="T76" s="563"/>
      <c r="U76" s="563"/>
      <c r="V76" s="563"/>
      <c r="W76" s="565"/>
      <c r="X76" s="566"/>
      <c r="Y76" s="566"/>
      <c r="Z76" s="566"/>
      <c r="AA76" s="566"/>
    </row>
    <row r="77" spans="2:127" s="564" customFormat="1" ht="12.75" customHeight="1">
      <c r="B77" s="560"/>
      <c r="C77" s="561"/>
      <c r="D77" s="561"/>
      <c r="E77" s="466"/>
      <c r="F77" s="567"/>
      <c r="G77" s="568"/>
      <c r="H77" s="567"/>
      <c r="I77" s="567"/>
      <c r="J77" s="567"/>
      <c r="AA77" s="566"/>
      <c r="AB77" s="569" t="e">
        <f>IF(AA74&gt;99.999999,"NÃO É NECESSÁRIO APRESENTAR ESTA PÁGINA - CRONOGRAMA COM MENOS DE 6  MESES","")</f>
        <v>#REF!</v>
      </c>
      <c r="AC77" s="569"/>
      <c r="AD77" s="569"/>
    </row>
    <row r="78" spans="2:127" s="564" customFormat="1" ht="12.75" customHeight="1">
      <c r="B78" s="570"/>
      <c r="C78" s="561"/>
      <c r="D78" s="561"/>
      <c r="E78" s="466"/>
      <c r="G78" s="571"/>
      <c r="O78" s="572"/>
      <c r="X78" s="506"/>
      <c r="AA78" s="566"/>
      <c r="BS78" s="573"/>
    </row>
    <row r="79" spans="2:127" s="564" customFormat="1">
      <c r="B79" s="844" t="s">
        <v>2431</v>
      </c>
      <c r="C79" s="844"/>
      <c r="D79" s="844"/>
      <c r="E79" s="844"/>
      <c r="G79" s="571"/>
      <c r="H79" s="506"/>
      <c r="I79" s="506"/>
      <c r="J79" s="506"/>
      <c r="K79" s="506"/>
      <c r="L79" s="506"/>
      <c r="M79" s="506"/>
      <c r="N79" s="506"/>
      <c r="O79" s="506"/>
      <c r="S79" s="465"/>
      <c r="T79" s="465"/>
      <c r="U79" s="465"/>
      <c r="V79" s="465"/>
      <c r="W79" s="465"/>
      <c r="X79" s="467"/>
      <c r="Y79" s="465"/>
      <c r="Z79" s="465"/>
      <c r="AA79" s="465"/>
      <c r="AB79" s="465"/>
      <c r="AC79" s="465"/>
      <c r="AD79" s="467"/>
      <c r="AE79" s="465"/>
      <c r="AN79" s="845"/>
      <c r="AO79" s="845"/>
      <c r="AP79" s="845"/>
      <c r="AQ79" s="845"/>
      <c r="AR79" s="845"/>
      <c r="AS79" s="845"/>
      <c r="AT79" s="845"/>
      <c r="AU79" s="845"/>
      <c r="BD79" s="845"/>
      <c r="BE79" s="845"/>
      <c r="BF79" s="845"/>
      <c r="BG79" s="845"/>
      <c r="BH79" s="845"/>
      <c r="BI79" s="845"/>
      <c r="BJ79" s="845"/>
      <c r="BK79" s="845"/>
      <c r="BT79" s="845"/>
      <c r="BU79" s="845"/>
      <c r="BV79" s="845"/>
      <c r="BW79" s="845"/>
      <c r="BX79" s="845"/>
      <c r="BY79" s="845"/>
      <c r="BZ79" s="845"/>
      <c r="CA79" s="845"/>
      <c r="CJ79" s="845"/>
      <c r="CK79" s="845"/>
      <c r="CL79" s="845"/>
      <c r="CM79" s="845"/>
      <c r="CN79" s="845"/>
      <c r="CO79" s="845"/>
      <c r="CP79" s="845"/>
      <c r="CQ79" s="845"/>
      <c r="CZ79" s="845"/>
      <c r="DA79" s="845"/>
      <c r="DB79" s="845"/>
      <c r="DC79" s="845"/>
      <c r="DD79" s="845"/>
      <c r="DE79" s="845"/>
      <c r="DF79" s="845"/>
      <c r="DG79" s="845"/>
      <c r="DP79" s="845"/>
      <c r="DQ79" s="845"/>
      <c r="DR79" s="845"/>
      <c r="DS79" s="845"/>
      <c r="DT79" s="845"/>
      <c r="DU79" s="845"/>
      <c r="DV79" s="845"/>
      <c r="DW79" s="845"/>
    </row>
    <row r="80" spans="2:127" ht="12.75" customHeight="1">
      <c r="B80" s="573"/>
      <c r="H80" s="506"/>
      <c r="I80" s="506"/>
      <c r="J80" s="506"/>
      <c r="K80" s="506"/>
      <c r="L80" s="506"/>
      <c r="M80" s="506"/>
      <c r="N80" s="506"/>
      <c r="O80" s="506"/>
      <c r="Y80" s="465"/>
      <c r="Z80" s="465"/>
      <c r="AA80" s="465"/>
      <c r="AD80" s="467"/>
      <c r="AI80" s="574" t="str">
        <f>$B82</f>
        <v>OSWALDO DIAS - MAUÁ/SP</v>
      </c>
      <c r="AJ80" s="575"/>
      <c r="AK80" s="575"/>
      <c r="AL80" s="575"/>
      <c r="AM80" s="575"/>
      <c r="AN80" s="573"/>
      <c r="AO80" s="576"/>
      <c r="AP80" s="576"/>
      <c r="AQ80" s="576"/>
      <c r="AR80" s="499"/>
      <c r="AS80" s="499"/>
      <c r="AT80" s="499"/>
      <c r="AU80" s="499"/>
      <c r="AY80" s="574" t="str">
        <f>$B82</f>
        <v>OSWALDO DIAS - MAUÁ/SP</v>
      </c>
      <c r="AZ80" s="575"/>
      <c r="BA80" s="575"/>
      <c r="BB80" s="575"/>
      <c r="BC80" s="575"/>
      <c r="BD80" s="573"/>
      <c r="BE80" s="576"/>
      <c r="BF80" s="576"/>
      <c r="BG80" s="576"/>
      <c r="BH80" s="499"/>
      <c r="BI80" s="499"/>
      <c r="BJ80" s="499"/>
      <c r="BK80" s="499"/>
      <c r="BO80" s="574" t="str">
        <f>$B82</f>
        <v>OSWALDO DIAS - MAUÁ/SP</v>
      </c>
      <c r="BP80" s="575"/>
      <c r="BQ80" s="575"/>
      <c r="BR80" s="575"/>
      <c r="BS80" s="575"/>
      <c r="BT80" s="573"/>
      <c r="BU80" s="576"/>
      <c r="BV80" s="576"/>
      <c r="BW80" s="576"/>
      <c r="BX80" s="499"/>
      <c r="BY80" s="499"/>
      <c r="BZ80" s="499"/>
      <c r="CA80" s="499"/>
      <c r="CE80" s="574" t="str">
        <f>$B82</f>
        <v>OSWALDO DIAS - MAUÁ/SP</v>
      </c>
      <c r="CF80" s="575"/>
      <c r="CG80" s="575"/>
      <c r="CH80" s="575"/>
      <c r="CI80" s="575"/>
      <c r="CJ80" s="573"/>
      <c r="CK80" s="576"/>
      <c r="CL80" s="576"/>
      <c r="CM80" s="576"/>
      <c r="CN80" s="499"/>
      <c r="CO80" s="499"/>
      <c r="CP80" s="499"/>
      <c r="CQ80" s="499"/>
      <c r="CU80" s="574" t="str">
        <f>$B82</f>
        <v>OSWALDO DIAS - MAUÁ/SP</v>
      </c>
      <c r="CV80" s="575"/>
      <c r="CW80" s="575"/>
      <c r="CX80" s="575"/>
      <c r="CY80" s="575"/>
      <c r="CZ80" s="573"/>
      <c r="DA80" s="576"/>
      <c r="DB80" s="576"/>
      <c r="DC80" s="576"/>
      <c r="DD80" s="499"/>
      <c r="DE80" s="499"/>
      <c r="DF80" s="499"/>
      <c r="DG80" s="499"/>
      <c r="DK80" s="574" t="str">
        <f>$B82</f>
        <v>OSWALDO DIAS - MAUÁ/SP</v>
      </c>
      <c r="DL80" s="575"/>
      <c r="DM80" s="575"/>
      <c r="DN80" s="575"/>
      <c r="DO80" s="575"/>
      <c r="DP80" s="573"/>
      <c r="DQ80" s="576"/>
      <c r="DR80" s="576"/>
      <c r="DS80" s="576"/>
      <c r="DT80" s="499"/>
      <c r="DU80" s="499"/>
      <c r="DV80" s="499"/>
      <c r="DW80" s="499"/>
    </row>
    <row r="81" spans="2:127" ht="12.75" customHeight="1">
      <c r="C81" s="577"/>
      <c r="H81" s="506"/>
      <c r="I81" s="506"/>
      <c r="J81" s="506"/>
      <c r="K81" s="506"/>
      <c r="L81" s="506"/>
      <c r="M81" s="506"/>
      <c r="N81" s="506"/>
      <c r="O81" s="506"/>
      <c r="Y81" s="465"/>
      <c r="Z81" s="465"/>
      <c r="AA81" s="465"/>
      <c r="AD81" s="467"/>
      <c r="AI81" s="578"/>
      <c r="AJ81" s="579"/>
      <c r="AK81" s="579"/>
      <c r="AL81" s="579"/>
      <c r="AM81" s="579"/>
      <c r="AN81" s="499"/>
      <c r="AO81" s="499"/>
      <c r="AP81" s="499"/>
      <c r="AQ81" s="499"/>
      <c r="AR81" s="499"/>
      <c r="AS81" s="499"/>
      <c r="AT81" s="499"/>
      <c r="AU81" s="499"/>
      <c r="AY81" s="578">
        <f>$S81</f>
        <v>0</v>
      </c>
      <c r="AZ81" s="579"/>
      <c r="BA81" s="579"/>
      <c r="BB81" s="579"/>
      <c r="BC81" s="579"/>
      <c r="BD81" s="499"/>
      <c r="BE81" s="499"/>
      <c r="BF81" s="499"/>
      <c r="BG81" s="499"/>
      <c r="BH81" s="499"/>
      <c r="BI81" s="499"/>
      <c r="BJ81" s="499"/>
      <c r="BK81" s="499"/>
      <c r="BO81" s="578">
        <f>$S81</f>
        <v>0</v>
      </c>
      <c r="BP81" s="579"/>
      <c r="BQ81" s="579"/>
      <c r="BR81" s="579"/>
      <c r="BS81" s="579"/>
      <c r="BT81" s="506"/>
      <c r="BU81" s="506"/>
      <c r="BV81" s="506"/>
      <c r="BW81" s="506"/>
      <c r="BX81" s="506"/>
      <c r="BY81" s="506"/>
      <c r="BZ81" s="506"/>
      <c r="CA81" s="506"/>
      <c r="CE81" s="578">
        <f>$S81</f>
        <v>0</v>
      </c>
      <c r="CF81" s="579"/>
      <c r="CG81" s="579"/>
      <c r="CH81" s="579"/>
      <c r="CI81" s="579"/>
      <c r="CJ81" s="506"/>
      <c r="CK81" s="506"/>
      <c r="CL81" s="506"/>
      <c r="CM81" s="506"/>
      <c r="CN81" s="506"/>
      <c r="CO81" s="506"/>
      <c r="CP81" s="506"/>
      <c r="CQ81" s="506"/>
      <c r="CU81" s="578">
        <f>$S81</f>
        <v>0</v>
      </c>
      <c r="CV81" s="579"/>
      <c r="CW81" s="579"/>
      <c r="CX81" s="579"/>
      <c r="CY81" s="579"/>
      <c r="CZ81" s="499"/>
      <c r="DA81" s="499"/>
      <c r="DB81" s="499"/>
      <c r="DC81" s="499"/>
      <c r="DD81" s="499"/>
      <c r="DE81" s="499"/>
      <c r="DF81" s="499"/>
      <c r="DG81" s="499"/>
      <c r="DK81" s="578">
        <f>$S81</f>
        <v>0</v>
      </c>
      <c r="DL81" s="579"/>
      <c r="DM81" s="579"/>
      <c r="DN81" s="579"/>
      <c r="DO81" s="579"/>
      <c r="DP81" s="499"/>
      <c r="DQ81" s="499"/>
      <c r="DR81" s="499"/>
      <c r="DS81" s="499"/>
      <c r="DT81" s="499"/>
      <c r="DU81" s="499"/>
      <c r="DV81" s="499"/>
      <c r="DW81" s="499"/>
    </row>
    <row r="82" spans="2:127">
      <c r="B82" s="844" t="s">
        <v>2432</v>
      </c>
      <c r="C82" s="844"/>
      <c r="D82" s="844"/>
      <c r="E82" s="844"/>
      <c r="H82" s="506"/>
      <c r="I82" s="506"/>
      <c r="J82" s="506"/>
      <c r="K82" s="506"/>
      <c r="L82" s="506"/>
      <c r="Y82" s="465"/>
      <c r="Z82" s="465"/>
      <c r="AA82" s="465"/>
      <c r="AD82" s="467"/>
    </row>
    <row r="83" spans="2:127">
      <c r="B83" s="580" t="s">
        <v>2433</v>
      </c>
      <c r="C83" s="581"/>
      <c r="D83" s="582"/>
      <c r="E83" s="582"/>
      <c r="H83" s="506"/>
      <c r="I83" s="506"/>
      <c r="J83" s="506"/>
      <c r="K83" s="506"/>
      <c r="L83" s="506"/>
      <c r="O83" s="583"/>
      <c r="Y83" s="465"/>
      <c r="Z83" s="465"/>
      <c r="AA83" s="465"/>
      <c r="AD83" s="467"/>
    </row>
  </sheetData>
  <sheetProtection selectLockedCells="1" selectUnlockedCells="1"/>
  <mergeCells count="60">
    <mergeCell ref="BD79:BK79"/>
    <mergeCell ref="BT79:CA79"/>
    <mergeCell ref="CJ79:CQ79"/>
    <mergeCell ref="CZ79:DG79"/>
    <mergeCell ref="DP79:DW79"/>
    <mergeCell ref="B82:E82"/>
    <mergeCell ref="C70:E70"/>
    <mergeCell ref="C71:E71"/>
    <mergeCell ref="C72:E72"/>
    <mergeCell ref="C73:E73"/>
    <mergeCell ref="B79:E79"/>
    <mergeCell ref="AN79:AU79"/>
    <mergeCell ref="C64:E64"/>
    <mergeCell ref="C65:E65"/>
    <mergeCell ref="C66:E66"/>
    <mergeCell ref="C67:E67"/>
    <mergeCell ref="C68:E68"/>
    <mergeCell ref="C69:E69"/>
    <mergeCell ref="C62:E62"/>
    <mergeCell ref="C47:E47"/>
    <mergeCell ref="C48:E48"/>
    <mergeCell ref="C49:E49"/>
    <mergeCell ref="C51:E51"/>
    <mergeCell ref="C52:E52"/>
    <mergeCell ref="C53:E53"/>
    <mergeCell ref="C55:E55"/>
    <mergeCell ref="C56:E56"/>
    <mergeCell ref="C57:E57"/>
    <mergeCell ref="C58:E58"/>
    <mergeCell ref="C60:E60"/>
    <mergeCell ref="C45:E45"/>
    <mergeCell ref="C16:E16"/>
    <mergeCell ref="C18:E18"/>
    <mergeCell ref="C22:E22"/>
    <mergeCell ref="C27:E27"/>
    <mergeCell ref="C29:E29"/>
    <mergeCell ref="C37:E37"/>
    <mergeCell ref="C38:E38"/>
    <mergeCell ref="C39:E39"/>
    <mergeCell ref="C41:E41"/>
    <mergeCell ref="C43:E43"/>
    <mergeCell ref="C44:E44"/>
    <mergeCell ref="CJ8:CQ8"/>
    <mergeCell ref="CR8:CV8"/>
    <mergeCell ref="CZ8:DG8"/>
    <mergeCell ref="DH8:DL8"/>
    <mergeCell ref="DP8:DW8"/>
    <mergeCell ref="B11:G11"/>
    <mergeCell ref="AN8:AU8"/>
    <mergeCell ref="AV8:BC8"/>
    <mergeCell ref="BD8:BK8"/>
    <mergeCell ref="BL8:BS8"/>
    <mergeCell ref="BT8:CA8"/>
    <mergeCell ref="CB8:CI8"/>
    <mergeCell ref="B8:C8"/>
    <mergeCell ref="D8:G8"/>
    <mergeCell ref="H8:O8"/>
    <mergeCell ref="P8:W8"/>
    <mergeCell ref="X8:AE8"/>
    <mergeCell ref="AF8:AM8"/>
  </mergeCells>
  <conditionalFormatting sqref="L27:L28 L60:L63 L65:L74 M16:N74 P27:P28 P60:P63 P65:P74 Q16:R74 T27:T28 T60:T63 T65:T74 U16:V74 X27:X28 X60:X63 X65:X74 Y16:Z74 AB27:AB28 AB60:AB63 AB65:AB74 AC16:AD74 AF27:AF28 AF60:AF63 AF65:AF74 AG16:AH74 AJ27:AJ28 AJ60:AJ63 AJ65:AJ74 AK16:AL74 AN27:AN28 AN60:AN63 AN65:AN74 AO16:AP74 AR27:AR28 AR60:AR63 AR65:AR74 AS16:AT74 AV27:AV28 AV60:AV63 AV65:AV74 AW16:AX74 AZ27:AZ28 AZ60:AZ63 AZ65:AZ74 BA16:BB74 BD27:BD28 BD60:BD63 BD65:BD74 BE16:BF74 BH27:BH28 BH60:BH63 BH65:BH74 BI16:BJ74 BL27:BL28 BL60:BL63 BL65:BL74 BM16:BN74 BP27:BP28 BP60:BP63 BP65:BP74 BQ16:BR74 BT27:BT28 BT60:BT63 BT65:BT74 BU16:BV74 BX27:BX28 BX60:BX63 BX65:BX74 BY16:BZ74 CB27:CB28 CB60:CB63 CB65:CB74 CC16:CD74 CF27:CF28 CF60:CF63 CF65:CF74 CG16:CH74 CJ27:CJ28 CJ60:CJ63 CJ65:CJ74 CK16:CL74 CN27:CN28 CN60:CN63 CN65:CN74 CO16:CP74 CR27:CR28 CR60:CR63 CR65:CR74 CS16:CT74 CV27:CV28 CV60:CV63 CV65:CV74 CW16:CX74 CZ16:DB74 DD16:DF74 DH16:DJ74 DL16:DN74 DP16:DR74 DT16:DV74">
    <cfRule type="expression" dxfId="1" priority="1" stopIfTrue="1">
      <formula>K16&gt;99.9999999</formula>
    </cfRule>
  </conditionalFormatting>
  <conditionalFormatting sqref="W75 AA75 AQ75 AU75 AY75 BC75 BO75 BS75 BW75 CA75 CM75 CQ75 CU75 CY75 DC75 DG75 DK75 DO75 DS75 DW75">
    <cfRule type="expression" dxfId="0" priority="2" stopIfTrue="1">
      <formula>#REF!=1</formula>
    </cfRule>
  </conditionalFormatting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2:EA135"/>
  <sheetViews>
    <sheetView view="pageBreakPreview" workbookViewId="0">
      <selection activeCell="H37" sqref="H37"/>
    </sheetView>
  </sheetViews>
  <sheetFormatPr defaultRowHeight="12.75"/>
  <cols>
    <col min="1" max="1" width="0.85546875" style="465" customWidth="1"/>
    <col min="2" max="2" width="3.7109375" style="465" customWidth="1"/>
    <col min="3" max="3" width="20.7109375" style="465" customWidth="1"/>
    <col min="4" max="4" width="7.28515625" style="465" customWidth="1"/>
    <col min="5" max="5" width="11.7109375" style="465" customWidth="1"/>
    <col min="6" max="6" width="13.5703125" style="465" customWidth="1"/>
    <col min="7" max="7" width="5.42578125" style="466" customWidth="1"/>
    <col min="8" max="11" width="0" style="466" hidden="1" customWidth="1"/>
    <col min="12" max="12" width="8" style="465" customWidth="1"/>
    <col min="13" max="13" width="11.7109375" style="465" customWidth="1"/>
    <col min="14" max="14" width="10.7109375" style="465" customWidth="1"/>
    <col min="15" max="15" width="11.28515625" style="465" customWidth="1"/>
    <col min="16" max="16" width="8" style="465" customWidth="1"/>
    <col min="17" max="17" width="12" style="465" customWidth="1"/>
    <col min="18" max="18" width="10.7109375" style="465" customWidth="1"/>
    <col min="19" max="19" width="11.140625" style="465" customWidth="1"/>
    <col min="20" max="20" width="8" style="465" customWidth="1"/>
    <col min="21" max="21" width="12" style="465" customWidth="1"/>
    <col min="22" max="22" width="10.5703125" style="465" customWidth="1"/>
    <col min="23" max="23" width="11.42578125" style="465" customWidth="1"/>
    <col min="24" max="24" width="8" style="465" customWidth="1"/>
    <col min="25" max="25" width="11.7109375" style="465" customWidth="1"/>
    <col min="26" max="26" width="10.140625" style="465" customWidth="1"/>
    <col min="27" max="27" width="11.85546875" style="465" customWidth="1"/>
    <col min="28" max="28" width="8" style="465" customWidth="1"/>
    <col min="29" max="29" width="12.140625" style="465" customWidth="1"/>
    <col min="30" max="30" width="10.7109375" style="465" customWidth="1"/>
    <col min="31" max="31" width="12.140625" style="465" customWidth="1"/>
    <col min="32" max="32" width="8" style="465" customWidth="1"/>
    <col min="33" max="33" width="11.85546875" style="465" customWidth="1"/>
    <col min="34" max="34" width="11.140625" style="465" customWidth="1"/>
    <col min="35" max="35" width="11.7109375" style="465" customWidth="1"/>
    <col min="36" max="36" width="8" style="465" customWidth="1"/>
    <col min="37" max="37" width="12.140625" style="465" customWidth="1"/>
    <col min="38" max="38" width="10.7109375" style="465" customWidth="1"/>
    <col min="39" max="39" width="12.140625" style="465" customWidth="1"/>
    <col min="40" max="40" width="8" style="465" customWidth="1"/>
    <col min="41" max="41" width="11.28515625" style="465" customWidth="1"/>
    <col min="42" max="42" width="11.42578125" style="465" customWidth="1"/>
    <col min="43" max="43" width="12.7109375" style="465" customWidth="1"/>
    <col min="44" max="44" width="8" style="465" customWidth="1"/>
    <col min="45" max="45" width="12" style="465" customWidth="1"/>
    <col min="46" max="46" width="10.7109375" style="465" customWidth="1"/>
    <col min="47" max="47" width="12" style="465" customWidth="1"/>
    <col min="48" max="48" width="8" style="465" customWidth="1"/>
    <col min="49" max="49" width="11.85546875" style="465" customWidth="1"/>
    <col min="50" max="50" width="10.7109375" style="465" customWidth="1"/>
    <col min="51" max="51" width="12.42578125" style="465" customWidth="1"/>
    <col min="52" max="52" width="8" style="465" customWidth="1"/>
    <col min="53" max="53" width="12.7109375" style="465" customWidth="1"/>
    <col min="54" max="54" width="10.7109375" style="465" customWidth="1"/>
    <col min="55" max="55" width="12.42578125" style="465" customWidth="1"/>
    <col min="56" max="56" width="8" style="465" customWidth="1"/>
    <col min="57" max="57" width="11.5703125" style="465" customWidth="1"/>
    <col min="58" max="58" width="11.140625" style="465" customWidth="1"/>
    <col min="59" max="59" width="12.28515625" style="465" customWidth="1"/>
    <col min="60" max="60" width="8" style="465" customWidth="1"/>
    <col min="61" max="61" width="12.42578125" style="465" customWidth="1"/>
    <col min="62" max="62" width="11.140625" style="465" customWidth="1"/>
    <col min="63" max="63" width="11.85546875" style="465" customWidth="1"/>
    <col min="64" max="64" width="8" style="465" customWidth="1"/>
    <col min="65" max="65" width="12.5703125" style="465" customWidth="1"/>
    <col min="66" max="66" width="11.7109375" style="465" customWidth="1"/>
    <col min="67" max="67" width="12.28515625" style="465" customWidth="1"/>
    <col min="68" max="68" width="8" style="465" customWidth="1"/>
    <col min="69" max="69" width="12.140625" style="465" customWidth="1"/>
    <col min="70" max="70" width="11.7109375" style="465" customWidth="1"/>
    <col min="71" max="71" width="12.85546875" style="465" customWidth="1"/>
    <col min="72" max="72" width="8" style="465" customWidth="1"/>
    <col min="73" max="73" width="12.42578125" style="465" customWidth="1"/>
    <col min="74" max="74" width="11.42578125" style="465" customWidth="1"/>
    <col min="75" max="75" width="12.5703125" style="465" customWidth="1"/>
    <col min="76" max="76" width="8" style="465" customWidth="1"/>
    <col min="77" max="77" width="12.5703125" style="465" customWidth="1"/>
    <col min="78" max="78" width="10.85546875" style="465" customWidth="1"/>
    <col min="79" max="79" width="12.5703125" style="465" customWidth="1"/>
    <col min="80" max="80" width="8" style="465" customWidth="1"/>
    <col min="81" max="81" width="12.5703125" style="465" customWidth="1"/>
    <col min="82" max="82" width="12" style="465" customWidth="1"/>
    <col min="83" max="83" width="11.5703125" style="465" customWidth="1"/>
    <col min="84" max="84" width="8" style="465" customWidth="1"/>
    <col min="85" max="85" width="12.5703125" style="465" customWidth="1"/>
    <col min="86" max="86" width="11.5703125" style="465" customWidth="1"/>
    <col min="87" max="87" width="12.5703125" style="465" customWidth="1"/>
    <col min="88" max="88" width="8" style="465" customWidth="1"/>
    <col min="89" max="89" width="12.5703125" style="465" customWidth="1"/>
    <col min="90" max="90" width="11.140625" style="465" customWidth="1"/>
    <col min="91" max="91" width="13" style="465" customWidth="1"/>
    <col min="92" max="92" width="8" style="465" customWidth="1"/>
    <col min="93" max="93" width="12.5703125" style="465" customWidth="1"/>
    <col min="94" max="94" width="11.85546875" style="465" customWidth="1"/>
    <col min="95" max="95" width="12.5703125" style="465" customWidth="1"/>
    <col min="96" max="96" width="8" style="465" customWidth="1"/>
    <col min="97" max="97" width="12.5703125" style="465" customWidth="1"/>
    <col min="98" max="98" width="10.7109375" style="465" customWidth="1"/>
    <col min="99" max="99" width="12.28515625" style="465" customWidth="1"/>
    <col min="100" max="100" width="9" style="465" customWidth="1"/>
    <col min="101" max="101" width="12.5703125" style="465" customWidth="1"/>
    <col min="102" max="102" width="11.140625" style="465" customWidth="1"/>
    <col min="103" max="103" width="12.5703125" style="465" customWidth="1"/>
    <col min="104" max="104" width="8.140625" style="465" customWidth="1"/>
    <col min="105" max="105" width="12.5703125" style="465" customWidth="1"/>
    <col min="106" max="106" width="12" style="465" customWidth="1"/>
    <col min="107" max="107" width="12.5703125" style="465" customWidth="1"/>
    <col min="108" max="108" width="8.140625" style="465" customWidth="1"/>
    <col min="109" max="109" width="12.5703125" style="465" customWidth="1"/>
    <col min="110" max="110" width="12" style="465" customWidth="1"/>
    <col min="111" max="111" width="12.5703125" style="465" customWidth="1"/>
    <col min="112" max="112" width="8.140625" style="465" customWidth="1"/>
    <col min="113" max="113" width="12.5703125" style="465" customWidth="1"/>
    <col min="114" max="114" width="12" style="465" customWidth="1"/>
    <col min="115" max="115" width="12.5703125" style="465" customWidth="1"/>
    <col min="116" max="116" width="8.140625" style="465" customWidth="1"/>
    <col min="117" max="117" width="13" style="465" customWidth="1"/>
    <col min="118" max="118" width="12.140625" style="465" customWidth="1"/>
    <col min="119" max="119" width="12.5703125" style="465" customWidth="1"/>
    <col min="120" max="120" width="8.140625" style="465" customWidth="1"/>
    <col min="121" max="121" width="12.5703125" style="465" customWidth="1"/>
    <col min="122" max="122" width="12.140625" style="465" customWidth="1"/>
    <col min="123" max="123" width="12.5703125" style="465" customWidth="1"/>
    <col min="124" max="124" width="8.140625" style="465" customWidth="1"/>
    <col min="125" max="125" width="12.5703125" style="465" customWidth="1"/>
    <col min="126" max="126" width="12.42578125" style="465" customWidth="1"/>
    <col min="127" max="127" width="12.5703125" style="465" customWidth="1"/>
    <col min="128" max="128" width="8.140625" style="465" customWidth="1"/>
    <col min="129" max="129" width="13.140625" style="465" customWidth="1"/>
    <col min="130" max="130" width="12.42578125" style="465" customWidth="1"/>
    <col min="131" max="131" width="12.5703125" style="465" customWidth="1"/>
    <col min="132" max="16384" width="9.140625" style="465"/>
  </cols>
  <sheetData>
    <row r="2" spans="1:131" ht="15">
      <c r="B2" s="468" t="s">
        <v>2434</v>
      </c>
      <c r="D2" s="474"/>
    </row>
    <row r="3" spans="1:131" ht="12.75" customHeight="1">
      <c r="A3" s="584" t="s">
        <v>2435</v>
      </c>
      <c r="B3" s="585"/>
      <c r="C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</row>
    <row r="4" spans="1:131">
      <c r="B4" s="586"/>
      <c r="AJ4" s="506"/>
      <c r="AK4" s="506"/>
      <c r="AL4" s="506"/>
      <c r="AM4" s="506"/>
      <c r="AN4" s="506"/>
      <c r="AO4" s="506"/>
      <c r="AP4" s="506"/>
      <c r="AQ4" s="506"/>
    </row>
    <row r="5" spans="1:131" ht="12.75" customHeight="1">
      <c r="B5" s="586" t="s">
        <v>2436</v>
      </c>
      <c r="E5" s="469"/>
      <c r="F5" s="469"/>
      <c r="G5" s="470"/>
      <c r="H5" s="470"/>
      <c r="I5" s="470"/>
      <c r="J5" s="470"/>
      <c r="K5" s="470"/>
      <c r="M5" s="469"/>
      <c r="N5" s="469"/>
      <c r="O5" s="469"/>
      <c r="P5" s="469"/>
      <c r="Q5" s="469"/>
      <c r="R5" s="469"/>
      <c r="S5" s="469"/>
      <c r="T5" s="469"/>
      <c r="U5" s="469"/>
      <c r="V5" s="469"/>
      <c r="W5" s="469"/>
      <c r="X5" s="587"/>
      <c r="Y5" s="588"/>
      <c r="Z5" s="588"/>
      <c r="AA5" s="588"/>
      <c r="AB5" s="588"/>
      <c r="AC5" s="588" t="s">
        <v>2437</v>
      </c>
      <c r="AD5" s="588"/>
      <c r="AE5" s="588"/>
      <c r="AF5" s="588"/>
      <c r="AG5" s="588"/>
      <c r="AH5" s="588"/>
      <c r="AI5" s="588"/>
      <c r="AJ5" s="506"/>
      <c r="AK5" s="506"/>
      <c r="AL5" s="506"/>
      <c r="AM5" s="506"/>
      <c r="AN5" s="506"/>
      <c r="AO5" s="506"/>
      <c r="AP5" s="506"/>
      <c r="AQ5" s="506"/>
    </row>
    <row r="6" spans="1:131">
      <c r="B6" s="480" t="s">
        <v>2405</v>
      </c>
      <c r="C6" s="589"/>
      <c r="D6" s="482" t="s">
        <v>2406</v>
      </c>
      <c r="E6" s="485"/>
      <c r="F6" s="483"/>
      <c r="G6" s="484"/>
      <c r="H6" s="484"/>
      <c r="I6" s="484"/>
      <c r="J6" s="484"/>
      <c r="K6" s="484"/>
      <c r="L6" s="465" t="s">
        <v>2407</v>
      </c>
      <c r="M6" s="573"/>
      <c r="N6" s="479"/>
      <c r="O6" s="573"/>
      <c r="P6" s="480" t="s">
        <v>2408</v>
      </c>
      <c r="Q6" s="573"/>
      <c r="R6" s="573"/>
      <c r="S6" s="573"/>
      <c r="T6" s="573"/>
      <c r="U6" s="573"/>
      <c r="V6" s="506"/>
      <c r="W6" s="560"/>
      <c r="X6" s="573"/>
      <c r="Y6" s="573"/>
      <c r="Z6" s="560"/>
      <c r="AA6" s="573"/>
      <c r="AB6" s="573"/>
      <c r="AC6" s="573"/>
      <c r="AD6" s="573"/>
      <c r="AE6" s="573"/>
      <c r="AF6" s="573"/>
      <c r="AG6" s="573"/>
      <c r="AH6" s="573"/>
      <c r="AI6" s="560"/>
      <c r="AJ6" s="506"/>
      <c r="AK6" s="506"/>
      <c r="AL6" s="506"/>
      <c r="AM6" s="506"/>
      <c r="AN6" s="506"/>
      <c r="AO6" s="506"/>
      <c r="AP6" s="506"/>
      <c r="AQ6" s="506"/>
      <c r="AR6" s="479"/>
      <c r="AS6" s="479"/>
      <c r="AT6" s="479"/>
      <c r="AU6" s="479"/>
      <c r="AV6" s="479"/>
      <c r="AW6" s="479"/>
      <c r="AX6" s="479"/>
      <c r="AY6" s="479"/>
      <c r="AZ6" s="479"/>
      <c r="BA6" s="479"/>
      <c r="BB6" s="479"/>
      <c r="BC6" s="479"/>
      <c r="BD6" s="479"/>
      <c r="BE6" s="479"/>
      <c r="BF6" s="479"/>
      <c r="BG6" s="479"/>
      <c r="BH6" s="479"/>
      <c r="BI6" s="479"/>
      <c r="BJ6" s="479"/>
      <c r="BK6" s="479"/>
      <c r="BL6" s="479"/>
      <c r="BM6" s="479"/>
      <c r="BN6" s="479"/>
      <c r="BO6" s="479"/>
      <c r="BP6" s="479"/>
      <c r="BQ6" s="479"/>
      <c r="BR6" s="479"/>
      <c r="BS6" s="479"/>
      <c r="BT6" s="479"/>
      <c r="BU6" s="479"/>
      <c r="BV6" s="479"/>
      <c r="BW6" s="479"/>
      <c r="BX6" s="479"/>
      <c r="BY6" s="479"/>
      <c r="BZ6" s="479"/>
      <c r="CA6" s="479"/>
      <c r="CB6" s="479"/>
      <c r="CC6" s="479"/>
      <c r="CD6" s="479"/>
      <c r="CE6" s="479"/>
      <c r="CF6" s="479"/>
      <c r="CG6" s="479"/>
      <c r="CH6" s="479"/>
      <c r="CI6" s="479"/>
      <c r="CJ6" s="479"/>
      <c r="CK6" s="479"/>
      <c r="CL6" s="479"/>
      <c r="CM6" s="479"/>
      <c r="CN6" s="479"/>
      <c r="CO6" s="479"/>
      <c r="CP6" s="479"/>
      <c r="CQ6" s="479"/>
      <c r="CR6" s="479"/>
      <c r="CS6" s="479"/>
      <c r="CT6" s="479"/>
      <c r="CU6" s="479"/>
      <c r="CV6" s="479"/>
      <c r="CW6" s="479"/>
      <c r="CX6" s="479"/>
      <c r="CY6" s="479"/>
      <c r="CZ6" s="479"/>
      <c r="DA6" s="479"/>
      <c r="DB6" s="479"/>
      <c r="DC6" s="479"/>
      <c r="DD6" s="479"/>
      <c r="DE6" s="479"/>
      <c r="DF6" s="479"/>
      <c r="DG6" s="479"/>
      <c r="DH6" s="479"/>
      <c r="DI6" s="479"/>
      <c r="DJ6" s="479"/>
      <c r="DK6" s="479"/>
      <c r="DL6" s="479"/>
      <c r="DM6" s="479"/>
      <c r="DN6" s="479"/>
      <c r="DO6" s="479"/>
      <c r="DP6" s="479"/>
      <c r="DQ6" s="479"/>
      <c r="DR6" s="479"/>
      <c r="DS6" s="479"/>
      <c r="DT6" s="479"/>
      <c r="DU6" s="479"/>
      <c r="DV6" s="479"/>
      <c r="DW6" s="479"/>
      <c r="DX6" s="479"/>
      <c r="DY6" s="479"/>
      <c r="DZ6" s="479"/>
      <c r="EA6" s="479"/>
    </row>
    <row r="7" spans="1:131" s="479" customFormat="1">
      <c r="B7" s="844" t="s">
        <v>2409</v>
      </c>
      <c r="C7" s="844"/>
      <c r="D7" s="844" t="s">
        <v>2221</v>
      </c>
      <c r="E7" s="844"/>
      <c r="F7" s="844"/>
      <c r="G7" s="844"/>
      <c r="H7" s="590"/>
      <c r="I7" s="590"/>
      <c r="J7" s="590"/>
      <c r="K7" s="590"/>
      <c r="L7" s="844" t="s">
        <v>2410</v>
      </c>
      <c r="M7" s="844"/>
      <c r="N7" s="844"/>
      <c r="O7" s="844"/>
      <c r="P7" s="844" t="s">
        <v>2411</v>
      </c>
      <c r="Q7" s="844"/>
      <c r="R7" s="844"/>
      <c r="S7" s="844"/>
      <c r="T7" s="506"/>
      <c r="U7" s="506"/>
      <c r="V7" s="506"/>
      <c r="W7" s="564"/>
      <c r="X7" s="591"/>
      <c r="Y7" s="488"/>
      <c r="Z7" s="488"/>
      <c r="AA7" s="488"/>
      <c r="AB7" s="488"/>
      <c r="AC7" s="488"/>
      <c r="AD7" s="488"/>
      <c r="AE7" s="488"/>
      <c r="AF7" s="488"/>
      <c r="AG7" s="488"/>
      <c r="AH7" s="592"/>
      <c r="AI7" s="564"/>
      <c r="AJ7" s="506"/>
      <c r="AK7" s="506"/>
      <c r="AL7" s="506"/>
      <c r="AM7" s="506"/>
      <c r="AN7" s="506"/>
      <c r="AO7" s="506"/>
      <c r="AP7" s="506"/>
      <c r="AQ7" s="506"/>
      <c r="AR7" s="465"/>
      <c r="AS7" s="465"/>
      <c r="AT7" s="465"/>
      <c r="AU7" s="465"/>
      <c r="AV7" s="465"/>
      <c r="AW7" s="465"/>
      <c r="AX7" s="465"/>
      <c r="AY7" s="465"/>
      <c r="AZ7" s="465"/>
      <c r="BA7" s="465"/>
      <c r="BB7" s="465"/>
      <c r="BC7" s="465"/>
      <c r="BD7" s="465"/>
      <c r="BE7" s="465"/>
      <c r="BF7" s="465"/>
      <c r="BG7" s="465"/>
      <c r="BH7" s="465"/>
      <c r="BI7" s="465"/>
      <c r="BJ7" s="465"/>
      <c r="BK7" s="465"/>
      <c r="BL7" s="465"/>
      <c r="BM7" s="465"/>
      <c r="BN7" s="465"/>
      <c r="BO7" s="465"/>
      <c r="BP7" s="465"/>
      <c r="BQ7" s="465"/>
      <c r="BR7" s="465"/>
      <c r="BS7" s="465"/>
      <c r="BT7" s="465"/>
      <c r="BU7" s="465"/>
      <c r="BV7" s="465"/>
      <c r="BW7" s="465"/>
      <c r="BX7" s="465"/>
      <c r="BY7" s="465"/>
      <c r="BZ7" s="465"/>
      <c r="CA7" s="465"/>
      <c r="CB7" s="465"/>
      <c r="CC7" s="465"/>
      <c r="CD7" s="465"/>
      <c r="CE7" s="465"/>
      <c r="CF7" s="465"/>
      <c r="CG7" s="465"/>
      <c r="CH7" s="465"/>
      <c r="CI7" s="465"/>
      <c r="CJ7" s="465"/>
      <c r="CK7" s="465"/>
      <c r="CL7" s="465"/>
      <c r="CM7" s="465"/>
      <c r="CN7" s="465"/>
      <c r="CO7" s="465"/>
      <c r="CP7" s="465"/>
      <c r="CQ7" s="465"/>
      <c r="CR7" s="465"/>
      <c r="CS7" s="465"/>
      <c r="CT7" s="465"/>
      <c r="CU7" s="465"/>
      <c r="CV7" s="465"/>
      <c r="CW7" s="465"/>
      <c r="CX7" s="465"/>
      <c r="CY7" s="465"/>
      <c r="CZ7" s="465"/>
      <c r="DA7" s="465"/>
      <c r="DB7" s="465"/>
      <c r="DC7" s="465"/>
      <c r="DD7" s="465"/>
      <c r="DE7" s="465"/>
      <c r="DF7" s="465"/>
      <c r="DG7" s="465"/>
      <c r="DH7" s="465"/>
      <c r="DI7" s="465"/>
      <c r="DJ7" s="465"/>
      <c r="DK7" s="465"/>
      <c r="DL7" s="465"/>
      <c r="DM7" s="465"/>
      <c r="DN7" s="465"/>
      <c r="DO7" s="465"/>
      <c r="DP7" s="465"/>
      <c r="DQ7" s="465"/>
      <c r="DR7" s="465"/>
      <c r="DS7" s="465"/>
      <c r="DT7" s="465"/>
      <c r="DU7" s="465"/>
      <c r="DV7" s="465"/>
      <c r="DW7" s="465"/>
      <c r="DX7" s="465"/>
      <c r="DY7" s="465"/>
      <c r="DZ7" s="465"/>
      <c r="EA7" s="465"/>
    </row>
    <row r="8" spans="1:131" ht="3.75" customHeight="1">
      <c r="M8" s="506"/>
      <c r="N8" s="506"/>
      <c r="O8" s="506"/>
      <c r="P8" s="506"/>
      <c r="Q8" s="506"/>
      <c r="R8" s="506"/>
      <c r="S8" s="506"/>
      <c r="T8" s="506"/>
      <c r="U8" s="506"/>
    </row>
    <row r="9" spans="1:131">
      <c r="B9" s="490" t="s">
        <v>2412</v>
      </c>
      <c r="D9" s="478"/>
      <c r="E9" s="478"/>
      <c r="F9" s="478"/>
      <c r="G9" s="470"/>
      <c r="H9" s="470"/>
      <c r="I9" s="470"/>
      <c r="J9" s="470"/>
      <c r="K9" s="470"/>
      <c r="L9" s="482" t="s">
        <v>2413</v>
      </c>
      <c r="M9" s="478"/>
      <c r="N9" s="492" t="s">
        <v>2416</v>
      </c>
      <c r="O9" s="478"/>
      <c r="P9" s="482" t="s">
        <v>2415</v>
      </c>
      <c r="Q9" s="478"/>
      <c r="R9" s="492" t="s">
        <v>2416</v>
      </c>
      <c r="S9" s="478"/>
      <c r="T9" s="478"/>
      <c r="U9" s="478"/>
      <c r="V9" s="478"/>
      <c r="W9" s="478"/>
      <c r="X9" s="478"/>
      <c r="Y9" s="478"/>
      <c r="Z9" s="478"/>
      <c r="AA9" s="478"/>
      <c r="AB9" s="478"/>
      <c r="AC9" s="478"/>
      <c r="AD9" s="478"/>
      <c r="AE9" s="478"/>
      <c r="AF9" s="478"/>
      <c r="AG9" s="478"/>
      <c r="AH9" s="478"/>
      <c r="AI9" s="478"/>
      <c r="AJ9" s="506"/>
      <c r="AK9" s="506"/>
      <c r="AL9" s="506"/>
      <c r="AM9" s="506"/>
      <c r="AN9" s="506"/>
      <c r="AO9" s="506"/>
      <c r="AP9" s="506"/>
      <c r="AQ9" s="506"/>
    </row>
    <row r="10" spans="1:131" ht="12.75" customHeight="1">
      <c r="B10" s="845" t="s">
        <v>2417</v>
      </c>
      <c r="C10" s="845"/>
      <c r="D10" s="845"/>
      <c r="E10" s="845"/>
      <c r="F10" s="845"/>
      <c r="G10" s="845"/>
      <c r="H10" s="593"/>
      <c r="I10" s="593"/>
      <c r="J10" s="593"/>
      <c r="K10" s="593"/>
      <c r="L10" s="844" t="e">
        <f>NA()</f>
        <v>#N/A</v>
      </c>
      <c r="M10" s="844"/>
      <c r="N10" s="594"/>
      <c r="O10" s="595"/>
      <c r="P10" s="844" t="e">
        <f>NA()</f>
        <v>#N/A</v>
      </c>
      <c r="Q10" s="844"/>
      <c r="R10" s="594"/>
      <c r="S10" s="595"/>
      <c r="T10" s="491"/>
      <c r="U10" s="491"/>
      <c r="V10" s="491"/>
      <c r="W10" s="491"/>
      <c r="X10" s="491"/>
      <c r="Y10" s="491"/>
      <c r="Z10" s="491"/>
      <c r="AA10" s="491"/>
      <c r="AB10" s="491"/>
      <c r="AC10" s="491"/>
      <c r="AD10" s="491"/>
      <c r="AE10" s="491"/>
      <c r="AF10" s="491"/>
      <c r="AG10" s="491"/>
      <c r="AH10" s="491"/>
      <c r="AI10" s="491"/>
      <c r="AJ10" s="491"/>
      <c r="AK10" s="491"/>
      <c r="AL10" s="491"/>
      <c r="AM10" s="491"/>
      <c r="AN10" s="491"/>
      <c r="AO10" s="491"/>
      <c r="AP10" s="491"/>
      <c r="AQ10" s="491"/>
    </row>
    <row r="11" spans="1:131" ht="3.75" customHeight="1">
      <c r="C11" s="488"/>
      <c r="D11" s="488"/>
      <c r="E11" s="488"/>
      <c r="F11" s="488"/>
      <c r="G11" s="488"/>
      <c r="H11" s="487"/>
      <c r="I11" s="487"/>
      <c r="J11" s="487"/>
      <c r="K11" s="487"/>
      <c r="M11" s="488"/>
      <c r="N11" s="488"/>
      <c r="O11" s="488"/>
      <c r="P11" s="488"/>
      <c r="R11" s="596"/>
      <c r="S11" s="596"/>
      <c r="T11" s="596"/>
      <c r="U11" s="596"/>
      <c r="V11" s="596"/>
      <c r="W11" s="596"/>
      <c r="X11" s="597"/>
      <c r="Y11" s="597"/>
      <c r="Z11" s="564"/>
      <c r="AA11" s="564"/>
      <c r="AB11" s="488"/>
      <c r="AC11" s="488"/>
      <c r="AD11" s="488"/>
      <c r="AE11" s="488"/>
      <c r="AF11" s="488"/>
      <c r="AG11" s="488"/>
      <c r="AH11" s="597"/>
      <c r="AI11" s="597"/>
    </row>
    <row r="12" spans="1:131" ht="3.75" customHeight="1"/>
    <row r="13" spans="1:131" ht="12.75" customHeight="1">
      <c r="B13" s="507" t="s">
        <v>2421</v>
      </c>
      <c r="C13" s="508" t="s">
        <v>2422</v>
      </c>
      <c r="D13" s="509"/>
      <c r="E13" s="509"/>
      <c r="F13" s="507" t="s">
        <v>2438</v>
      </c>
      <c r="G13" s="598" t="s">
        <v>2419</v>
      </c>
      <c r="H13" s="599" t="s">
        <v>2439</v>
      </c>
      <c r="I13" s="600"/>
      <c r="J13" s="600"/>
      <c r="K13" s="600"/>
      <c r="L13" s="601"/>
      <c r="M13" s="556" t="s">
        <v>2420</v>
      </c>
      <c r="N13" s="602">
        <v>1</v>
      </c>
      <c r="O13" s="603"/>
      <c r="P13" s="604"/>
      <c r="Q13" s="556" t="str">
        <f>$M13</f>
        <v>Parcela</v>
      </c>
      <c r="R13" s="602">
        <f>N13+1</f>
        <v>2</v>
      </c>
      <c r="S13" s="603"/>
      <c r="T13" s="604"/>
      <c r="U13" s="556" t="str">
        <f>$M13</f>
        <v>Parcela</v>
      </c>
      <c r="V13" s="602">
        <f>R13+1</f>
        <v>3</v>
      </c>
      <c r="W13" s="603"/>
      <c r="X13" s="604"/>
      <c r="Y13" s="556" t="str">
        <f>$M13</f>
        <v>Parcela</v>
      </c>
      <c r="Z13" s="602">
        <f>V13+1</f>
        <v>4</v>
      </c>
      <c r="AA13" s="603"/>
      <c r="AB13" s="604"/>
      <c r="AC13" s="556" t="str">
        <f>$M13</f>
        <v>Parcela</v>
      </c>
      <c r="AD13" s="602">
        <f>Z13+1</f>
        <v>5</v>
      </c>
      <c r="AE13" s="603"/>
      <c r="AF13" s="604"/>
      <c r="AG13" s="556" t="str">
        <f>$M13</f>
        <v>Parcela</v>
      </c>
      <c r="AH13" s="602">
        <f>AD13+1</f>
        <v>6</v>
      </c>
      <c r="AI13" s="603"/>
      <c r="AJ13" s="604"/>
      <c r="AK13" s="556" t="str">
        <f>$M13</f>
        <v>Parcela</v>
      </c>
      <c r="AL13" s="602">
        <f>AH13+1</f>
        <v>7</v>
      </c>
      <c r="AM13" s="603"/>
      <c r="AN13" s="604"/>
      <c r="AO13" s="556" t="str">
        <f>$M13</f>
        <v>Parcela</v>
      </c>
      <c r="AP13" s="602">
        <f>AL13+1</f>
        <v>8</v>
      </c>
      <c r="AQ13" s="603"/>
      <c r="AR13" s="604"/>
      <c r="AS13" s="556" t="str">
        <f>$M13</f>
        <v>Parcela</v>
      </c>
      <c r="AT13" s="602">
        <f>AP13+1</f>
        <v>9</v>
      </c>
      <c r="AU13" s="603"/>
      <c r="AV13" s="604"/>
      <c r="AW13" s="556" t="str">
        <f>$M13</f>
        <v>Parcela</v>
      </c>
      <c r="AX13" s="602">
        <f>AT13+1</f>
        <v>10</v>
      </c>
      <c r="AY13" s="603"/>
      <c r="AZ13" s="604"/>
      <c r="BA13" s="556" t="str">
        <f>$M13</f>
        <v>Parcela</v>
      </c>
      <c r="BB13" s="602">
        <f>AX13+1</f>
        <v>11</v>
      </c>
      <c r="BC13" s="603"/>
      <c r="BD13" s="604"/>
      <c r="BE13" s="556" t="str">
        <f>$M13</f>
        <v>Parcela</v>
      </c>
      <c r="BF13" s="602">
        <f>BB13+1</f>
        <v>12</v>
      </c>
      <c r="BG13" s="603"/>
      <c r="BH13" s="604"/>
      <c r="BI13" s="556" t="str">
        <f>$M13</f>
        <v>Parcela</v>
      </c>
      <c r="BJ13" s="602">
        <f>BF13+1</f>
        <v>13</v>
      </c>
      <c r="BK13" s="603"/>
      <c r="BL13" s="604"/>
      <c r="BM13" s="556" t="str">
        <f>$M13</f>
        <v>Parcela</v>
      </c>
      <c r="BN13" s="602">
        <f>BJ13+1</f>
        <v>14</v>
      </c>
      <c r="BO13" s="603"/>
      <c r="BP13" s="604"/>
      <c r="BQ13" s="556" t="str">
        <f>$M13</f>
        <v>Parcela</v>
      </c>
      <c r="BR13" s="602">
        <f>BN13+1</f>
        <v>15</v>
      </c>
      <c r="BS13" s="603"/>
      <c r="BT13" s="604"/>
      <c r="BU13" s="556" t="str">
        <f>$M13</f>
        <v>Parcela</v>
      </c>
      <c r="BV13" s="602">
        <f>BR13+1</f>
        <v>16</v>
      </c>
      <c r="BW13" s="603"/>
      <c r="BX13" s="604"/>
      <c r="BY13" s="556" t="str">
        <f>$M13</f>
        <v>Parcela</v>
      </c>
      <c r="BZ13" s="602">
        <f>BV13+1</f>
        <v>17</v>
      </c>
      <c r="CA13" s="603"/>
      <c r="CB13" s="604"/>
      <c r="CC13" s="556" t="str">
        <f>$M13</f>
        <v>Parcela</v>
      </c>
      <c r="CD13" s="602">
        <f>BZ13+1</f>
        <v>18</v>
      </c>
      <c r="CE13" s="603"/>
      <c r="CF13" s="604"/>
      <c r="CG13" s="556" t="str">
        <f>$M13</f>
        <v>Parcela</v>
      </c>
      <c r="CH13" s="602">
        <f>CD13+1</f>
        <v>19</v>
      </c>
      <c r="CI13" s="603"/>
      <c r="CJ13" s="604"/>
      <c r="CK13" s="556" t="str">
        <f>$M13</f>
        <v>Parcela</v>
      </c>
      <c r="CL13" s="602">
        <f>CH13+1</f>
        <v>20</v>
      </c>
      <c r="CM13" s="603"/>
      <c r="CN13" s="604"/>
      <c r="CO13" s="556" t="str">
        <f>$M13</f>
        <v>Parcela</v>
      </c>
      <c r="CP13" s="602">
        <f>CL13+1</f>
        <v>21</v>
      </c>
      <c r="CQ13" s="603"/>
      <c r="CR13" s="604"/>
      <c r="CS13" s="556" t="str">
        <f>$M13</f>
        <v>Parcela</v>
      </c>
      <c r="CT13" s="602">
        <f>CP13+1</f>
        <v>22</v>
      </c>
      <c r="CU13" s="603"/>
      <c r="CV13" s="604"/>
      <c r="CW13" s="556" t="str">
        <f>$M13</f>
        <v>Parcela</v>
      </c>
      <c r="CX13" s="602">
        <f>CT13+1</f>
        <v>23</v>
      </c>
      <c r="CY13" s="603"/>
      <c r="CZ13" s="604"/>
      <c r="DA13" s="556" t="str">
        <f>$M13</f>
        <v>Parcela</v>
      </c>
      <c r="DB13" s="602">
        <f>CX13+1</f>
        <v>24</v>
      </c>
      <c r="DC13" s="603"/>
      <c r="DD13" s="604"/>
      <c r="DE13" s="556" t="str">
        <f>$M13</f>
        <v>Parcela</v>
      </c>
      <c r="DF13" s="602">
        <f>DB13+1</f>
        <v>25</v>
      </c>
      <c r="DG13" s="603"/>
      <c r="DH13" s="604"/>
      <c r="DI13" s="556" t="str">
        <f>$M13</f>
        <v>Parcela</v>
      </c>
      <c r="DJ13" s="602">
        <f>DF13+1</f>
        <v>26</v>
      </c>
      <c r="DK13" s="603"/>
      <c r="DL13" s="604"/>
      <c r="DM13" s="556" t="str">
        <f>$M13</f>
        <v>Parcela</v>
      </c>
      <c r="DN13" s="602">
        <f>DJ13+1</f>
        <v>27</v>
      </c>
      <c r="DO13" s="603"/>
      <c r="DP13" s="604"/>
      <c r="DQ13" s="556" t="str">
        <f>$M13</f>
        <v>Parcela</v>
      </c>
      <c r="DR13" s="602">
        <f>DN13+1</f>
        <v>28</v>
      </c>
      <c r="DS13" s="603"/>
      <c r="DT13" s="604"/>
      <c r="DU13" s="556" t="str">
        <f>$M13</f>
        <v>Parcela</v>
      </c>
      <c r="DV13" s="602">
        <f>DR13+1</f>
        <v>29</v>
      </c>
      <c r="DW13" s="603"/>
      <c r="DX13" s="604"/>
      <c r="DY13" s="556" t="str">
        <f>$M13</f>
        <v>Parcela</v>
      </c>
      <c r="DZ13" s="602">
        <f>DV13+1</f>
        <v>30</v>
      </c>
      <c r="EA13" s="603"/>
    </row>
    <row r="14" spans="1:131" ht="12.75" customHeight="1">
      <c r="B14" s="521"/>
      <c r="C14" s="522"/>
      <c r="D14" s="523"/>
      <c r="E14" s="523"/>
      <c r="F14" s="521" t="s">
        <v>2423</v>
      </c>
      <c r="G14" s="605" t="s">
        <v>2269</v>
      </c>
      <c r="H14" s="606" t="s">
        <v>2269</v>
      </c>
      <c r="I14" s="606" t="s">
        <v>2440</v>
      </c>
      <c r="J14" s="606" t="s">
        <v>2441</v>
      </c>
      <c r="K14" s="606" t="s">
        <v>2442</v>
      </c>
      <c r="L14" s="607" t="s">
        <v>2269</v>
      </c>
      <c r="M14" s="608" t="e">
        <f>NA()</f>
        <v>#N/A</v>
      </c>
      <c r="N14" s="608" t="s">
        <v>2443</v>
      </c>
      <c r="O14" s="609" t="s">
        <v>2444</v>
      </c>
      <c r="P14" s="607" t="s">
        <v>2269</v>
      </c>
      <c r="Q14" s="608" t="e">
        <f>M14</f>
        <v>#N/A</v>
      </c>
      <c r="R14" s="608" t="str">
        <f>N14</f>
        <v>CP (R$)</v>
      </c>
      <c r="S14" s="609" t="str">
        <f>O14</f>
        <v>Total (R$)</v>
      </c>
      <c r="T14" s="607" t="s">
        <v>2269</v>
      </c>
      <c r="U14" s="608" t="e">
        <f>Q14</f>
        <v>#N/A</v>
      </c>
      <c r="V14" s="608" t="str">
        <f>R14</f>
        <v>CP (R$)</v>
      </c>
      <c r="W14" s="609" t="str">
        <f>S14</f>
        <v>Total (R$)</v>
      </c>
      <c r="X14" s="607" t="s">
        <v>2269</v>
      </c>
      <c r="Y14" s="608" t="e">
        <f>U14</f>
        <v>#N/A</v>
      </c>
      <c r="Z14" s="608" t="str">
        <f>V14</f>
        <v>CP (R$)</v>
      </c>
      <c r="AA14" s="609" t="str">
        <f>W14</f>
        <v>Total (R$)</v>
      </c>
      <c r="AB14" s="607" t="s">
        <v>2269</v>
      </c>
      <c r="AC14" s="608" t="e">
        <f>Y14</f>
        <v>#N/A</v>
      </c>
      <c r="AD14" s="608" t="str">
        <f>Z14</f>
        <v>CP (R$)</v>
      </c>
      <c r="AE14" s="609" t="str">
        <f>AA14</f>
        <v>Total (R$)</v>
      </c>
      <c r="AF14" s="607" t="s">
        <v>2269</v>
      </c>
      <c r="AG14" s="608" t="e">
        <f>AC14</f>
        <v>#N/A</v>
      </c>
      <c r="AH14" s="608" t="str">
        <f>AD14</f>
        <v>CP (R$)</v>
      </c>
      <c r="AI14" s="609" t="str">
        <f>AE14</f>
        <v>Total (R$)</v>
      </c>
      <c r="AJ14" s="607" t="s">
        <v>2269</v>
      </c>
      <c r="AK14" s="608" t="e">
        <f>AG14</f>
        <v>#N/A</v>
      </c>
      <c r="AL14" s="608" t="str">
        <f>AH14</f>
        <v>CP (R$)</v>
      </c>
      <c r="AM14" s="609" t="str">
        <f>AI14</f>
        <v>Total (R$)</v>
      </c>
      <c r="AN14" s="607" t="s">
        <v>2269</v>
      </c>
      <c r="AO14" s="608" t="e">
        <f>AK14</f>
        <v>#N/A</v>
      </c>
      <c r="AP14" s="608" t="str">
        <f>AL14</f>
        <v>CP (R$)</v>
      </c>
      <c r="AQ14" s="609" t="str">
        <f>AM14</f>
        <v>Total (R$)</v>
      </c>
      <c r="AR14" s="607" t="s">
        <v>2269</v>
      </c>
      <c r="AS14" s="608" t="e">
        <f>AO14</f>
        <v>#N/A</v>
      </c>
      <c r="AT14" s="608" t="str">
        <f>AP14</f>
        <v>CP (R$)</v>
      </c>
      <c r="AU14" s="609" t="str">
        <f>AQ14</f>
        <v>Total (R$)</v>
      </c>
      <c r="AV14" s="607" t="s">
        <v>2269</v>
      </c>
      <c r="AW14" s="608" t="e">
        <f>AS14</f>
        <v>#N/A</v>
      </c>
      <c r="AX14" s="608" t="str">
        <f>AT14</f>
        <v>CP (R$)</v>
      </c>
      <c r="AY14" s="609" t="str">
        <f>AU14</f>
        <v>Total (R$)</v>
      </c>
      <c r="AZ14" s="607" t="s">
        <v>2269</v>
      </c>
      <c r="BA14" s="608" t="e">
        <f>AW14</f>
        <v>#N/A</v>
      </c>
      <c r="BB14" s="608" t="str">
        <f>AX14</f>
        <v>CP (R$)</v>
      </c>
      <c r="BC14" s="609" t="str">
        <f>AY14</f>
        <v>Total (R$)</v>
      </c>
      <c r="BD14" s="607" t="s">
        <v>2269</v>
      </c>
      <c r="BE14" s="608" t="e">
        <f>BA14</f>
        <v>#N/A</v>
      </c>
      <c r="BF14" s="608" t="str">
        <f>BB14</f>
        <v>CP (R$)</v>
      </c>
      <c r="BG14" s="609" t="str">
        <f>BC14</f>
        <v>Total (R$)</v>
      </c>
      <c r="BH14" s="607" t="s">
        <v>2269</v>
      </c>
      <c r="BI14" s="608" t="e">
        <f>BE14</f>
        <v>#N/A</v>
      </c>
      <c r="BJ14" s="608" t="str">
        <f>BF14</f>
        <v>CP (R$)</v>
      </c>
      <c r="BK14" s="609" t="str">
        <f>BG14</f>
        <v>Total (R$)</v>
      </c>
      <c r="BL14" s="607" t="s">
        <v>2269</v>
      </c>
      <c r="BM14" s="608" t="e">
        <f>BI14</f>
        <v>#N/A</v>
      </c>
      <c r="BN14" s="608" t="str">
        <f>BJ14</f>
        <v>CP (R$)</v>
      </c>
      <c r="BO14" s="609" t="str">
        <f>BK14</f>
        <v>Total (R$)</v>
      </c>
      <c r="BP14" s="607" t="s">
        <v>2269</v>
      </c>
      <c r="BQ14" s="608" t="e">
        <f>BM14</f>
        <v>#N/A</v>
      </c>
      <c r="BR14" s="608" t="str">
        <f>BN14</f>
        <v>CP (R$)</v>
      </c>
      <c r="BS14" s="609" t="str">
        <f>BO14</f>
        <v>Total (R$)</v>
      </c>
      <c r="BT14" s="607" t="s">
        <v>2269</v>
      </c>
      <c r="BU14" s="608" t="e">
        <f>BQ14</f>
        <v>#N/A</v>
      </c>
      <c r="BV14" s="608" t="str">
        <f>BR14</f>
        <v>CP (R$)</v>
      </c>
      <c r="BW14" s="609" t="str">
        <f>BS14</f>
        <v>Total (R$)</v>
      </c>
      <c r="BX14" s="607" t="s">
        <v>2269</v>
      </c>
      <c r="BY14" s="608" t="e">
        <f>BU14</f>
        <v>#N/A</v>
      </c>
      <c r="BZ14" s="608" t="str">
        <f>BV14</f>
        <v>CP (R$)</v>
      </c>
      <c r="CA14" s="609" t="str">
        <f>BW14</f>
        <v>Total (R$)</v>
      </c>
      <c r="CB14" s="607" t="s">
        <v>2269</v>
      </c>
      <c r="CC14" s="608" t="e">
        <f>BY14</f>
        <v>#N/A</v>
      </c>
      <c r="CD14" s="608" t="str">
        <f>BZ14</f>
        <v>CP (R$)</v>
      </c>
      <c r="CE14" s="609" t="str">
        <f>CA14</f>
        <v>Total (R$)</v>
      </c>
      <c r="CF14" s="607" t="s">
        <v>2269</v>
      </c>
      <c r="CG14" s="608" t="e">
        <f>CC14</f>
        <v>#N/A</v>
      </c>
      <c r="CH14" s="608" t="str">
        <f>CD14</f>
        <v>CP (R$)</v>
      </c>
      <c r="CI14" s="609" t="str">
        <f>CE14</f>
        <v>Total (R$)</v>
      </c>
      <c r="CJ14" s="607" t="s">
        <v>2269</v>
      </c>
      <c r="CK14" s="608" t="e">
        <f>CG14</f>
        <v>#N/A</v>
      </c>
      <c r="CL14" s="608" t="str">
        <f>CH14</f>
        <v>CP (R$)</v>
      </c>
      <c r="CM14" s="609" t="str">
        <f>CI14</f>
        <v>Total (R$)</v>
      </c>
      <c r="CN14" s="607" t="s">
        <v>2269</v>
      </c>
      <c r="CO14" s="608" t="e">
        <f>CK14</f>
        <v>#N/A</v>
      </c>
      <c r="CP14" s="608" t="str">
        <f>CL14</f>
        <v>CP (R$)</v>
      </c>
      <c r="CQ14" s="609" t="str">
        <f>CM14</f>
        <v>Total (R$)</v>
      </c>
      <c r="CR14" s="607" t="s">
        <v>2269</v>
      </c>
      <c r="CS14" s="608" t="e">
        <f>CO14</f>
        <v>#N/A</v>
      </c>
      <c r="CT14" s="608" t="str">
        <f>CP14</f>
        <v>CP (R$)</v>
      </c>
      <c r="CU14" s="609" t="str">
        <f>CQ14</f>
        <v>Total (R$)</v>
      </c>
      <c r="CV14" s="607" t="s">
        <v>2269</v>
      </c>
      <c r="CW14" s="608" t="e">
        <f>CS14</f>
        <v>#N/A</v>
      </c>
      <c r="CX14" s="608" t="str">
        <f>CT14</f>
        <v>CP (R$)</v>
      </c>
      <c r="CY14" s="609" t="str">
        <f>CU14</f>
        <v>Total (R$)</v>
      </c>
      <c r="CZ14" s="607" t="s">
        <v>2269</v>
      </c>
      <c r="DA14" s="608" t="e">
        <f>CW14</f>
        <v>#N/A</v>
      </c>
      <c r="DB14" s="608" t="str">
        <f>CX14</f>
        <v>CP (R$)</v>
      </c>
      <c r="DC14" s="609" t="str">
        <f>CY14</f>
        <v>Total (R$)</v>
      </c>
      <c r="DD14" s="607" t="s">
        <v>2269</v>
      </c>
      <c r="DE14" s="608" t="e">
        <f>DA14</f>
        <v>#N/A</v>
      </c>
      <c r="DF14" s="608" t="str">
        <f>DB14</f>
        <v>CP (R$)</v>
      </c>
      <c r="DG14" s="609" t="str">
        <f>DC14</f>
        <v>Total (R$)</v>
      </c>
      <c r="DH14" s="607" t="s">
        <v>2269</v>
      </c>
      <c r="DI14" s="608" t="e">
        <f>DE14</f>
        <v>#N/A</v>
      </c>
      <c r="DJ14" s="608" t="str">
        <f>DF14</f>
        <v>CP (R$)</v>
      </c>
      <c r="DK14" s="609" t="str">
        <f>DG14</f>
        <v>Total (R$)</v>
      </c>
      <c r="DL14" s="607" t="s">
        <v>2269</v>
      </c>
      <c r="DM14" s="608" t="e">
        <f>DI14</f>
        <v>#N/A</v>
      </c>
      <c r="DN14" s="608" t="str">
        <f>DJ14</f>
        <v>CP (R$)</v>
      </c>
      <c r="DO14" s="609" t="str">
        <f>DK14</f>
        <v>Total (R$)</v>
      </c>
      <c r="DP14" s="607" t="s">
        <v>2269</v>
      </c>
      <c r="DQ14" s="608" t="e">
        <f>DM14</f>
        <v>#N/A</v>
      </c>
      <c r="DR14" s="608" t="str">
        <f>DN14</f>
        <v>CP (R$)</v>
      </c>
      <c r="DS14" s="609" t="str">
        <f>DO14</f>
        <v>Total (R$)</v>
      </c>
      <c r="DT14" s="607" t="s">
        <v>2269</v>
      </c>
      <c r="DU14" s="608" t="e">
        <f>DQ14</f>
        <v>#N/A</v>
      </c>
      <c r="DV14" s="608" t="str">
        <f>DR14</f>
        <v>CP (R$)</v>
      </c>
      <c r="DW14" s="609" t="str">
        <f>DS14</f>
        <v>Total (R$)</v>
      </c>
      <c r="DX14" s="607" t="s">
        <v>2269</v>
      </c>
      <c r="DY14" s="608" t="e">
        <f>DU14</f>
        <v>#N/A</v>
      </c>
      <c r="DZ14" s="608" t="str">
        <f>DV14</f>
        <v>CP (R$)</v>
      </c>
      <c r="EA14" s="609" t="str">
        <f>DW14</f>
        <v>Total (R$)</v>
      </c>
    </row>
    <row r="15" spans="1:131" ht="12.75" customHeight="1">
      <c r="B15" s="610">
        <v>1</v>
      </c>
      <c r="C15" s="611" t="s">
        <v>2426</v>
      </c>
      <c r="D15" s="612" t="s">
        <v>2445</v>
      </c>
      <c r="E15" s="613" t="s">
        <v>2446</v>
      </c>
      <c r="F15" s="614">
        <v>1483458</v>
      </c>
      <c r="G15" s="615">
        <v>2.7408411594746107E-2</v>
      </c>
      <c r="H15" s="616"/>
      <c r="I15" s="617"/>
      <c r="J15" s="617"/>
      <c r="K15" s="618"/>
      <c r="L15" s="619">
        <v>100</v>
      </c>
      <c r="M15" s="620">
        <v>1483458</v>
      </c>
      <c r="N15" s="621" t="e">
        <f>NA()</f>
        <v>#N/A</v>
      </c>
      <c r="O15" s="622" t="e">
        <f>M15+N15</f>
        <v>#N/A</v>
      </c>
      <c r="P15" s="623" t="e">
        <f>NA()</f>
        <v>#N/A</v>
      </c>
      <c r="Q15" s="624" t="e">
        <f>NA()</f>
        <v>#N/A</v>
      </c>
      <c r="R15" s="624" t="e">
        <f>NA()</f>
        <v>#N/A</v>
      </c>
      <c r="S15" s="625" t="e">
        <f>Q15+R15</f>
        <v>#N/A</v>
      </c>
      <c r="T15" s="623">
        <v>4.1666666666600003</v>
      </c>
      <c r="U15" s="624">
        <v>61810.749999901105</v>
      </c>
      <c r="V15" s="624" t="e">
        <f>NA()</f>
        <v>#N/A</v>
      </c>
      <c r="W15" s="625" t="e">
        <f>U15+V15</f>
        <v>#N/A</v>
      </c>
      <c r="X15" s="623">
        <v>4.1666666666600003</v>
      </c>
      <c r="Y15" s="624">
        <v>61810.749999901105</v>
      </c>
      <c r="Z15" s="624" t="e">
        <f>NA()</f>
        <v>#N/A</v>
      </c>
      <c r="AA15" s="625" t="e">
        <f>Y15+Z15</f>
        <v>#N/A</v>
      </c>
      <c r="AB15" s="623">
        <v>4.1666666666600003</v>
      </c>
      <c r="AC15" s="624">
        <v>61810.749999901105</v>
      </c>
      <c r="AD15" s="624" t="e">
        <f>NA()</f>
        <v>#N/A</v>
      </c>
      <c r="AE15" s="625" t="e">
        <f>AC15+AD15</f>
        <v>#N/A</v>
      </c>
      <c r="AF15" s="623">
        <v>4.1666666666600003</v>
      </c>
      <c r="AG15" s="624">
        <v>61810.749999901105</v>
      </c>
      <c r="AH15" s="624" t="e">
        <f>NA()</f>
        <v>#N/A</v>
      </c>
      <c r="AI15" s="625" t="e">
        <f>AG15+AH15</f>
        <v>#N/A</v>
      </c>
      <c r="AJ15" s="623">
        <v>4.1666666666600003</v>
      </c>
      <c r="AK15" s="624">
        <v>61810.749999901105</v>
      </c>
      <c r="AL15" s="624" t="e">
        <f>NA()</f>
        <v>#N/A</v>
      </c>
      <c r="AM15" s="625" t="e">
        <f>AK15+AL15</f>
        <v>#N/A</v>
      </c>
      <c r="AN15" s="623">
        <v>4.1666666666600003</v>
      </c>
      <c r="AO15" s="624">
        <v>61810.749999901105</v>
      </c>
      <c r="AP15" s="624" t="e">
        <f>NA()</f>
        <v>#N/A</v>
      </c>
      <c r="AQ15" s="625" t="e">
        <f>AO15+AP15</f>
        <v>#N/A</v>
      </c>
      <c r="AR15" s="623">
        <v>4.1666666666600003</v>
      </c>
      <c r="AS15" s="624">
        <v>61810.749999901105</v>
      </c>
      <c r="AT15" s="624" t="e">
        <f>NA()</f>
        <v>#N/A</v>
      </c>
      <c r="AU15" s="625" t="e">
        <f>AS15+AT15</f>
        <v>#N/A</v>
      </c>
      <c r="AV15" s="623">
        <v>4.1666666666600003</v>
      </c>
      <c r="AW15" s="624">
        <v>61810.749999901105</v>
      </c>
      <c r="AX15" s="624" t="e">
        <f>NA()</f>
        <v>#N/A</v>
      </c>
      <c r="AY15" s="625" t="e">
        <f>AW15+AX15</f>
        <v>#N/A</v>
      </c>
      <c r="AZ15" s="623">
        <v>4.1666666666600003</v>
      </c>
      <c r="BA15" s="624">
        <v>61810.749999901105</v>
      </c>
      <c r="BB15" s="624" t="e">
        <f>NA()</f>
        <v>#N/A</v>
      </c>
      <c r="BC15" s="625" t="e">
        <f>BA15+BB15</f>
        <v>#N/A</v>
      </c>
      <c r="BD15" s="623">
        <v>4.1666666666600003</v>
      </c>
      <c r="BE15" s="624">
        <v>61810.749999901105</v>
      </c>
      <c r="BF15" s="624" t="e">
        <f>NA()</f>
        <v>#N/A</v>
      </c>
      <c r="BG15" s="625" t="e">
        <f>BE15+BF15</f>
        <v>#N/A</v>
      </c>
      <c r="BH15" s="623">
        <v>4.1666666666600003</v>
      </c>
      <c r="BI15" s="624">
        <v>61810.749999901105</v>
      </c>
      <c r="BJ15" s="624" t="e">
        <f>NA()</f>
        <v>#N/A</v>
      </c>
      <c r="BK15" s="625" t="e">
        <f>BI15+BJ15</f>
        <v>#N/A</v>
      </c>
      <c r="BL15" s="623">
        <v>4.1666666666600003</v>
      </c>
      <c r="BM15" s="624">
        <v>61810.749999901105</v>
      </c>
      <c r="BN15" s="624" t="e">
        <f>NA()</f>
        <v>#N/A</v>
      </c>
      <c r="BO15" s="625" t="e">
        <f>BM15+BN15</f>
        <v>#N/A</v>
      </c>
      <c r="BP15" s="623">
        <v>4.1666666666600003</v>
      </c>
      <c r="BQ15" s="624">
        <v>61810.749999901105</v>
      </c>
      <c r="BR15" s="624" t="e">
        <f>NA()</f>
        <v>#N/A</v>
      </c>
      <c r="BS15" s="625" t="e">
        <f>BQ15+BR15</f>
        <v>#N/A</v>
      </c>
      <c r="BT15" s="623">
        <v>4.1666666666600003</v>
      </c>
      <c r="BU15" s="624">
        <v>61810.749999901105</v>
      </c>
      <c r="BV15" s="624" t="e">
        <f>NA()</f>
        <v>#N/A</v>
      </c>
      <c r="BW15" s="625" t="e">
        <f>BU15+BV15</f>
        <v>#N/A</v>
      </c>
      <c r="BX15" s="623">
        <v>4.1666666666600003</v>
      </c>
      <c r="BY15" s="624">
        <v>61810.749999901105</v>
      </c>
      <c r="BZ15" s="624" t="e">
        <f>NA()</f>
        <v>#N/A</v>
      </c>
      <c r="CA15" s="625" t="e">
        <f>BY15+BZ15</f>
        <v>#N/A</v>
      </c>
      <c r="CB15" s="623">
        <v>4.1666666666600003</v>
      </c>
      <c r="CC15" s="624">
        <v>61810.749999901105</v>
      </c>
      <c r="CD15" s="624" t="e">
        <f>NA()</f>
        <v>#N/A</v>
      </c>
      <c r="CE15" s="625" t="e">
        <f>CC15+CD15</f>
        <v>#N/A</v>
      </c>
      <c r="CF15" s="623">
        <v>4.1666666666600003</v>
      </c>
      <c r="CG15" s="624">
        <v>61810.749999901105</v>
      </c>
      <c r="CH15" s="624" t="e">
        <f>NA()</f>
        <v>#N/A</v>
      </c>
      <c r="CI15" s="625" t="e">
        <f>CG15+CH15</f>
        <v>#N/A</v>
      </c>
      <c r="CJ15" s="623">
        <v>4.1666666666600003</v>
      </c>
      <c r="CK15" s="624">
        <v>61810.749999901105</v>
      </c>
      <c r="CL15" s="624" t="e">
        <f>NA()</f>
        <v>#N/A</v>
      </c>
      <c r="CM15" s="625" t="e">
        <f>CK15+CL15</f>
        <v>#N/A</v>
      </c>
      <c r="CN15" s="623">
        <v>4.1666666666600003</v>
      </c>
      <c r="CO15" s="624">
        <v>61810.749999901105</v>
      </c>
      <c r="CP15" s="624" t="e">
        <f>NA()</f>
        <v>#N/A</v>
      </c>
      <c r="CQ15" s="625" t="e">
        <f>CO15+CP15</f>
        <v>#N/A</v>
      </c>
      <c r="CR15" s="623">
        <v>4.1666666666600003</v>
      </c>
      <c r="CS15" s="624">
        <v>61810.749999901105</v>
      </c>
      <c r="CT15" s="624" t="e">
        <f>NA()</f>
        <v>#N/A</v>
      </c>
      <c r="CU15" s="625" t="e">
        <f>CS15+CT15</f>
        <v>#N/A</v>
      </c>
      <c r="CV15" s="623">
        <v>4.1666666666600003</v>
      </c>
      <c r="CW15" s="624">
        <v>61810.749999901105</v>
      </c>
      <c r="CX15" s="624" t="e">
        <f>NA()</f>
        <v>#N/A</v>
      </c>
      <c r="CY15" s="625" t="e">
        <f>CW15+CX15</f>
        <v>#N/A</v>
      </c>
      <c r="CZ15" s="623">
        <v>4.1666666666600003</v>
      </c>
      <c r="DA15" s="624">
        <v>61810.749999901105</v>
      </c>
      <c r="DB15" s="624" t="e">
        <f>NA()</f>
        <v>#N/A</v>
      </c>
      <c r="DC15" s="625" t="e">
        <f>DA15+DB15</f>
        <v>#N/A</v>
      </c>
      <c r="DD15" s="623" t="e">
        <f>NA()</f>
        <v>#N/A</v>
      </c>
      <c r="DE15" s="624" t="e">
        <f>NA()</f>
        <v>#N/A</v>
      </c>
      <c r="DF15" s="624" t="e">
        <f>NA()</f>
        <v>#N/A</v>
      </c>
      <c r="DG15" s="625" t="e">
        <f>DE15+DF15</f>
        <v>#N/A</v>
      </c>
      <c r="DH15" s="623" t="e">
        <f>NA()</f>
        <v>#N/A</v>
      </c>
      <c r="DI15" s="624" t="e">
        <f>NA()</f>
        <v>#N/A</v>
      </c>
      <c r="DJ15" s="624" t="e">
        <f>NA()</f>
        <v>#N/A</v>
      </c>
      <c r="DK15" s="625" t="e">
        <f>DI15+DJ15</f>
        <v>#N/A</v>
      </c>
      <c r="DL15" s="623" t="e">
        <f>NA()</f>
        <v>#N/A</v>
      </c>
      <c r="DM15" s="624" t="e">
        <f>NA()</f>
        <v>#N/A</v>
      </c>
      <c r="DN15" s="624" t="e">
        <f>NA()</f>
        <v>#N/A</v>
      </c>
      <c r="DO15" s="625" t="e">
        <f>DM15+DN15</f>
        <v>#N/A</v>
      </c>
      <c r="DP15" s="623" t="e">
        <f>NA()</f>
        <v>#N/A</v>
      </c>
      <c r="DQ15" s="624" t="e">
        <f>NA()</f>
        <v>#N/A</v>
      </c>
      <c r="DR15" s="624" t="e">
        <f>NA()</f>
        <v>#N/A</v>
      </c>
      <c r="DS15" s="625" t="e">
        <f>DQ15+DR15</f>
        <v>#N/A</v>
      </c>
      <c r="DT15" s="623" t="e">
        <f>NA()</f>
        <v>#N/A</v>
      </c>
      <c r="DU15" s="624" t="e">
        <f>NA()</f>
        <v>#N/A</v>
      </c>
      <c r="DV15" s="624" t="e">
        <f>NA()</f>
        <v>#N/A</v>
      </c>
      <c r="DW15" s="625" t="e">
        <f>DU15+DV15</f>
        <v>#N/A</v>
      </c>
      <c r="DX15" s="623" t="e">
        <f>NA()</f>
        <v>#N/A</v>
      </c>
      <c r="DY15" s="624" t="e">
        <f>NA()</f>
        <v>#N/A</v>
      </c>
      <c r="DZ15" s="624" t="e">
        <f>NA()</f>
        <v>#N/A</v>
      </c>
      <c r="EA15" s="625" t="e">
        <f>DY15+DZ15</f>
        <v>#N/A</v>
      </c>
    </row>
    <row r="16" spans="1:131" ht="12.75" hidden="1" customHeight="1">
      <c r="B16" s="626"/>
      <c r="C16" s="627"/>
      <c r="D16" s="628" t="s">
        <v>2445</v>
      </c>
      <c r="E16" s="629" t="s">
        <v>2447</v>
      </c>
      <c r="F16" s="630">
        <f>IF(F17&lt;&gt;0,F15-F17,0)</f>
        <v>0</v>
      </c>
      <c r="G16" s="631"/>
      <c r="H16" s="632"/>
      <c r="I16" s="633"/>
      <c r="J16" s="633"/>
      <c r="K16" s="634"/>
      <c r="L16" s="635">
        <f>L15+H16</f>
        <v>100</v>
      </c>
      <c r="M16" s="635">
        <f>M15+I16</f>
        <v>1483458</v>
      </c>
      <c r="N16" s="636" t="e">
        <f>N15+J16</f>
        <v>#N/A</v>
      </c>
      <c r="O16" s="637" t="e">
        <f>'COMP INVESTIM.'!#REF!</f>
        <v>#REF!</v>
      </c>
      <c r="P16" s="638" t="e">
        <f t="shared" ref="P16:AU16" si="0">P15+L16</f>
        <v>#N/A</v>
      </c>
      <c r="Q16" s="639" t="e">
        <f t="shared" si="0"/>
        <v>#N/A</v>
      </c>
      <c r="R16" s="640" t="e">
        <f t="shared" si="0"/>
        <v>#N/A</v>
      </c>
      <c r="S16" s="641" t="e">
        <f t="shared" si="0"/>
        <v>#N/A</v>
      </c>
      <c r="T16" s="638" t="e">
        <f t="shared" si="0"/>
        <v>#N/A</v>
      </c>
      <c r="U16" s="639" t="e">
        <f t="shared" si="0"/>
        <v>#N/A</v>
      </c>
      <c r="V16" s="640" t="e">
        <f t="shared" si="0"/>
        <v>#N/A</v>
      </c>
      <c r="W16" s="641" t="e">
        <f t="shared" si="0"/>
        <v>#N/A</v>
      </c>
      <c r="X16" s="638" t="e">
        <f t="shared" si="0"/>
        <v>#N/A</v>
      </c>
      <c r="Y16" s="639" t="e">
        <f t="shared" si="0"/>
        <v>#N/A</v>
      </c>
      <c r="Z16" s="640" t="e">
        <f t="shared" si="0"/>
        <v>#N/A</v>
      </c>
      <c r="AA16" s="641" t="e">
        <f t="shared" si="0"/>
        <v>#N/A</v>
      </c>
      <c r="AB16" s="638" t="e">
        <f t="shared" si="0"/>
        <v>#N/A</v>
      </c>
      <c r="AC16" s="639" t="e">
        <f t="shared" si="0"/>
        <v>#N/A</v>
      </c>
      <c r="AD16" s="640" t="e">
        <f t="shared" si="0"/>
        <v>#N/A</v>
      </c>
      <c r="AE16" s="641" t="e">
        <f t="shared" si="0"/>
        <v>#N/A</v>
      </c>
      <c r="AF16" s="638" t="e">
        <f t="shared" si="0"/>
        <v>#N/A</v>
      </c>
      <c r="AG16" s="639" t="e">
        <f t="shared" si="0"/>
        <v>#N/A</v>
      </c>
      <c r="AH16" s="640" t="e">
        <f t="shared" si="0"/>
        <v>#N/A</v>
      </c>
      <c r="AI16" s="641" t="e">
        <f t="shared" si="0"/>
        <v>#N/A</v>
      </c>
      <c r="AJ16" s="638" t="e">
        <f t="shared" si="0"/>
        <v>#N/A</v>
      </c>
      <c r="AK16" s="639" t="e">
        <f t="shared" si="0"/>
        <v>#N/A</v>
      </c>
      <c r="AL16" s="640" t="e">
        <f t="shared" si="0"/>
        <v>#N/A</v>
      </c>
      <c r="AM16" s="641" t="e">
        <f t="shared" si="0"/>
        <v>#N/A</v>
      </c>
      <c r="AN16" s="638" t="e">
        <f t="shared" si="0"/>
        <v>#N/A</v>
      </c>
      <c r="AO16" s="639" t="e">
        <f t="shared" si="0"/>
        <v>#N/A</v>
      </c>
      <c r="AP16" s="640" t="e">
        <f t="shared" si="0"/>
        <v>#N/A</v>
      </c>
      <c r="AQ16" s="641" t="e">
        <f t="shared" si="0"/>
        <v>#N/A</v>
      </c>
      <c r="AR16" s="638" t="e">
        <f t="shared" si="0"/>
        <v>#N/A</v>
      </c>
      <c r="AS16" s="639" t="e">
        <f t="shared" si="0"/>
        <v>#N/A</v>
      </c>
      <c r="AT16" s="640" t="e">
        <f t="shared" si="0"/>
        <v>#N/A</v>
      </c>
      <c r="AU16" s="641" t="e">
        <f t="shared" si="0"/>
        <v>#N/A</v>
      </c>
      <c r="AV16" s="638" t="e">
        <f t="shared" ref="AV16:CA16" si="1">AV15+AR16</f>
        <v>#N/A</v>
      </c>
      <c r="AW16" s="639" t="e">
        <f t="shared" si="1"/>
        <v>#N/A</v>
      </c>
      <c r="AX16" s="640" t="e">
        <f t="shared" si="1"/>
        <v>#N/A</v>
      </c>
      <c r="AY16" s="641" t="e">
        <f t="shared" si="1"/>
        <v>#N/A</v>
      </c>
      <c r="AZ16" s="638" t="e">
        <f t="shared" si="1"/>
        <v>#N/A</v>
      </c>
      <c r="BA16" s="639" t="e">
        <f t="shared" si="1"/>
        <v>#N/A</v>
      </c>
      <c r="BB16" s="640" t="e">
        <f t="shared" si="1"/>
        <v>#N/A</v>
      </c>
      <c r="BC16" s="641" t="e">
        <f t="shared" si="1"/>
        <v>#N/A</v>
      </c>
      <c r="BD16" s="638" t="e">
        <f t="shared" si="1"/>
        <v>#N/A</v>
      </c>
      <c r="BE16" s="639" t="e">
        <f t="shared" si="1"/>
        <v>#N/A</v>
      </c>
      <c r="BF16" s="640" t="e">
        <f t="shared" si="1"/>
        <v>#N/A</v>
      </c>
      <c r="BG16" s="641" t="e">
        <f t="shared" si="1"/>
        <v>#N/A</v>
      </c>
      <c r="BH16" s="638" t="e">
        <f t="shared" si="1"/>
        <v>#N/A</v>
      </c>
      <c r="BI16" s="639" t="e">
        <f t="shared" si="1"/>
        <v>#N/A</v>
      </c>
      <c r="BJ16" s="640" t="e">
        <f t="shared" si="1"/>
        <v>#N/A</v>
      </c>
      <c r="BK16" s="641" t="e">
        <f t="shared" si="1"/>
        <v>#N/A</v>
      </c>
      <c r="BL16" s="638" t="e">
        <f t="shared" si="1"/>
        <v>#N/A</v>
      </c>
      <c r="BM16" s="639" t="e">
        <f t="shared" si="1"/>
        <v>#N/A</v>
      </c>
      <c r="BN16" s="640" t="e">
        <f t="shared" si="1"/>
        <v>#N/A</v>
      </c>
      <c r="BO16" s="641" t="e">
        <f t="shared" si="1"/>
        <v>#N/A</v>
      </c>
      <c r="BP16" s="638" t="e">
        <f t="shared" si="1"/>
        <v>#N/A</v>
      </c>
      <c r="BQ16" s="639" t="e">
        <f t="shared" si="1"/>
        <v>#N/A</v>
      </c>
      <c r="BR16" s="640" t="e">
        <f t="shared" si="1"/>
        <v>#N/A</v>
      </c>
      <c r="BS16" s="641" t="e">
        <f t="shared" si="1"/>
        <v>#N/A</v>
      </c>
      <c r="BT16" s="638" t="e">
        <f t="shared" si="1"/>
        <v>#N/A</v>
      </c>
      <c r="BU16" s="639" t="e">
        <f t="shared" si="1"/>
        <v>#N/A</v>
      </c>
      <c r="BV16" s="640" t="e">
        <f t="shared" si="1"/>
        <v>#N/A</v>
      </c>
      <c r="BW16" s="641" t="e">
        <f t="shared" si="1"/>
        <v>#N/A</v>
      </c>
      <c r="BX16" s="638" t="e">
        <f t="shared" si="1"/>
        <v>#N/A</v>
      </c>
      <c r="BY16" s="639" t="e">
        <f t="shared" si="1"/>
        <v>#N/A</v>
      </c>
      <c r="BZ16" s="640" t="e">
        <f t="shared" si="1"/>
        <v>#N/A</v>
      </c>
      <c r="CA16" s="641" t="e">
        <f t="shared" si="1"/>
        <v>#N/A</v>
      </c>
      <c r="CB16" s="638" t="e">
        <f t="shared" ref="CB16:DG16" si="2">CB15+BX16</f>
        <v>#N/A</v>
      </c>
      <c r="CC16" s="639" t="e">
        <f t="shared" si="2"/>
        <v>#N/A</v>
      </c>
      <c r="CD16" s="640" t="e">
        <f t="shared" si="2"/>
        <v>#N/A</v>
      </c>
      <c r="CE16" s="641" t="e">
        <f t="shared" si="2"/>
        <v>#N/A</v>
      </c>
      <c r="CF16" s="638" t="e">
        <f t="shared" si="2"/>
        <v>#N/A</v>
      </c>
      <c r="CG16" s="639" t="e">
        <f t="shared" si="2"/>
        <v>#N/A</v>
      </c>
      <c r="CH16" s="640" t="e">
        <f t="shared" si="2"/>
        <v>#N/A</v>
      </c>
      <c r="CI16" s="641" t="e">
        <f t="shared" si="2"/>
        <v>#N/A</v>
      </c>
      <c r="CJ16" s="638" t="e">
        <f t="shared" si="2"/>
        <v>#N/A</v>
      </c>
      <c r="CK16" s="639" t="e">
        <f t="shared" si="2"/>
        <v>#N/A</v>
      </c>
      <c r="CL16" s="640" t="e">
        <f t="shared" si="2"/>
        <v>#N/A</v>
      </c>
      <c r="CM16" s="641" t="e">
        <f t="shared" si="2"/>
        <v>#N/A</v>
      </c>
      <c r="CN16" s="638" t="e">
        <f t="shared" si="2"/>
        <v>#N/A</v>
      </c>
      <c r="CO16" s="639" t="e">
        <f t="shared" si="2"/>
        <v>#N/A</v>
      </c>
      <c r="CP16" s="640" t="e">
        <f t="shared" si="2"/>
        <v>#N/A</v>
      </c>
      <c r="CQ16" s="641" t="e">
        <f t="shared" si="2"/>
        <v>#N/A</v>
      </c>
      <c r="CR16" s="638" t="e">
        <f t="shared" si="2"/>
        <v>#N/A</v>
      </c>
      <c r="CS16" s="639" t="e">
        <f t="shared" si="2"/>
        <v>#N/A</v>
      </c>
      <c r="CT16" s="640" t="e">
        <f t="shared" si="2"/>
        <v>#N/A</v>
      </c>
      <c r="CU16" s="641" t="e">
        <f t="shared" si="2"/>
        <v>#N/A</v>
      </c>
      <c r="CV16" s="638" t="e">
        <f t="shared" si="2"/>
        <v>#N/A</v>
      </c>
      <c r="CW16" s="639" t="e">
        <f t="shared" si="2"/>
        <v>#N/A</v>
      </c>
      <c r="CX16" s="640" t="e">
        <f t="shared" si="2"/>
        <v>#N/A</v>
      </c>
      <c r="CY16" s="641" t="e">
        <f t="shared" si="2"/>
        <v>#N/A</v>
      </c>
      <c r="CZ16" s="638" t="e">
        <f t="shared" si="2"/>
        <v>#N/A</v>
      </c>
      <c r="DA16" s="639" t="e">
        <f t="shared" si="2"/>
        <v>#N/A</v>
      </c>
      <c r="DB16" s="640" t="e">
        <f t="shared" si="2"/>
        <v>#N/A</v>
      </c>
      <c r="DC16" s="641" t="e">
        <f t="shared" si="2"/>
        <v>#N/A</v>
      </c>
      <c r="DD16" s="638" t="e">
        <f t="shared" si="2"/>
        <v>#N/A</v>
      </c>
      <c r="DE16" s="639" t="e">
        <f t="shared" si="2"/>
        <v>#N/A</v>
      </c>
      <c r="DF16" s="640" t="e">
        <f t="shared" si="2"/>
        <v>#N/A</v>
      </c>
      <c r="DG16" s="641" t="e">
        <f t="shared" si="2"/>
        <v>#N/A</v>
      </c>
      <c r="DH16" s="638" t="e">
        <f t="shared" ref="DH16:EA16" si="3">DH15+DD16</f>
        <v>#N/A</v>
      </c>
      <c r="DI16" s="639" t="e">
        <f t="shared" si="3"/>
        <v>#N/A</v>
      </c>
      <c r="DJ16" s="640" t="e">
        <f t="shared" si="3"/>
        <v>#N/A</v>
      </c>
      <c r="DK16" s="641" t="e">
        <f t="shared" si="3"/>
        <v>#N/A</v>
      </c>
      <c r="DL16" s="638" t="e">
        <f t="shared" si="3"/>
        <v>#N/A</v>
      </c>
      <c r="DM16" s="639" t="e">
        <f t="shared" si="3"/>
        <v>#N/A</v>
      </c>
      <c r="DN16" s="640" t="e">
        <f t="shared" si="3"/>
        <v>#N/A</v>
      </c>
      <c r="DO16" s="641" t="e">
        <f t="shared" si="3"/>
        <v>#N/A</v>
      </c>
      <c r="DP16" s="638" t="e">
        <f t="shared" si="3"/>
        <v>#N/A</v>
      </c>
      <c r="DQ16" s="639" t="e">
        <f t="shared" si="3"/>
        <v>#N/A</v>
      </c>
      <c r="DR16" s="640" t="e">
        <f t="shared" si="3"/>
        <v>#N/A</v>
      </c>
      <c r="DS16" s="641" t="e">
        <f t="shared" si="3"/>
        <v>#N/A</v>
      </c>
      <c r="DT16" s="638" t="e">
        <f t="shared" si="3"/>
        <v>#N/A</v>
      </c>
      <c r="DU16" s="639" t="e">
        <f t="shared" si="3"/>
        <v>#N/A</v>
      </c>
      <c r="DV16" s="640" t="e">
        <f t="shared" si="3"/>
        <v>#N/A</v>
      </c>
      <c r="DW16" s="641" t="e">
        <f t="shared" si="3"/>
        <v>#N/A</v>
      </c>
      <c r="DX16" s="638" t="e">
        <f t="shared" si="3"/>
        <v>#N/A</v>
      </c>
      <c r="DY16" s="639" t="e">
        <f t="shared" si="3"/>
        <v>#N/A</v>
      </c>
      <c r="DZ16" s="640" t="e">
        <f t="shared" si="3"/>
        <v>#N/A</v>
      </c>
      <c r="EA16" s="641" t="e">
        <f t="shared" si="3"/>
        <v>#N/A</v>
      </c>
    </row>
    <row r="17" spans="2:131" ht="12.75" hidden="1" customHeight="1">
      <c r="B17" s="626"/>
      <c r="C17" s="627"/>
      <c r="D17" s="642" t="s">
        <v>2448</v>
      </c>
      <c r="E17" s="643" t="s">
        <v>2449</v>
      </c>
      <c r="F17" s="644"/>
      <c r="G17" s="645">
        <f>IF(F17=0,0,F17/F$115)</f>
        <v>0</v>
      </c>
      <c r="H17" s="646"/>
      <c r="I17" s="647"/>
      <c r="J17" s="647"/>
      <c r="K17" s="648"/>
      <c r="L17" s="649">
        <f>IF(O17&lt;&gt;0,(O17/$F17)*100,0)</f>
        <v>0</v>
      </c>
      <c r="M17" s="649">
        <v>0</v>
      </c>
      <c r="N17" s="650">
        <f>O17-M17</f>
        <v>0</v>
      </c>
      <c r="O17" s="651"/>
      <c r="P17" s="652">
        <f>IF(S17&lt;&gt;0,(S17/$F17)*100,0)</f>
        <v>0</v>
      </c>
      <c r="Q17" s="649">
        <v>0</v>
      </c>
      <c r="R17" s="649">
        <f>S17-Q17</f>
        <v>0</v>
      </c>
      <c r="S17" s="651"/>
      <c r="T17" s="652">
        <f>IF(W17&lt;&gt;0,(W17/$F17)*100,0)</f>
        <v>0</v>
      </c>
      <c r="U17" s="649">
        <v>0</v>
      </c>
      <c r="V17" s="649">
        <f>W17-U17</f>
        <v>0</v>
      </c>
      <c r="W17" s="651"/>
      <c r="X17" s="652">
        <f>IF(AA17&lt;&gt;0,(AA17/$F17)*100,0)</f>
        <v>0</v>
      </c>
      <c r="Y17" s="649">
        <v>0</v>
      </c>
      <c r="Z17" s="649">
        <f>AA17-Y17</f>
        <v>0</v>
      </c>
      <c r="AA17" s="651"/>
      <c r="AB17" s="652">
        <f>IF(AE17&lt;&gt;0,(AE17/$F17)*100,0)</f>
        <v>0</v>
      </c>
      <c r="AC17" s="649">
        <v>0</v>
      </c>
      <c r="AD17" s="649">
        <f>AE17-AC17</f>
        <v>0</v>
      </c>
      <c r="AE17" s="651"/>
      <c r="AF17" s="652">
        <f>IF(AI17&lt;&gt;0,(AI17/$F17)*100,0)</f>
        <v>0</v>
      </c>
      <c r="AG17" s="649">
        <v>0</v>
      </c>
      <c r="AH17" s="649">
        <f>AI17-AG17</f>
        <v>0</v>
      </c>
      <c r="AI17" s="651"/>
      <c r="AJ17" s="652">
        <f>IF(AM17&lt;&gt;0,(AM17/$F17)*100,0)</f>
        <v>0</v>
      </c>
      <c r="AK17" s="649">
        <v>0</v>
      </c>
      <c r="AL17" s="649">
        <f>AM17-AK17</f>
        <v>0</v>
      </c>
      <c r="AM17" s="651"/>
      <c r="AN17" s="652">
        <f>IF(AQ17&lt;&gt;0,(AQ17/$F17)*100,0)</f>
        <v>0</v>
      </c>
      <c r="AO17" s="649">
        <v>0</v>
      </c>
      <c r="AP17" s="649">
        <f>AQ17-AO17</f>
        <v>0</v>
      </c>
      <c r="AQ17" s="651"/>
      <c r="AR17" s="652">
        <f>IF(AU17&lt;&gt;0,(AU17/$F17)*100,0)</f>
        <v>0</v>
      </c>
      <c r="AS17" s="649">
        <v>0</v>
      </c>
      <c r="AT17" s="649">
        <f>AU17-AS17</f>
        <v>0</v>
      </c>
      <c r="AU17" s="651"/>
      <c r="AV17" s="652">
        <f>IF(AY17&lt;&gt;0,(AY17/$F17)*100,0)</f>
        <v>0</v>
      </c>
      <c r="AW17" s="649">
        <v>0</v>
      </c>
      <c r="AX17" s="649">
        <f>AY17-AW17</f>
        <v>0</v>
      </c>
      <c r="AY17" s="651"/>
      <c r="AZ17" s="652">
        <f>IF(BC17&lt;&gt;0,(BC17/$F17)*100,0)</f>
        <v>0</v>
      </c>
      <c r="BA17" s="649">
        <v>0</v>
      </c>
      <c r="BB17" s="649">
        <f>BC17-BA17</f>
        <v>0</v>
      </c>
      <c r="BC17" s="651"/>
      <c r="BD17" s="652">
        <f>IF(BG17&lt;&gt;0,(BG17/$F17)*100,0)</f>
        <v>0</v>
      </c>
      <c r="BE17" s="649">
        <v>0</v>
      </c>
      <c r="BF17" s="649">
        <f>BG17-BE17</f>
        <v>0</v>
      </c>
      <c r="BG17" s="651"/>
      <c r="BH17" s="652">
        <f>IF(BK17&lt;&gt;0,(BK17/$F17)*100,0)</f>
        <v>0</v>
      </c>
      <c r="BI17" s="649">
        <v>0</v>
      </c>
      <c r="BJ17" s="649">
        <f>BK17-BI17</f>
        <v>0</v>
      </c>
      <c r="BK17" s="651"/>
      <c r="BL17" s="652">
        <f>IF(BO17&lt;&gt;0,(BO17/$F17)*100,0)</f>
        <v>0</v>
      </c>
      <c r="BM17" s="649">
        <v>0</v>
      </c>
      <c r="BN17" s="649">
        <f>BO17-BM17</f>
        <v>0</v>
      </c>
      <c r="BO17" s="651"/>
      <c r="BP17" s="652">
        <f>IF(BS17&lt;&gt;0,(BS17/$F17)*100,0)</f>
        <v>0</v>
      </c>
      <c r="BQ17" s="649">
        <v>0</v>
      </c>
      <c r="BR17" s="649">
        <f>BS17-BQ17</f>
        <v>0</v>
      </c>
      <c r="BS17" s="651"/>
      <c r="BT17" s="652">
        <f>IF(BW17&lt;&gt;0,(BW17/$F17)*100,0)</f>
        <v>0</v>
      </c>
      <c r="BU17" s="649">
        <v>0</v>
      </c>
      <c r="BV17" s="649">
        <f>BW17-BU17</f>
        <v>0</v>
      </c>
      <c r="BW17" s="651"/>
      <c r="BX17" s="652">
        <f>IF(CA17&lt;&gt;0,(CA17/$F17)*100,0)</f>
        <v>0</v>
      </c>
      <c r="BY17" s="649">
        <v>0</v>
      </c>
      <c r="BZ17" s="649">
        <f>CA17-BY17</f>
        <v>0</v>
      </c>
      <c r="CA17" s="651"/>
      <c r="CB17" s="652">
        <f>IF(CE17&lt;&gt;0,(CE17/$F17)*100,0)</f>
        <v>0</v>
      </c>
      <c r="CC17" s="649">
        <v>0</v>
      </c>
      <c r="CD17" s="649">
        <f>CE17-CC17</f>
        <v>0</v>
      </c>
      <c r="CE17" s="651"/>
      <c r="CF17" s="652">
        <f>IF(CI17&lt;&gt;0,(CI17/$F17)*100,0)</f>
        <v>0</v>
      </c>
      <c r="CG17" s="649">
        <v>0</v>
      </c>
      <c r="CH17" s="649">
        <f>CI17-CG17</f>
        <v>0</v>
      </c>
      <c r="CI17" s="651"/>
      <c r="CJ17" s="652">
        <f>IF(CM17&lt;&gt;0,(CM17/$F17)*100,0)</f>
        <v>0</v>
      </c>
      <c r="CK17" s="649">
        <v>0</v>
      </c>
      <c r="CL17" s="649">
        <f>CM17-CK17</f>
        <v>0</v>
      </c>
      <c r="CM17" s="651"/>
      <c r="CN17" s="652">
        <f>IF(CQ17&lt;&gt;0,(CQ17/$F17)*100,0)</f>
        <v>0</v>
      </c>
      <c r="CO17" s="649">
        <v>0</v>
      </c>
      <c r="CP17" s="649">
        <f>CQ17-CO17</f>
        <v>0</v>
      </c>
      <c r="CQ17" s="651"/>
      <c r="CR17" s="652">
        <f>IF(CU17&lt;&gt;0,(CU17/$F17)*100,0)</f>
        <v>0</v>
      </c>
      <c r="CS17" s="649">
        <v>0</v>
      </c>
      <c r="CT17" s="649">
        <f>CU17-CS17</f>
        <v>0</v>
      </c>
      <c r="CU17" s="651"/>
      <c r="CV17" s="652">
        <f>IF(CY17&lt;&gt;0,(CY17/$F17)*100,0)</f>
        <v>0</v>
      </c>
      <c r="CW17" s="649">
        <v>0</v>
      </c>
      <c r="CX17" s="649">
        <f>CY17-CW17</f>
        <v>0</v>
      </c>
      <c r="CY17" s="651"/>
      <c r="CZ17" s="652">
        <f>IF(DC17&lt;&gt;0,(DC17/$F17)*100,0)</f>
        <v>0</v>
      </c>
      <c r="DA17" s="649">
        <v>0</v>
      </c>
      <c r="DB17" s="649">
        <f>DC17-DA17</f>
        <v>0</v>
      </c>
      <c r="DC17" s="651"/>
      <c r="DD17" s="652">
        <f>IF(DG17&lt;&gt;0,(DG17/$F17)*100,0)</f>
        <v>0</v>
      </c>
      <c r="DE17" s="649">
        <v>0</v>
      </c>
      <c r="DF17" s="649">
        <f>DG17-DE17</f>
        <v>0</v>
      </c>
      <c r="DG17" s="651"/>
      <c r="DH17" s="652">
        <f>IF(DK17&lt;&gt;0,(DK17/$F17)*100,0)</f>
        <v>0</v>
      </c>
      <c r="DI17" s="649">
        <v>0</v>
      </c>
      <c r="DJ17" s="649">
        <f>DK17-DI17</f>
        <v>0</v>
      </c>
      <c r="DK17" s="651"/>
      <c r="DL17" s="652">
        <f>IF(DO17&lt;&gt;0,(DO17/$F17)*100,0)</f>
        <v>0</v>
      </c>
      <c r="DM17" s="649">
        <v>0</v>
      </c>
      <c r="DN17" s="649">
        <f>DO17-DM17</f>
        <v>0</v>
      </c>
      <c r="DO17" s="651"/>
      <c r="DP17" s="652">
        <f>IF(DS17&lt;&gt;0,(DS17/$F17)*100,0)</f>
        <v>0</v>
      </c>
      <c r="DQ17" s="649">
        <v>0</v>
      </c>
      <c r="DR17" s="649">
        <f>DS17-DQ17</f>
        <v>0</v>
      </c>
      <c r="DS17" s="651"/>
      <c r="DT17" s="652">
        <f>IF(DW17&lt;&gt;0,(DW17/$F17)*100,0)</f>
        <v>0</v>
      </c>
      <c r="DU17" s="649">
        <v>0</v>
      </c>
      <c r="DV17" s="649">
        <f>DW17-DU17</f>
        <v>0</v>
      </c>
      <c r="DW17" s="651"/>
      <c r="DX17" s="652">
        <f>IF(EA17&lt;&gt;0,(EA17/$F17)*100,0)</f>
        <v>0</v>
      </c>
      <c r="DY17" s="649">
        <v>0</v>
      </c>
      <c r="DZ17" s="649">
        <f>EA17-DY17</f>
        <v>0</v>
      </c>
      <c r="EA17" s="651"/>
    </row>
    <row r="18" spans="2:131" ht="12.75" hidden="1" customHeight="1">
      <c r="B18" s="626"/>
      <c r="C18" s="627"/>
      <c r="D18" s="653" t="s">
        <v>2450</v>
      </c>
      <c r="E18" s="654" t="s">
        <v>2451</v>
      </c>
      <c r="F18" s="655">
        <f>IF(F17=0,F15,F17)</f>
        <v>1483458</v>
      </c>
      <c r="G18" s="656"/>
      <c r="H18" s="657"/>
      <c r="I18" s="658"/>
      <c r="J18" s="658"/>
      <c r="K18" s="659"/>
      <c r="L18" s="660">
        <f t="shared" ref="L18:AQ18" si="4">L17+H18</f>
        <v>0</v>
      </c>
      <c r="M18" s="660">
        <f t="shared" si="4"/>
        <v>0</v>
      </c>
      <c r="N18" s="661">
        <f t="shared" si="4"/>
        <v>0</v>
      </c>
      <c r="O18" s="662">
        <f t="shared" si="4"/>
        <v>0</v>
      </c>
      <c r="P18" s="663">
        <f t="shared" si="4"/>
        <v>0</v>
      </c>
      <c r="Q18" s="660">
        <f t="shared" si="4"/>
        <v>0</v>
      </c>
      <c r="R18" s="660">
        <f t="shared" si="4"/>
        <v>0</v>
      </c>
      <c r="S18" s="662">
        <f t="shared" si="4"/>
        <v>0</v>
      </c>
      <c r="T18" s="663">
        <f t="shared" si="4"/>
        <v>0</v>
      </c>
      <c r="U18" s="660">
        <f t="shared" si="4"/>
        <v>0</v>
      </c>
      <c r="V18" s="660">
        <f t="shared" si="4"/>
        <v>0</v>
      </c>
      <c r="W18" s="662">
        <f t="shared" si="4"/>
        <v>0</v>
      </c>
      <c r="X18" s="663">
        <f t="shared" si="4"/>
        <v>0</v>
      </c>
      <c r="Y18" s="660">
        <f t="shared" si="4"/>
        <v>0</v>
      </c>
      <c r="Z18" s="660">
        <f t="shared" si="4"/>
        <v>0</v>
      </c>
      <c r="AA18" s="662">
        <f t="shared" si="4"/>
        <v>0</v>
      </c>
      <c r="AB18" s="663">
        <f t="shared" si="4"/>
        <v>0</v>
      </c>
      <c r="AC18" s="660">
        <f t="shared" si="4"/>
        <v>0</v>
      </c>
      <c r="AD18" s="660">
        <f t="shared" si="4"/>
        <v>0</v>
      </c>
      <c r="AE18" s="662">
        <f t="shared" si="4"/>
        <v>0</v>
      </c>
      <c r="AF18" s="663">
        <f t="shared" si="4"/>
        <v>0</v>
      </c>
      <c r="AG18" s="660">
        <f t="shared" si="4"/>
        <v>0</v>
      </c>
      <c r="AH18" s="660">
        <f t="shared" si="4"/>
        <v>0</v>
      </c>
      <c r="AI18" s="662">
        <f t="shared" si="4"/>
        <v>0</v>
      </c>
      <c r="AJ18" s="663">
        <f t="shared" si="4"/>
        <v>0</v>
      </c>
      <c r="AK18" s="660">
        <f t="shared" si="4"/>
        <v>0</v>
      </c>
      <c r="AL18" s="660">
        <f t="shared" si="4"/>
        <v>0</v>
      </c>
      <c r="AM18" s="662">
        <f t="shared" si="4"/>
        <v>0</v>
      </c>
      <c r="AN18" s="663">
        <f t="shared" si="4"/>
        <v>0</v>
      </c>
      <c r="AO18" s="660">
        <f t="shared" si="4"/>
        <v>0</v>
      </c>
      <c r="AP18" s="660">
        <f t="shared" si="4"/>
        <v>0</v>
      </c>
      <c r="AQ18" s="662">
        <f t="shared" si="4"/>
        <v>0</v>
      </c>
      <c r="AR18" s="663">
        <f t="shared" ref="AR18:BW18" si="5">AR17+AN18</f>
        <v>0</v>
      </c>
      <c r="AS18" s="660">
        <f t="shared" si="5"/>
        <v>0</v>
      </c>
      <c r="AT18" s="660">
        <f t="shared" si="5"/>
        <v>0</v>
      </c>
      <c r="AU18" s="662">
        <f t="shared" si="5"/>
        <v>0</v>
      </c>
      <c r="AV18" s="663">
        <f t="shared" si="5"/>
        <v>0</v>
      </c>
      <c r="AW18" s="660">
        <f t="shared" si="5"/>
        <v>0</v>
      </c>
      <c r="AX18" s="660">
        <f t="shared" si="5"/>
        <v>0</v>
      </c>
      <c r="AY18" s="662">
        <f t="shared" si="5"/>
        <v>0</v>
      </c>
      <c r="AZ18" s="663">
        <f t="shared" si="5"/>
        <v>0</v>
      </c>
      <c r="BA18" s="660">
        <f t="shared" si="5"/>
        <v>0</v>
      </c>
      <c r="BB18" s="660">
        <f t="shared" si="5"/>
        <v>0</v>
      </c>
      <c r="BC18" s="662">
        <f t="shared" si="5"/>
        <v>0</v>
      </c>
      <c r="BD18" s="663">
        <f t="shared" si="5"/>
        <v>0</v>
      </c>
      <c r="BE18" s="660">
        <f t="shared" si="5"/>
        <v>0</v>
      </c>
      <c r="BF18" s="660">
        <f t="shared" si="5"/>
        <v>0</v>
      </c>
      <c r="BG18" s="662">
        <f t="shared" si="5"/>
        <v>0</v>
      </c>
      <c r="BH18" s="663">
        <f t="shared" si="5"/>
        <v>0</v>
      </c>
      <c r="BI18" s="660">
        <f t="shared" si="5"/>
        <v>0</v>
      </c>
      <c r="BJ18" s="660">
        <f t="shared" si="5"/>
        <v>0</v>
      </c>
      <c r="BK18" s="662">
        <f t="shared" si="5"/>
        <v>0</v>
      </c>
      <c r="BL18" s="663">
        <f t="shared" si="5"/>
        <v>0</v>
      </c>
      <c r="BM18" s="660">
        <f t="shared" si="5"/>
        <v>0</v>
      </c>
      <c r="BN18" s="660">
        <f t="shared" si="5"/>
        <v>0</v>
      </c>
      <c r="BO18" s="662">
        <f t="shared" si="5"/>
        <v>0</v>
      </c>
      <c r="BP18" s="663">
        <f t="shared" si="5"/>
        <v>0</v>
      </c>
      <c r="BQ18" s="660">
        <f t="shared" si="5"/>
        <v>0</v>
      </c>
      <c r="BR18" s="660">
        <f t="shared" si="5"/>
        <v>0</v>
      </c>
      <c r="BS18" s="662">
        <f t="shared" si="5"/>
        <v>0</v>
      </c>
      <c r="BT18" s="663">
        <f t="shared" si="5"/>
        <v>0</v>
      </c>
      <c r="BU18" s="660">
        <f t="shared" si="5"/>
        <v>0</v>
      </c>
      <c r="BV18" s="660">
        <f t="shared" si="5"/>
        <v>0</v>
      </c>
      <c r="BW18" s="662">
        <f t="shared" si="5"/>
        <v>0</v>
      </c>
      <c r="BX18" s="663">
        <f t="shared" ref="BX18:DC18" si="6">BX17+BT18</f>
        <v>0</v>
      </c>
      <c r="BY18" s="660">
        <f t="shared" si="6"/>
        <v>0</v>
      </c>
      <c r="BZ18" s="660">
        <f t="shared" si="6"/>
        <v>0</v>
      </c>
      <c r="CA18" s="662">
        <f t="shared" si="6"/>
        <v>0</v>
      </c>
      <c r="CB18" s="663">
        <f t="shared" si="6"/>
        <v>0</v>
      </c>
      <c r="CC18" s="660">
        <f t="shared" si="6"/>
        <v>0</v>
      </c>
      <c r="CD18" s="660">
        <f t="shared" si="6"/>
        <v>0</v>
      </c>
      <c r="CE18" s="662">
        <f t="shared" si="6"/>
        <v>0</v>
      </c>
      <c r="CF18" s="663">
        <f t="shared" si="6"/>
        <v>0</v>
      </c>
      <c r="CG18" s="660">
        <f t="shared" si="6"/>
        <v>0</v>
      </c>
      <c r="CH18" s="660">
        <f t="shared" si="6"/>
        <v>0</v>
      </c>
      <c r="CI18" s="662">
        <f t="shared" si="6"/>
        <v>0</v>
      </c>
      <c r="CJ18" s="663">
        <f t="shared" si="6"/>
        <v>0</v>
      </c>
      <c r="CK18" s="660">
        <f t="shared" si="6"/>
        <v>0</v>
      </c>
      <c r="CL18" s="660">
        <f t="shared" si="6"/>
        <v>0</v>
      </c>
      <c r="CM18" s="662">
        <f t="shared" si="6"/>
        <v>0</v>
      </c>
      <c r="CN18" s="663">
        <f t="shared" si="6"/>
        <v>0</v>
      </c>
      <c r="CO18" s="660">
        <f t="shared" si="6"/>
        <v>0</v>
      </c>
      <c r="CP18" s="660">
        <f t="shared" si="6"/>
        <v>0</v>
      </c>
      <c r="CQ18" s="662">
        <f t="shared" si="6"/>
        <v>0</v>
      </c>
      <c r="CR18" s="663">
        <f t="shared" si="6"/>
        <v>0</v>
      </c>
      <c r="CS18" s="660">
        <f t="shared" si="6"/>
        <v>0</v>
      </c>
      <c r="CT18" s="660">
        <f t="shared" si="6"/>
        <v>0</v>
      </c>
      <c r="CU18" s="662">
        <f t="shared" si="6"/>
        <v>0</v>
      </c>
      <c r="CV18" s="663">
        <f t="shared" si="6"/>
        <v>0</v>
      </c>
      <c r="CW18" s="660">
        <f t="shared" si="6"/>
        <v>0</v>
      </c>
      <c r="CX18" s="660">
        <f t="shared" si="6"/>
        <v>0</v>
      </c>
      <c r="CY18" s="662">
        <f t="shared" si="6"/>
        <v>0</v>
      </c>
      <c r="CZ18" s="663">
        <f t="shared" si="6"/>
        <v>0</v>
      </c>
      <c r="DA18" s="660">
        <f t="shared" si="6"/>
        <v>0</v>
      </c>
      <c r="DB18" s="660">
        <f t="shared" si="6"/>
        <v>0</v>
      </c>
      <c r="DC18" s="662">
        <f t="shared" si="6"/>
        <v>0</v>
      </c>
      <c r="DD18" s="663">
        <f t="shared" ref="DD18:EA18" si="7">DD17+CZ18</f>
        <v>0</v>
      </c>
      <c r="DE18" s="660">
        <f t="shared" si="7"/>
        <v>0</v>
      </c>
      <c r="DF18" s="660">
        <f t="shared" si="7"/>
        <v>0</v>
      </c>
      <c r="DG18" s="662">
        <f t="shared" si="7"/>
        <v>0</v>
      </c>
      <c r="DH18" s="663">
        <f t="shared" si="7"/>
        <v>0</v>
      </c>
      <c r="DI18" s="660">
        <f t="shared" si="7"/>
        <v>0</v>
      </c>
      <c r="DJ18" s="660">
        <f t="shared" si="7"/>
        <v>0</v>
      </c>
      <c r="DK18" s="662">
        <f t="shared" si="7"/>
        <v>0</v>
      </c>
      <c r="DL18" s="663">
        <f t="shared" si="7"/>
        <v>0</v>
      </c>
      <c r="DM18" s="660">
        <f t="shared" si="7"/>
        <v>0</v>
      </c>
      <c r="DN18" s="660">
        <f t="shared" si="7"/>
        <v>0</v>
      </c>
      <c r="DO18" s="662">
        <f t="shared" si="7"/>
        <v>0</v>
      </c>
      <c r="DP18" s="663">
        <f t="shared" si="7"/>
        <v>0</v>
      </c>
      <c r="DQ18" s="660">
        <f t="shared" si="7"/>
        <v>0</v>
      </c>
      <c r="DR18" s="660">
        <f t="shared" si="7"/>
        <v>0</v>
      </c>
      <c r="DS18" s="662">
        <f t="shared" si="7"/>
        <v>0</v>
      </c>
      <c r="DT18" s="663">
        <f t="shared" si="7"/>
        <v>0</v>
      </c>
      <c r="DU18" s="660">
        <f t="shared" si="7"/>
        <v>0</v>
      </c>
      <c r="DV18" s="660">
        <f t="shared" si="7"/>
        <v>0</v>
      </c>
      <c r="DW18" s="662">
        <f t="shared" si="7"/>
        <v>0</v>
      </c>
      <c r="DX18" s="663">
        <f t="shared" si="7"/>
        <v>0</v>
      </c>
      <c r="DY18" s="660">
        <f t="shared" si="7"/>
        <v>0</v>
      </c>
      <c r="DZ18" s="660">
        <f t="shared" si="7"/>
        <v>0</v>
      </c>
      <c r="EA18" s="662">
        <f t="shared" si="7"/>
        <v>0</v>
      </c>
    </row>
    <row r="19" spans="2:131" ht="12.75" customHeight="1">
      <c r="B19" s="610">
        <v>2</v>
      </c>
      <c r="C19" s="664" t="s">
        <v>2427</v>
      </c>
      <c r="D19" s="612" t="s">
        <v>2445</v>
      </c>
      <c r="E19" s="613" t="s">
        <v>2446</v>
      </c>
      <c r="F19" s="614">
        <v>562401.39</v>
      </c>
      <c r="G19" s="615">
        <v>1.0390943847805147E-2</v>
      </c>
      <c r="H19" s="616"/>
      <c r="I19" s="617"/>
      <c r="J19" s="617"/>
      <c r="K19" s="618"/>
      <c r="L19" s="619" t="e">
        <f>NA()</f>
        <v>#N/A</v>
      </c>
      <c r="M19" s="620" t="e">
        <f>NA()</f>
        <v>#N/A</v>
      </c>
      <c r="N19" s="621" t="e">
        <f>NA()</f>
        <v>#N/A</v>
      </c>
      <c r="O19" s="622" t="e">
        <f>M19+N19</f>
        <v>#N/A</v>
      </c>
      <c r="P19" s="619" t="e">
        <f>NA()</f>
        <v>#N/A</v>
      </c>
      <c r="Q19" s="624" t="e">
        <f>NA()</f>
        <v>#N/A</v>
      </c>
      <c r="R19" s="624" t="e">
        <f>NA()</f>
        <v>#N/A</v>
      </c>
      <c r="S19" s="625" t="e">
        <f>Q19+R19</f>
        <v>#N/A</v>
      </c>
      <c r="T19" s="619">
        <v>4.1666666666600003</v>
      </c>
      <c r="U19" s="624">
        <v>23433.391249962511</v>
      </c>
      <c r="V19" s="624" t="e">
        <f>NA()</f>
        <v>#N/A</v>
      </c>
      <c r="W19" s="625" t="e">
        <f>U19+V19</f>
        <v>#N/A</v>
      </c>
      <c r="X19" s="619">
        <v>4.1666666666600003</v>
      </c>
      <c r="Y19" s="624">
        <v>23433.391249962511</v>
      </c>
      <c r="Z19" s="624" t="e">
        <f>NA()</f>
        <v>#N/A</v>
      </c>
      <c r="AA19" s="625" t="e">
        <f>Y19+Z19</f>
        <v>#N/A</v>
      </c>
      <c r="AB19" s="619">
        <v>4.1666666666600003</v>
      </c>
      <c r="AC19" s="624">
        <v>23433.391249962511</v>
      </c>
      <c r="AD19" s="624" t="e">
        <f>NA()</f>
        <v>#N/A</v>
      </c>
      <c r="AE19" s="625" t="e">
        <f>AC19+AD19</f>
        <v>#N/A</v>
      </c>
      <c r="AF19" s="619">
        <v>4.1666666666600003</v>
      </c>
      <c r="AG19" s="624">
        <v>23433.391249962511</v>
      </c>
      <c r="AH19" s="624" t="e">
        <f>NA()</f>
        <v>#N/A</v>
      </c>
      <c r="AI19" s="625" t="e">
        <f>AG19+AH19</f>
        <v>#N/A</v>
      </c>
      <c r="AJ19" s="619">
        <v>4.1666666666600003</v>
      </c>
      <c r="AK19" s="624">
        <v>23433.391249962511</v>
      </c>
      <c r="AL19" s="624" t="e">
        <f>NA()</f>
        <v>#N/A</v>
      </c>
      <c r="AM19" s="625" t="e">
        <f>AK19+AL19</f>
        <v>#N/A</v>
      </c>
      <c r="AN19" s="619">
        <v>4.1666666666600003</v>
      </c>
      <c r="AO19" s="624">
        <v>23433.391249962511</v>
      </c>
      <c r="AP19" s="624" t="e">
        <f>NA()</f>
        <v>#N/A</v>
      </c>
      <c r="AQ19" s="625" t="e">
        <f>AO19+AP19</f>
        <v>#N/A</v>
      </c>
      <c r="AR19" s="619">
        <v>4.1666666666600003</v>
      </c>
      <c r="AS19" s="624">
        <v>23433.391249962511</v>
      </c>
      <c r="AT19" s="624" t="e">
        <f>NA()</f>
        <v>#N/A</v>
      </c>
      <c r="AU19" s="625" t="e">
        <f>AS19+AT19</f>
        <v>#N/A</v>
      </c>
      <c r="AV19" s="619">
        <v>4.1666666666600003</v>
      </c>
      <c r="AW19" s="624">
        <v>23433.391249962511</v>
      </c>
      <c r="AX19" s="624" t="e">
        <f>NA()</f>
        <v>#N/A</v>
      </c>
      <c r="AY19" s="625" t="e">
        <f>AW19+AX19</f>
        <v>#N/A</v>
      </c>
      <c r="AZ19" s="619">
        <v>4.1666666666600003</v>
      </c>
      <c r="BA19" s="624">
        <v>23433.391249962511</v>
      </c>
      <c r="BB19" s="624" t="e">
        <f>NA()</f>
        <v>#N/A</v>
      </c>
      <c r="BC19" s="625" t="e">
        <f>BA19+BB19</f>
        <v>#N/A</v>
      </c>
      <c r="BD19" s="619">
        <v>4.1666666666600003</v>
      </c>
      <c r="BE19" s="624">
        <v>23433.391249962511</v>
      </c>
      <c r="BF19" s="624" t="e">
        <f>NA()</f>
        <v>#N/A</v>
      </c>
      <c r="BG19" s="625" t="e">
        <f>BE19+BF19</f>
        <v>#N/A</v>
      </c>
      <c r="BH19" s="619">
        <v>4.1666666666600003</v>
      </c>
      <c r="BI19" s="624">
        <v>23433.391249962511</v>
      </c>
      <c r="BJ19" s="624" t="e">
        <f>NA()</f>
        <v>#N/A</v>
      </c>
      <c r="BK19" s="625" t="e">
        <f>BI19+BJ19</f>
        <v>#N/A</v>
      </c>
      <c r="BL19" s="619">
        <v>4.1666666666600003</v>
      </c>
      <c r="BM19" s="624">
        <v>23433.391249962511</v>
      </c>
      <c r="BN19" s="624" t="e">
        <f>NA()</f>
        <v>#N/A</v>
      </c>
      <c r="BO19" s="625" t="e">
        <f>BM19+BN19</f>
        <v>#N/A</v>
      </c>
      <c r="BP19" s="619">
        <v>4.1666666666600003</v>
      </c>
      <c r="BQ19" s="624">
        <v>23433.391249962511</v>
      </c>
      <c r="BR19" s="624" t="e">
        <f>NA()</f>
        <v>#N/A</v>
      </c>
      <c r="BS19" s="625" t="e">
        <f>BQ19+BR19</f>
        <v>#N/A</v>
      </c>
      <c r="BT19" s="619">
        <v>4.1666666666600003</v>
      </c>
      <c r="BU19" s="624">
        <v>23433.391249962511</v>
      </c>
      <c r="BV19" s="624" t="e">
        <f>NA()</f>
        <v>#N/A</v>
      </c>
      <c r="BW19" s="625" t="e">
        <f>BU19+BV19</f>
        <v>#N/A</v>
      </c>
      <c r="BX19" s="619">
        <v>4.1666666666600003</v>
      </c>
      <c r="BY19" s="624">
        <v>23433.391249962511</v>
      </c>
      <c r="BZ19" s="624" t="e">
        <f>NA()</f>
        <v>#N/A</v>
      </c>
      <c r="CA19" s="625" t="e">
        <f>BY19+BZ19</f>
        <v>#N/A</v>
      </c>
      <c r="CB19" s="619">
        <v>4.1666666666600003</v>
      </c>
      <c r="CC19" s="624">
        <v>23433.391249962511</v>
      </c>
      <c r="CD19" s="624" t="e">
        <f>NA()</f>
        <v>#N/A</v>
      </c>
      <c r="CE19" s="625" t="e">
        <f>CC19+CD19</f>
        <v>#N/A</v>
      </c>
      <c r="CF19" s="619">
        <v>4.1666666666600003</v>
      </c>
      <c r="CG19" s="624">
        <v>23433.391249962511</v>
      </c>
      <c r="CH19" s="624" t="e">
        <f>NA()</f>
        <v>#N/A</v>
      </c>
      <c r="CI19" s="625" t="e">
        <f>CG19+CH19</f>
        <v>#N/A</v>
      </c>
      <c r="CJ19" s="619">
        <v>4.1666666666600003</v>
      </c>
      <c r="CK19" s="624">
        <v>23433.391249962511</v>
      </c>
      <c r="CL19" s="624" t="e">
        <f>NA()</f>
        <v>#N/A</v>
      </c>
      <c r="CM19" s="625" t="e">
        <f>CK19+CL19</f>
        <v>#N/A</v>
      </c>
      <c r="CN19" s="619">
        <v>4.1666666666600003</v>
      </c>
      <c r="CO19" s="624">
        <v>23433.391249962511</v>
      </c>
      <c r="CP19" s="624" t="e">
        <f>NA()</f>
        <v>#N/A</v>
      </c>
      <c r="CQ19" s="625" t="e">
        <f>CO19+CP19</f>
        <v>#N/A</v>
      </c>
      <c r="CR19" s="619">
        <v>4.1666666666600003</v>
      </c>
      <c r="CS19" s="624">
        <v>23433.391249962511</v>
      </c>
      <c r="CT19" s="624" t="e">
        <f>NA()</f>
        <v>#N/A</v>
      </c>
      <c r="CU19" s="625" t="e">
        <f>CS19+CT19</f>
        <v>#N/A</v>
      </c>
      <c r="CV19" s="619">
        <v>4.1666666666600003</v>
      </c>
      <c r="CW19" s="624">
        <v>23433.391249962511</v>
      </c>
      <c r="CX19" s="624" t="e">
        <f>NA()</f>
        <v>#N/A</v>
      </c>
      <c r="CY19" s="625" t="e">
        <f>CW19+CX19</f>
        <v>#N/A</v>
      </c>
      <c r="CZ19" s="619">
        <v>4.1666666666600003</v>
      </c>
      <c r="DA19" s="624">
        <v>23433.391249962511</v>
      </c>
      <c r="DB19" s="624" t="e">
        <f>NA()</f>
        <v>#N/A</v>
      </c>
      <c r="DC19" s="625" t="e">
        <f>DA19+DB19</f>
        <v>#N/A</v>
      </c>
      <c r="DD19" s="619" t="e">
        <f>NA()</f>
        <v>#N/A</v>
      </c>
      <c r="DE19" s="624" t="e">
        <f>NA()</f>
        <v>#N/A</v>
      </c>
      <c r="DF19" s="624" t="e">
        <f>NA()</f>
        <v>#N/A</v>
      </c>
      <c r="DG19" s="625" t="e">
        <f>DE19+DF19</f>
        <v>#N/A</v>
      </c>
      <c r="DH19" s="619" t="e">
        <f>NA()</f>
        <v>#N/A</v>
      </c>
      <c r="DI19" s="624" t="e">
        <f>NA()</f>
        <v>#N/A</v>
      </c>
      <c r="DJ19" s="624" t="e">
        <f>NA()</f>
        <v>#N/A</v>
      </c>
      <c r="DK19" s="625" t="e">
        <f>DI19+DJ19</f>
        <v>#N/A</v>
      </c>
      <c r="DL19" s="619" t="e">
        <f>NA()</f>
        <v>#N/A</v>
      </c>
      <c r="DM19" s="624" t="e">
        <f>NA()</f>
        <v>#N/A</v>
      </c>
      <c r="DN19" s="624" t="e">
        <f>NA()</f>
        <v>#N/A</v>
      </c>
      <c r="DO19" s="625" t="e">
        <f>DM19+DN19</f>
        <v>#N/A</v>
      </c>
      <c r="DP19" s="619" t="e">
        <f>NA()</f>
        <v>#N/A</v>
      </c>
      <c r="DQ19" s="624" t="e">
        <f>NA()</f>
        <v>#N/A</v>
      </c>
      <c r="DR19" s="624" t="e">
        <f>NA()</f>
        <v>#N/A</v>
      </c>
      <c r="DS19" s="625" t="e">
        <f>DQ19+DR19</f>
        <v>#N/A</v>
      </c>
      <c r="DT19" s="619" t="e">
        <f>NA()</f>
        <v>#N/A</v>
      </c>
      <c r="DU19" s="624" t="e">
        <f>NA()</f>
        <v>#N/A</v>
      </c>
      <c r="DV19" s="624" t="e">
        <f>NA()</f>
        <v>#N/A</v>
      </c>
      <c r="DW19" s="625" t="e">
        <f>DU19+DV19</f>
        <v>#N/A</v>
      </c>
      <c r="DX19" s="619" t="e">
        <f>NA()</f>
        <v>#N/A</v>
      </c>
      <c r="DY19" s="624" t="e">
        <f>NA()</f>
        <v>#N/A</v>
      </c>
      <c r="DZ19" s="624" t="e">
        <f>NA()</f>
        <v>#N/A</v>
      </c>
      <c r="EA19" s="625" t="e">
        <f>DY19+DZ19</f>
        <v>#N/A</v>
      </c>
    </row>
    <row r="20" spans="2:131" ht="12.75" hidden="1" customHeight="1">
      <c r="B20" s="626"/>
      <c r="C20" s="627"/>
      <c r="D20" s="628" t="s">
        <v>2445</v>
      </c>
      <c r="E20" s="629" t="s">
        <v>2447</v>
      </c>
      <c r="F20" s="630">
        <f>IF(F21&lt;&gt;0,F19-F21,0)</f>
        <v>0</v>
      </c>
      <c r="G20" s="631"/>
      <c r="H20" s="632"/>
      <c r="I20" s="633"/>
      <c r="J20" s="633"/>
      <c r="K20" s="634"/>
      <c r="L20" s="635" t="e">
        <f t="shared" ref="L20:AQ20" si="8">L19+H20</f>
        <v>#N/A</v>
      </c>
      <c r="M20" s="635" t="e">
        <f t="shared" si="8"/>
        <v>#N/A</v>
      </c>
      <c r="N20" s="636" t="e">
        <f t="shared" si="8"/>
        <v>#N/A</v>
      </c>
      <c r="O20" s="637" t="e">
        <f t="shared" si="8"/>
        <v>#N/A</v>
      </c>
      <c r="P20" s="638" t="e">
        <f t="shared" si="8"/>
        <v>#N/A</v>
      </c>
      <c r="Q20" s="639" t="e">
        <f t="shared" si="8"/>
        <v>#N/A</v>
      </c>
      <c r="R20" s="640" t="e">
        <f t="shared" si="8"/>
        <v>#N/A</v>
      </c>
      <c r="S20" s="641" t="e">
        <f t="shared" si="8"/>
        <v>#N/A</v>
      </c>
      <c r="T20" s="638" t="e">
        <f t="shared" si="8"/>
        <v>#N/A</v>
      </c>
      <c r="U20" s="639" t="e">
        <f t="shared" si="8"/>
        <v>#N/A</v>
      </c>
      <c r="V20" s="640" t="e">
        <f t="shared" si="8"/>
        <v>#N/A</v>
      </c>
      <c r="W20" s="641" t="e">
        <f t="shared" si="8"/>
        <v>#N/A</v>
      </c>
      <c r="X20" s="638" t="e">
        <f t="shared" si="8"/>
        <v>#N/A</v>
      </c>
      <c r="Y20" s="639" t="e">
        <f t="shared" si="8"/>
        <v>#N/A</v>
      </c>
      <c r="Z20" s="640" t="e">
        <f t="shared" si="8"/>
        <v>#N/A</v>
      </c>
      <c r="AA20" s="641" t="e">
        <f t="shared" si="8"/>
        <v>#N/A</v>
      </c>
      <c r="AB20" s="638" t="e">
        <f t="shared" si="8"/>
        <v>#N/A</v>
      </c>
      <c r="AC20" s="639" t="e">
        <f t="shared" si="8"/>
        <v>#N/A</v>
      </c>
      <c r="AD20" s="640" t="e">
        <f t="shared" si="8"/>
        <v>#N/A</v>
      </c>
      <c r="AE20" s="641" t="e">
        <f t="shared" si="8"/>
        <v>#N/A</v>
      </c>
      <c r="AF20" s="638" t="e">
        <f t="shared" si="8"/>
        <v>#N/A</v>
      </c>
      <c r="AG20" s="639" t="e">
        <f t="shared" si="8"/>
        <v>#N/A</v>
      </c>
      <c r="AH20" s="640" t="e">
        <f t="shared" si="8"/>
        <v>#N/A</v>
      </c>
      <c r="AI20" s="641" t="e">
        <f t="shared" si="8"/>
        <v>#N/A</v>
      </c>
      <c r="AJ20" s="638" t="e">
        <f t="shared" si="8"/>
        <v>#N/A</v>
      </c>
      <c r="AK20" s="639" t="e">
        <f t="shared" si="8"/>
        <v>#N/A</v>
      </c>
      <c r="AL20" s="640" t="e">
        <f t="shared" si="8"/>
        <v>#N/A</v>
      </c>
      <c r="AM20" s="641" t="e">
        <f t="shared" si="8"/>
        <v>#N/A</v>
      </c>
      <c r="AN20" s="638" t="e">
        <f t="shared" si="8"/>
        <v>#N/A</v>
      </c>
      <c r="AO20" s="639" t="e">
        <f t="shared" si="8"/>
        <v>#N/A</v>
      </c>
      <c r="AP20" s="640" t="e">
        <f t="shared" si="8"/>
        <v>#N/A</v>
      </c>
      <c r="AQ20" s="641" t="e">
        <f t="shared" si="8"/>
        <v>#N/A</v>
      </c>
      <c r="AR20" s="638" t="e">
        <f t="shared" ref="AR20:BW20" si="9">AR19+AN20</f>
        <v>#N/A</v>
      </c>
      <c r="AS20" s="639" t="e">
        <f t="shared" si="9"/>
        <v>#N/A</v>
      </c>
      <c r="AT20" s="640" t="e">
        <f t="shared" si="9"/>
        <v>#N/A</v>
      </c>
      <c r="AU20" s="641" t="e">
        <f t="shared" si="9"/>
        <v>#N/A</v>
      </c>
      <c r="AV20" s="638" t="e">
        <f t="shared" si="9"/>
        <v>#N/A</v>
      </c>
      <c r="AW20" s="639" t="e">
        <f t="shared" si="9"/>
        <v>#N/A</v>
      </c>
      <c r="AX20" s="640" t="e">
        <f t="shared" si="9"/>
        <v>#N/A</v>
      </c>
      <c r="AY20" s="641" t="e">
        <f t="shared" si="9"/>
        <v>#N/A</v>
      </c>
      <c r="AZ20" s="638" t="e">
        <f t="shared" si="9"/>
        <v>#N/A</v>
      </c>
      <c r="BA20" s="639" t="e">
        <f t="shared" si="9"/>
        <v>#N/A</v>
      </c>
      <c r="BB20" s="640" t="e">
        <f t="shared" si="9"/>
        <v>#N/A</v>
      </c>
      <c r="BC20" s="641" t="e">
        <f t="shared" si="9"/>
        <v>#N/A</v>
      </c>
      <c r="BD20" s="638" t="e">
        <f t="shared" si="9"/>
        <v>#N/A</v>
      </c>
      <c r="BE20" s="639" t="e">
        <f t="shared" si="9"/>
        <v>#N/A</v>
      </c>
      <c r="BF20" s="640" t="e">
        <f t="shared" si="9"/>
        <v>#N/A</v>
      </c>
      <c r="BG20" s="641" t="e">
        <f t="shared" si="9"/>
        <v>#N/A</v>
      </c>
      <c r="BH20" s="638" t="e">
        <f t="shared" si="9"/>
        <v>#N/A</v>
      </c>
      <c r="BI20" s="639" t="e">
        <f t="shared" si="9"/>
        <v>#N/A</v>
      </c>
      <c r="BJ20" s="640" t="e">
        <f t="shared" si="9"/>
        <v>#N/A</v>
      </c>
      <c r="BK20" s="641" t="e">
        <f t="shared" si="9"/>
        <v>#N/A</v>
      </c>
      <c r="BL20" s="638" t="e">
        <f t="shared" si="9"/>
        <v>#N/A</v>
      </c>
      <c r="BM20" s="639" t="e">
        <f t="shared" si="9"/>
        <v>#N/A</v>
      </c>
      <c r="BN20" s="640" t="e">
        <f t="shared" si="9"/>
        <v>#N/A</v>
      </c>
      <c r="BO20" s="641" t="e">
        <f t="shared" si="9"/>
        <v>#N/A</v>
      </c>
      <c r="BP20" s="638" t="e">
        <f t="shared" si="9"/>
        <v>#N/A</v>
      </c>
      <c r="BQ20" s="639" t="e">
        <f t="shared" si="9"/>
        <v>#N/A</v>
      </c>
      <c r="BR20" s="640" t="e">
        <f t="shared" si="9"/>
        <v>#N/A</v>
      </c>
      <c r="BS20" s="641" t="e">
        <f t="shared" si="9"/>
        <v>#N/A</v>
      </c>
      <c r="BT20" s="638" t="e">
        <f t="shared" si="9"/>
        <v>#N/A</v>
      </c>
      <c r="BU20" s="639" t="e">
        <f t="shared" si="9"/>
        <v>#N/A</v>
      </c>
      <c r="BV20" s="640" t="e">
        <f t="shared" si="9"/>
        <v>#N/A</v>
      </c>
      <c r="BW20" s="641" t="e">
        <f t="shared" si="9"/>
        <v>#N/A</v>
      </c>
      <c r="BX20" s="638" t="e">
        <f t="shared" ref="BX20:DC20" si="10">BX19+BT20</f>
        <v>#N/A</v>
      </c>
      <c r="BY20" s="639" t="e">
        <f t="shared" si="10"/>
        <v>#N/A</v>
      </c>
      <c r="BZ20" s="640" t="e">
        <f t="shared" si="10"/>
        <v>#N/A</v>
      </c>
      <c r="CA20" s="641" t="e">
        <f t="shared" si="10"/>
        <v>#N/A</v>
      </c>
      <c r="CB20" s="638" t="e">
        <f t="shared" si="10"/>
        <v>#N/A</v>
      </c>
      <c r="CC20" s="639" t="e">
        <f t="shared" si="10"/>
        <v>#N/A</v>
      </c>
      <c r="CD20" s="640" t="e">
        <f t="shared" si="10"/>
        <v>#N/A</v>
      </c>
      <c r="CE20" s="641" t="e">
        <f t="shared" si="10"/>
        <v>#N/A</v>
      </c>
      <c r="CF20" s="638" t="e">
        <f t="shared" si="10"/>
        <v>#N/A</v>
      </c>
      <c r="CG20" s="639" t="e">
        <f t="shared" si="10"/>
        <v>#N/A</v>
      </c>
      <c r="CH20" s="640" t="e">
        <f t="shared" si="10"/>
        <v>#N/A</v>
      </c>
      <c r="CI20" s="641" t="e">
        <f t="shared" si="10"/>
        <v>#N/A</v>
      </c>
      <c r="CJ20" s="638" t="e">
        <f t="shared" si="10"/>
        <v>#N/A</v>
      </c>
      <c r="CK20" s="639" t="e">
        <f t="shared" si="10"/>
        <v>#N/A</v>
      </c>
      <c r="CL20" s="640" t="e">
        <f t="shared" si="10"/>
        <v>#N/A</v>
      </c>
      <c r="CM20" s="641" t="e">
        <f t="shared" si="10"/>
        <v>#N/A</v>
      </c>
      <c r="CN20" s="638" t="e">
        <f t="shared" si="10"/>
        <v>#N/A</v>
      </c>
      <c r="CO20" s="639" t="e">
        <f t="shared" si="10"/>
        <v>#N/A</v>
      </c>
      <c r="CP20" s="640" t="e">
        <f t="shared" si="10"/>
        <v>#N/A</v>
      </c>
      <c r="CQ20" s="641" t="e">
        <f t="shared" si="10"/>
        <v>#N/A</v>
      </c>
      <c r="CR20" s="638" t="e">
        <f t="shared" si="10"/>
        <v>#N/A</v>
      </c>
      <c r="CS20" s="639" t="e">
        <f t="shared" si="10"/>
        <v>#N/A</v>
      </c>
      <c r="CT20" s="640" t="e">
        <f t="shared" si="10"/>
        <v>#N/A</v>
      </c>
      <c r="CU20" s="641" t="e">
        <f t="shared" si="10"/>
        <v>#N/A</v>
      </c>
      <c r="CV20" s="638" t="e">
        <f t="shared" si="10"/>
        <v>#N/A</v>
      </c>
      <c r="CW20" s="639" t="e">
        <f t="shared" si="10"/>
        <v>#N/A</v>
      </c>
      <c r="CX20" s="640" t="e">
        <f t="shared" si="10"/>
        <v>#N/A</v>
      </c>
      <c r="CY20" s="641" t="e">
        <f t="shared" si="10"/>
        <v>#N/A</v>
      </c>
      <c r="CZ20" s="638" t="e">
        <f t="shared" si="10"/>
        <v>#N/A</v>
      </c>
      <c r="DA20" s="639" t="e">
        <f t="shared" si="10"/>
        <v>#N/A</v>
      </c>
      <c r="DB20" s="640" t="e">
        <f t="shared" si="10"/>
        <v>#N/A</v>
      </c>
      <c r="DC20" s="641" t="e">
        <f t="shared" si="10"/>
        <v>#N/A</v>
      </c>
      <c r="DD20" s="638" t="e">
        <f t="shared" ref="DD20:EA20" si="11">DD19+CZ20</f>
        <v>#N/A</v>
      </c>
      <c r="DE20" s="639" t="e">
        <f t="shared" si="11"/>
        <v>#N/A</v>
      </c>
      <c r="DF20" s="640" t="e">
        <f t="shared" si="11"/>
        <v>#N/A</v>
      </c>
      <c r="DG20" s="641" t="e">
        <f t="shared" si="11"/>
        <v>#N/A</v>
      </c>
      <c r="DH20" s="638" t="e">
        <f t="shared" si="11"/>
        <v>#N/A</v>
      </c>
      <c r="DI20" s="639" t="e">
        <f t="shared" si="11"/>
        <v>#N/A</v>
      </c>
      <c r="DJ20" s="640" t="e">
        <f t="shared" si="11"/>
        <v>#N/A</v>
      </c>
      <c r="DK20" s="641" t="e">
        <f t="shared" si="11"/>
        <v>#N/A</v>
      </c>
      <c r="DL20" s="638" t="e">
        <f t="shared" si="11"/>
        <v>#N/A</v>
      </c>
      <c r="DM20" s="639" t="e">
        <f t="shared" si="11"/>
        <v>#N/A</v>
      </c>
      <c r="DN20" s="640" t="e">
        <f t="shared" si="11"/>
        <v>#N/A</v>
      </c>
      <c r="DO20" s="641" t="e">
        <f t="shared" si="11"/>
        <v>#N/A</v>
      </c>
      <c r="DP20" s="638" t="e">
        <f t="shared" si="11"/>
        <v>#N/A</v>
      </c>
      <c r="DQ20" s="639" t="e">
        <f t="shared" si="11"/>
        <v>#N/A</v>
      </c>
      <c r="DR20" s="640" t="e">
        <f t="shared" si="11"/>
        <v>#N/A</v>
      </c>
      <c r="DS20" s="641" t="e">
        <f t="shared" si="11"/>
        <v>#N/A</v>
      </c>
      <c r="DT20" s="638" t="e">
        <f t="shared" si="11"/>
        <v>#N/A</v>
      </c>
      <c r="DU20" s="639" t="e">
        <f t="shared" si="11"/>
        <v>#N/A</v>
      </c>
      <c r="DV20" s="640" t="e">
        <f t="shared" si="11"/>
        <v>#N/A</v>
      </c>
      <c r="DW20" s="641" t="e">
        <f t="shared" si="11"/>
        <v>#N/A</v>
      </c>
      <c r="DX20" s="638" t="e">
        <f t="shared" si="11"/>
        <v>#N/A</v>
      </c>
      <c r="DY20" s="639" t="e">
        <f t="shared" si="11"/>
        <v>#N/A</v>
      </c>
      <c r="DZ20" s="640" t="e">
        <f t="shared" si="11"/>
        <v>#N/A</v>
      </c>
      <c r="EA20" s="641" t="e">
        <f t="shared" si="11"/>
        <v>#N/A</v>
      </c>
    </row>
    <row r="21" spans="2:131" ht="12.75" hidden="1" customHeight="1">
      <c r="B21" s="626"/>
      <c r="C21" s="627"/>
      <c r="D21" s="642" t="s">
        <v>2448</v>
      </c>
      <c r="E21" s="643" t="s">
        <v>2449</v>
      </c>
      <c r="F21" s="644"/>
      <c r="G21" s="645">
        <f>IF(F21=0,0,F21/F$115)</f>
        <v>0</v>
      </c>
      <c r="H21" s="646"/>
      <c r="I21" s="647"/>
      <c r="J21" s="647"/>
      <c r="K21" s="648"/>
      <c r="L21" s="649" t="e">
        <f>IF(O21&lt;&gt;0,(O21/$F21)*100,0)</f>
        <v>#REF!</v>
      </c>
      <c r="M21" s="649" t="e">
        <f>NA()</f>
        <v>#N/A</v>
      </c>
      <c r="N21" s="650" t="e">
        <f>O21-M21</f>
        <v>#REF!</v>
      </c>
      <c r="O21" s="651" t="e">
        <f>'COMP INVESTIM.'!#REF!</f>
        <v>#REF!</v>
      </c>
      <c r="P21" s="652">
        <f>IF(S21&lt;&gt;0,(S21/$F21)*100,0)</f>
        <v>0</v>
      </c>
      <c r="Q21" s="649">
        <v>0</v>
      </c>
      <c r="R21" s="649">
        <f>S21-Q21</f>
        <v>0</v>
      </c>
      <c r="S21" s="651"/>
      <c r="T21" s="652">
        <f>IF(W21&lt;&gt;0,(W21/$F21)*100,0)</f>
        <v>0</v>
      </c>
      <c r="U21" s="649">
        <v>0</v>
      </c>
      <c r="V21" s="649">
        <f>W21-U21</f>
        <v>0</v>
      </c>
      <c r="W21" s="651"/>
      <c r="X21" s="652">
        <f>IF(AA21&lt;&gt;0,(AA21/$F21)*100,0)</f>
        <v>0</v>
      </c>
      <c r="Y21" s="649">
        <v>0</v>
      </c>
      <c r="Z21" s="649">
        <f>AA21-Y21</f>
        <v>0</v>
      </c>
      <c r="AA21" s="651"/>
      <c r="AB21" s="652">
        <f>IF(AE21&lt;&gt;0,(AE21/$F21)*100,0)</f>
        <v>0</v>
      </c>
      <c r="AC21" s="649">
        <v>0</v>
      </c>
      <c r="AD21" s="649">
        <f>AE21-AC21</f>
        <v>0</v>
      </c>
      <c r="AE21" s="651"/>
      <c r="AF21" s="652">
        <f>IF(AI21&lt;&gt;0,(AI21/$F21)*100,0)</f>
        <v>0</v>
      </c>
      <c r="AG21" s="649">
        <v>0</v>
      </c>
      <c r="AH21" s="649">
        <f>AI21-AG21</f>
        <v>0</v>
      </c>
      <c r="AI21" s="651"/>
      <c r="AJ21" s="652">
        <f>IF(AM21&lt;&gt;0,(AM21/$F21)*100,0)</f>
        <v>0</v>
      </c>
      <c r="AK21" s="649">
        <v>0</v>
      </c>
      <c r="AL21" s="649">
        <f>AM21-AK21</f>
        <v>0</v>
      </c>
      <c r="AM21" s="651"/>
      <c r="AN21" s="652">
        <f>IF(AQ21&lt;&gt;0,(AQ21/$F21)*100,0)</f>
        <v>0</v>
      </c>
      <c r="AO21" s="649">
        <v>0</v>
      </c>
      <c r="AP21" s="649">
        <f>AQ21-AO21</f>
        <v>0</v>
      </c>
      <c r="AQ21" s="651"/>
      <c r="AR21" s="652">
        <f>IF(AU21&lt;&gt;0,(AU21/$F21)*100,0)</f>
        <v>0</v>
      </c>
      <c r="AS21" s="649">
        <v>0</v>
      </c>
      <c r="AT21" s="649">
        <f>AU21-AS21</f>
        <v>0</v>
      </c>
      <c r="AU21" s="651"/>
      <c r="AV21" s="652">
        <f>IF(AY21&lt;&gt;0,(AY21/$F21)*100,0)</f>
        <v>0</v>
      </c>
      <c r="AW21" s="649">
        <v>0</v>
      </c>
      <c r="AX21" s="649">
        <f>AY21-AW21</f>
        <v>0</v>
      </c>
      <c r="AY21" s="651"/>
      <c r="AZ21" s="652">
        <f>IF(BC21&lt;&gt;0,(BC21/$F21)*100,0)</f>
        <v>0</v>
      </c>
      <c r="BA21" s="649">
        <v>0</v>
      </c>
      <c r="BB21" s="649">
        <f>BC21-BA21</f>
        <v>0</v>
      </c>
      <c r="BC21" s="651"/>
      <c r="BD21" s="652">
        <f>IF(BG21&lt;&gt;0,(BG21/$F21)*100,0)</f>
        <v>0</v>
      </c>
      <c r="BE21" s="649">
        <v>0</v>
      </c>
      <c r="BF21" s="649">
        <f>BG21-BE21</f>
        <v>0</v>
      </c>
      <c r="BG21" s="651"/>
      <c r="BH21" s="652">
        <f>IF(BK21&lt;&gt;0,(BK21/$F21)*100,0)</f>
        <v>0</v>
      </c>
      <c r="BI21" s="649">
        <v>0</v>
      </c>
      <c r="BJ21" s="649">
        <f>BK21-BI21</f>
        <v>0</v>
      </c>
      <c r="BK21" s="651"/>
      <c r="BL21" s="652">
        <f>IF(BO21&lt;&gt;0,(BO21/$F21)*100,0)</f>
        <v>0</v>
      </c>
      <c r="BM21" s="649">
        <v>0</v>
      </c>
      <c r="BN21" s="649">
        <f>BO21-BM21</f>
        <v>0</v>
      </c>
      <c r="BO21" s="651"/>
      <c r="BP21" s="652">
        <f>IF(BS21&lt;&gt;0,(BS21/$F21)*100,0)</f>
        <v>0</v>
      </c>
      <c r="BQ21" s="649">
        <v>0</v>
      </c>
      <c r="BR21" s="649">
        <f>BS21-BQ21</f>
        <v>0</v>
      </c>
      <c r="BS21" s="651"/>
      <c r="BT21" s="652">
        <f>IF(BW21&lt;&gt;0,(BW21/$F21)*100,0)</f>
        <v>0</v>
      </c>
      <c r="BU21" s="649">
        <v>0</v>
      </c>
      <c r="BV21" s="649">
        <f>BW21-BU21</f>
        <v>0</v>
      </c>
      <c r="BW21" s="651"/>
      <c r="BX21" s="652">
        <f>IF(CA21&lt;&gt;0,(CA21/$F21)*100,0)</f>
        <v>0</v>
      </c>
      <c r="BY21" s="649">
        <v>0</v>
      </c>
      <c r="BZ21" s="649">
        <f>CA21-BY21</f>
        <v>0</v>
      </c>
      <c r="CA21" s="651"/>
      <c r="CB21" s="652">
        <f>IF(CE21&lt;&gt;0,(CE21/$F21)*100,0)</f>
        <v>0</v>
      </c>
      <c r="CC21" s="649">
        <v>0</v>
      </c>
      <c r="CD21" s="649">
        <f>CE21-CC21</f>
        <v>0</v>
      </c>
      <c r="CE21" s="651"/>
      <c r="CF21" s="652">
        <f>IF(CI21&lt;&gt;0,(CI21/$F21)*100,0)</f>
        <v>0</v>
      </c>
      <c r="CG21" s="649">
        <v>0</v>
      </c>
      <c r="CH21" s="649">
        <f>CI21-CG21</f>
        <v>0</v>
      </c>
      <c r="CI21" s="651"/>
      <c r="CJ21" s="652">
        <f>IF(CM21&lt;&gt;0,(CM21/$F21)*100,0)</f>
        <v>0</v>
      </c>
      <c r="CK21" s="649">
        <v>0</v>
      </c>
      <c r="CL21" s="649">
        <f>CM21-CK21</f>
        <v>0</v>
      </c>
      <c r="CM21" s="651"/>
      <c r="CN21" s="652">
        <f>IF(CQ21&lt;&gt;0,(CQ21/$F21)*100,0)</f>
        <v>0</v>
      </c>
      <c r="CO21" s="649">
        <v>0</v>
      </c>
      <c r="CP21" s="649">
        <f>CQ21-CO21</f>
        <v>0</v>
      </c>
      <c r="CQ21" s="651"/>
      <c r="CR21" s="652">
        <f>IF(CU21&lt;&gt;0,(CU21/$F21)*100,0)</f>
        <v>0</v>
      </c>
      <c r="CS21" s="649">
        <v>0</v>
      </c>
      <c r="CT21" s="649">
        <f>CU21-CS21</f>
        <v>0</v>
      </c>
      <c r="CU21" s="651"/>
      <c r="CV21" s="652">
        <f>IF(CY21&lt;&gt;0,(CY21/$F21)*100,0)</f>
        <v>0</v>
      </c>
      <c r="CW21" s="649">
        <v>0</v>
      </c>
      <c r="CX21" s="649">
        <f>CY21-CW21</f>
        <v>0</v>
      </c>
      <c r="CY21" s="651"/>
      <c r="CZ21" s="652">
        <f>IF(DC21&lt;&gt;0,(DC21/$F21)*100,0)</f>
        <v>0</v>
      </c>
      <c r="DA21" s="649">
        <v>0</v>
      </c>
      <c r="DB21" s="649">
        <f>DC21-DA21</f>
        <v>0</v>
      </c>
      <c r="DC21" s="651"/>
      <c r="DD21" s="652">
        <f>IF(DG21&lt;&gt;0,(DG21/$F21)*100,0)</f>
        <v>0</v>
      </c>
      <c r="DE21" s="649">
        <v>0</v>
      </c>
      <c r="DF21" s="649">
        <f>DG21-DE21</f>
        <v>0</v>
      </c>
      <c r="DG21" s="651"/>
      <c r="DH21" s="652">
        <f>IF(DK21&lt;&gt;0,(DK21/$F21)*100,0)</f>
        <v>0</v>
      </c>
      <c r="DI21" s="649">
        <v>0</v>
      </c>
      <c r="DJ21" s="649">
        <f>DK21-DI21</f>
        <v>0</v>
      </c>
      <c r="DK21" s="651"/>
      <c r="DL21" s="652">
        <f>IF(DO21&lt;&gt;0,(DO21/$F21)*100,0)</f>
        <v>0</v>
      </c>
      <c r="DM21" s="649">
        <v>0</v>
      </c>
      <c r="DN21" s="649">
        <f>DO21-DM21</f>
        <v>0</v>
      </c>
      <c r="DO21" s="651"/>
      <c r="DP21" s="652">
        <f>IF(DS21&lt;&gt;0,(DS21/$F21)*100,0)</f>
        <v>0</v>
      </c>
      <c r="DQ21" s="649">
        <v>0</v>
      </c>
      <c r="DR21" s="649">
        <f>DS21-DQ21</f>
        <v>0</v>
      </c>
      <c r="DS21" s="651"/>
      <c r="DT21" s="652">
        <f>IF(DW21&lt;&gt;0,(DW21/$F21)*100,0)</f>
        <v>0</v>
      </c>
      <c r="DU21" s="649">
        <v>0</v>
      </c>
      <c r="DV21" s="649">
        <f>DW21-DU21</f>
        <v>0</v>
      </c>
      <c r="DW21" s="651"/>
      <c r="DX21" s="652">
        <f>IF(EA21&lt;&gt;0,(EA21/$F21)*100,0)</f>
        <v>0</v>
      </c>
      <c r="DY21" s="649">
        <v>0</v>
      </c>
      <c r="DZ21" s="649">
        <f>EA21-DY21</f>
        <v>0</v>
      </c>
      <c r="EA21" s="651"/>
    </row>
    <row r="22" spans="2:131" ht="12.75" hidden="1" customHeight="1">
      <c r="B22" s="665"/>
      <c r="C22" s="627"/>
      <c r="D22" s="653" t="s">
        <v>2450</v>
      </c>
      <c r="E22" s="654" t="s">
        <v>2451</v>
      </c>
      <c r="F22" s="655">
        <f>IF(F21=0,F19,F21)</f>
        <v>562401.39</v>
      </c>
      <c r="G22" s="656"/>
      <c r="H22" s="657"/>
      <c r="I22" s="658"/>
      <c r="J22" s="658"/>
      <c r="K22" s="659"/>
      <c r="L22" s="660" t="e">
        <f>L21+H22</f>
        <v>#REF!</v>
      </c>
      <c r="M22" s="660" t="e">
        <f>M21+I22</f>
        <v>#N/A</v>
      </c>
      <c r="N22" s="661" t="e">
        <f>N21+J22</f>
        <v>#REF!</v>
      </c>
      <c r="O22" s="662" t="e">
        <f>#REF!</f>
        <v>#REF!</v>
      </c>
      <c r="P22" s="663" t="e">
        <f t="shared" ref="P22:AU22" si="12">P21+L22</f>
        <v>#REF!</v>
      </c>
      <c r="Q22" s="660" t="e">
        <f t="shared" si="12"/>
        <v>#N/A</v>
      </c>
      <c r="R22" s="660" t="e">
        <f t="shared" si="12"/>
        <v>#REF!</v>
      </c>
      <c r="S22" s="662" t="e">
        <f t="shared" si="12"/>
        <v>#REF!</v>
      </c>
      <c r="T22" s="663" t="e">
        <f t="shared" si="12"/>
        <v>#REF!</v>
      </c>
      <c r="U22" s="660" t="e">
        <f t="shared" si="12"/>
        <v>#N/A</v>
      </c>
      <c r="V22" s="660" t="e">
        <f t="shared" si="12"/>
        <v>#REF!</v>
      </c>
      <c r="W22" s="662" t="e">
        <f t="shared" si="12"/>
        <v>#REF!</v>
      </c>
      <c r="X22" s="663" t="e">
        <f t="shared" si="12"/>
        <v>#REF!</v>
      </c>
      <c r="Y22" s="660" t="e">
        <f t="shared" si="12"/>
        <v>#N/A</v>
      </c>
      <c r="Z22" s="660" t="e">
        <f t="shared" si="12"/>
        <v>#REF!</v>
      </c>
      <c r="AA22" s="662" t="e">
        <f t="shared" si="12"/>
        <v>#REF!</v>
      </c>
      <c r="AB22" s="663" t="e">
        <f t="shared" si="12"/>
        <v>#REF!</v>
      </c>
      <c r="AC22" s="660" t="e">
        <f t="shared" si="12"/>
        <v>#N/A</v>
      </c>
      <c r="AD22" s="660" t="e">
        <f t="shared" si="12"/>
        <v>#REF!</v>
      </c>
      <c r="AE22" s="662" t="e">
        <f t="shared" si="12"/>
        <v>#REF!</v>
      </c>
      <c r="AF22" s="663" t="e">
        <f t="shared" si="12"/>
        <v>#REF!</v>
      </c>
      <c r="AG22" s="660" t="e">
        <f t="shared" si="12"/>
        <v>#N/A</v>
      </c>
      <c r="AH22" s="660" t="e">
        <f t="shared" si="12"/>
        <v>#REF!</v>
      </c>
      <c r="AI22" s="662" t="e">
        <f t="shared" si="12"/>
        <v>#REF!</v>
      </c>
      <c r="AJ22" s="663" t="e">
        <f t="shared" si="12"/>
        <v>#REF!</v>
      </c>
      <c r="AK22" s="660" t="e">
        <f t="shared" si="12"/>
        <v>#N/A</v>
      </c>
      <c r="AL22" s="660" t="e">
        <f t="shared" si="12"/>
        <v>#REF!</v>
      </c>
      <c r="AM22" s="662" t="e">
        <f t="shared" si="12"/>
        <v>#REF!</v>
      </c>
      <c r="AN22" s="663" t="e">
        <f t="shared" si="12"/>
        <v>#REF!</v>
      </c>
      <c r="AO22" s="660" t="e">
        <f t="shared" si="12"/>
        <v>#N/A</v>
      </c>
      <c r="AP22" s="660" t="e">
        <f t="shared" si="12"/>
        <v>#REF!</v>
      </c>
      <c r="AQ22" s="662" t="e">
        <f t="shared" si="12"/>
        <v>#REF!</v>
      </c>
      <c r="AR22" s="663" t="e">
        <f t="shared" si="12"/>
        <v>#REF!</v>
      </c>
      <c r="AS22" s="660" t="e">
        <f t="shared" si="12"/>
        <v>#N/A</v>
      </c>
      <c r="AT22" s="660" t="e">
        <f t="shared" si="12"/>
        <v>#REF!</v>
      </c>
      <c r="AU22" s="662" t="e">
        <f t="shared" si="12"/>
        <v>#REF!</v>
      </c>
      <c r="AV22" s="663" t="e">
        <f t="shared" ref="AV22:CA22" si="13">AV21+AR22</f>
        <v>#REF!</v>
      </c>
      <c r="AW22" s="660" t="e">
        <f t="shared" si="13"/>
        <v>#N/A</v>
      </c>
      <c r="AX22" s="660" t="e">
        <f t="shared" si="13"/>
        <v>#REF!</v>
      </c>
      <c r="AY22" s="662" t="e">
        <f t="shared" si="13"/>
        <v>#REF!</v>
      </c>
      <c r="AZ22" s="663" t="e">
        <f t="shared" si="13"/>
        <v>#REF!</v>
      </c>
      <c r="BA22" s="660" t="e">
        <f t="shared" si="13"/>
        <v>#N/A</v>
      </c>
      <c r="BB22" s="660" t="e">
        <f t="shared" si="13"/>
        <v>#REF!</v>
      </c>
      <c r="BC22" s="662" t="e">
        <f t="shared" si="13"/>
        <v>#REF!</v>
      </c>
      <c r="BD22" s="663" t="e">
        <f t="shared" si="13"/>
        <v>#REF!</v>
      </c>
      <c r="BE22" s="660" t="e">
        <f t="shared" si="13"/>
        <v>#N/A</v>
      </c>
      <c r="BF22" s="660" t="e">
        <f t="shared" si="13"/>
        <v>#REF!</v>
      </c>
      <c r="BG22" s="662" t="e">
        <f t="shared" si="13"/>
        <v>#REF!</v>
      </c>
      <c r="BH22" s="663" t="e">
        <f t="shared" si="13"/>
        <v>#REF!</v>
      </c>
      <c r="BI22" s="660" t="e">
        <f t="shared" si="13"/>
        <v>#N/A</v>
      </c>
      <c r="BJ22" s="660" t="e">
        <f t="shared" si="13"/>
        <v>#REF!</v>
      </c>
      <c r="BK22" s="662" t="e">
        <f t="shared" si="13"/>
        <v>#REF!</v>
      </c>
      <c r="BL22" s="663" t="e">
        <f t="shared" si="13"/>
        <v>#REF!</v>
      </c>
      <c r="BM22" s="660" t="e">
        <f t="shared" si="13"/>
        <v>#N/A</v>
      </c>
      <c r="BN22" s="660" t="e">
        <f t="shared" si="13"/>
        <v>#REF!</v>
      </c>
      <c r="BO22" s="662" t="e">
        <f t="shared" si="13"/>
        <v>#REF!</v>
      </c>
      <c r="BP22" s="663" t="e">
        <f t="shared" si="13"/>
        <v>#REF!</v>
      </c>
      <c r="BQ22" s="660" t="e">
        <f t="shared" si="13"/>
        <v>#N/A</v>
      </c>
      <c r="BR22" s="660" t="e">
        <f t="shared" si="13"/>
        <v>#REF!</v>
      </c>
      <c r="BS22" s="662" t="e">
        <f t="shared" si="13"/>
        <v>#REF!</v>
      </c>
      <c r="BT22" s="663" t="e">
        <f t="shared" si="13"/>
        <v>#REF!</v>
      </c>
      <c r="BU22" s="660" t="e">
        <f t="shared" si="13"/>
        <v>#N/A</v>
      </c>
      <c r="BV22" s="660" t="e">
        <f t="shared" si="13"/>
        <v>#REF!</v>
      </c>
      <c r="BW22" s="662" t="e">
        <f t="shared" si="13"/>
        <v>#REF!</v>
      </c>
      <c r="BX22" s="663" t="e">
        <f t="shared" si="13"/>
        <v>#REF!</v>
      </c>
      <c r="BY22" s="660" t="e">
        <f t="shared" si="13"/>
        <v>#N/A</v>
      </c>
      <c r="BZ22" s="660" t="e">
        <f t="shared" si="13"/>
        <v>#REF!</v>
      </c>
      <c r="CA22" s="662" t="e">
        <f t="shared" si="13"/>
        <v>#REF!</v>
      </c>
      <c r="CB22" s="663" t="e">
        <f t="shared" ref="CB22:DG22" si="14">CB21+BX22</f>
        <v>#REF!</v>
      </c>
      <c r="CC22" s="660" t="e">
        <f t="shared" si="14"/>
        <v>#N/A</v>
      </c>
      <c r="CD22" s="660" t="e">
        <f t="shared" si="14"/>
        <v>#REF!</v>
      </c>
      <c r="CE22" s="662" t="e">
        <f t="shared" si="14"/>
        <v>#REF!</v>
      </c>
      <c r="CF22" s="663" t="e">
        <f t="shared" si="14"/>
        <v>#REF!</v>
      </c>
      <c r="CG22" s="660" t="e">
        <f t="shared" si="14"/>
        <v>#N/A</v>
      </c>
      <c r="CH22" s="660" t="e">
        <f t="shared" si="14"/>
        <v>#REF!</v>
      </c>
      <c r="CI22" s="662" t="e">
        <f t="shared" si="14"/>
        <v>#REF!</v>
      </c>
      <c r="CJ22" s="663" t="e">
        <f t="shared" si="14"/>
        <v>#REF!</v>
      </c>
      <c r="CK22" s="660" t="e">
        <f t="shared" si="14"/>
        <v>#N/A</v>
      </c>
      <c r="CL22" s="660" t="e">
        <f t="shared" si="14"/>
        <v>#REF!</v>
      </c>
      <c r="CM22" s="662" t="e">
        <f t="shared" si="14"/>
        <v>#REF!</v>
      </c>
      <c r="CN22" s="663" t="e">
        <f t="shared" si="14"/>
        <v>#REF!</v>
      </c>
      <c r="CO22" s="660" t="e">
        <f t="shared" si="14"/>
        <v>#N/A</v>
      </c>
      <c r="CP22" s="660" t="e">
        <f t="shared" si="14"/>
        <v>#REF!</v>
      </c>
      <c r="CQ22" s="662" t="e">
        <f t="shared" si="14"/>
        <v>#REF!</v>
      </c>
      <c r="CR22" s="663" t="e">
        <f t="shared" si="14"/>
        <v>#REF!</v>
      </c>
      <c r="CS22" s="660" t="e">
        <f t="shared" si="14"/>
        <v>#N/A</v>
      </c>
      <c r="CT22" s="660" t="e">
        <f t="shared" si="14"/>
        <v>#REF!</v>
      </c>
      <c r="CU22" s="662" t="e">
        <f t="shared" si="14"/>
        <v>#REF!</v>
      </c>
      <c r="CV22" s="663" t="e">
        <f t="shared" si="14"/>
        <v>#REF!</v>
      </c>
      <c r="CW22" s="660" t="e">
        <f t="shared" si="14"/>
        <v>#N/A</v>
      </c>
      <c r="CX22" s="660" t="e">
        <f t="shared" si="14"/>
        <v>#REF!</v>
      </c>
      <c r="CY22" s="662" t="e">
        <f t="shared" si="14"/>
        <v>#REF!</v>
      </c>
      <c r="CZ22" s="663" t="e">
        <f t="shared" si="14"/>
        <v>#REF!</v>
      </c>
      <c r="DA22" s="660" t="e">
        <f t="shared" si="14"/>
        <v>#N/A</v>
      </c>
      <c r="DB22" s="660" t="e">
        <f t="shared" si="14"/>
        <v>#REF!</v>
      </c>
      <c r="DC22" s="662" t="e">
        <f t="shared" si="14"/>
        <v>#REF!</v>
      </c>
      <c r="DD22" s="663" t="e">
        <f t="shared" si="14"/>
        <v>#REF!</v>
      </c>
      <c r="DE22" s="660" t="e">
        <f t="shared" si="14"/>
        <v>#N/A</v>
      </c>
      <c r="DF22" s="660" t="e">
        <f t="shared" si="14"/>
        <v>#REF!</v>
      </c>
      <c r="DG22" s="662" t="e">
        <f t="shared" si="14"/>
        <v>#REF!</v>
      </c>
      <c r="DH22" s="663" t="e">
        <f t="shared" ref="DH22:EA22" si="15">DH21+DD22</f>
        <v>#REF!</v>
      </c>
      <c r="DI22" s="660" t="e">
        <f t="shared" si="15"/>
        <v>#N/A</v>
      </c>
      <c r="DJ22" s="660" t="e">
        <f t="shared" si="15"/>
        <v>#REF!</v>
      </c>
      <c r="DK22" s="662" t="e">
        <f t="shared" si="15"/>
        <v>#REF!</v>
      </c>
      <c r="DL22" s="663" t="e">
        <f t="shared" si="15"/>
        <v>#REF!</v>
      </c>
      <c r="DM22" s="660" t="e">
        <f t="shared" si="15"/>
        <v>#N/A</v>
      </c>
      <c r="DN22" s="660" t="e">
        <f t="shared" si="15"/>
        <v>#REF!</v>
      </c>
      <c r="DO22" s="662" t="e">
        <f t="shared" si="15"/>
        <v>#REF!</v>
      </c>
      <c r="DP22" s="663" t="e">
        <f t="shared" si="15"/>
        <v>#REF!</v>
      </c>
      <c r="DQ22" s="660" t="e">
        <f t="shared" si="15"/>
        <v>#N/A</v>
      </c>
      <c r="DR22" s="660" t="e">
        <f t="shared" si="15"/>
        <v>#REF!</v>
      </c>
      <c r="DS22" s="662" t="e">
        <f t="shared" si="15"/>
        <v>#REF!</v>
      </c>
      <c r="DT22" s="663" t="e">
        <f t="shared" si="15"/>
        <v>#REF!</v>
      </c>
      <c r="DU22" s="660" t="e">
        <f t="shared" si="15"/>
        <v>#N/A</v>
      </c>
      <c r="DV22" s="660" t="e">
        <f t="shared" si="15"/>
        <v>#REF!</v>
      </c>
      <c r="DW22" s="662" t="e">
        <f t="shared" si="15"/>
        <v>#REF!</v>
      </c>
      <c r="DX22" s="663" t="e">
        <f t="shared" si="15"/>
        <v>#REF!</v>
      </c>
      <c r="DY22" s="660" t="e">
        <f t="shared" si="15"/>
        <v>#N/A</v>
      </c>
      <c r="DZ22" s="660" t="e">
        <f t="shared" si="15"/>
        <v>#REF!</v>
      </c>
      <c r="EA22" s="662" t="e">
        <f t="shared" si="15"/>
        <v>#REF!</v>
      </c>
    </row>
    <row r="23" spans="2:131" ht="12.75" customHeight="1">
      <c r="B23" s="610">
        <v>3</v>
      </c>
      <c r="C23" s="666" t="s">
        <v>2428</v>
      </c>
      <c r="D23" s="612" t="s">
        <v>2445</v>
      </c>
      <c r="E23" s="613" t="s">
        <v>2446</v>
      </c>
      <c r="F23" s="614">
        <v>1750020.26</v>
      </c>
      <c r="G23" s="615">
        <v>3.2333423383219879E-2</v>
      </c>
      <c r="H23" s="616"/>
      <c r="I23" s="617"/>
      <c r="J23" s="617"/>
      <c r="K23" s="618"/>
      <c r="L23" s="619" t="e">
        <f>NA()</f>
        <v>#N/A</v>
      </c>
      <c r="M23" s="620" t="e">
        <f>NA()</f>
        <v>#N/A</v>
      </c>
      <c r="N23" s="621" t="e">
        <f>NA()</f>
        <v>#N/A</v>
      </c>
      <c r="O23" s="667" t="e">
        <f>M23+N23</f>
        <v>#N/A</v>
      </c>
      <c r="P23" s="623" t="e">
        <f>NA()</f>
        <v>#N/A</v>
      </c>
      <c r="Q23" s="624" t="e">
        <f>NA()</f>
        <v>#N/A</v>
      </c>
      <c r="R23" s="624" t="e">
        <f>NA()</f>
        <v>#N/A</v>
      </c>
      <c r="S23" s="625" t="e">
        <f>Q23+R23</f>
        <v>#N/A</v>
      </c>
      <c r="T23" s="623">
        <v>4.1666666666600003</v>
      </c>
      <c r="U23" s="624">
        <v>72917.510833216671</v>
      </c>
      <c r="V23" s="624" t="e">
        <f>NA()</f>
        <v>#N/A</v>
      </c>
      <c r="W23" s="625" t="e">
        <f>U23+V23</f>
        <v>#N/A</v>
      </c>
      <c r="X23" s="623">
        <v>4.1666666666600003</v>
      </c>
      <c r="Y23" s="624">
        <v>72917.510833216671</v>
      </c>
      <c r="Z23" s="624" t="e">
        <f>NA()</f>
        <v>#N/A</v>
      </c>
      <c r="AA23" s="625" t="e">
        <f>Y23+Z23</f>
        <v>#N/A</v>
      </c>
      <c r="AB23" s="623">
        <v>4.1666666666600003</v>
      </c>
      <c r="AC23" s="624">
        <v>72917.510833216671</v>
      </c>
      <c r="AD23" s="624" t="e">
        <f>NA()</f>
        <v>#N/A</v>
      </c>
      <c r="AE23" s="625" t="e">
        <f>AC23+AD23</f>
        <v>#N/A</v>
      </c>
      <c r="AF23" s="623">
        <v>4.1666666666600003</v>
      </c>
      <c r="AG23" s="624">
        <v>72917.510833216671</v>
      </c>
      <c r="AH23" s="624" t="e">
        <f>NA()</f>
        <v>#N/A</v>
      </c>
      <c r="AI23" s="625" t="e">
        <f>AG23+AH23</f>
        <v>#N/A</v>
      </c>
      <c r="AJ23" s="623">
        <v>4.1666666666600003</v>
      </c>
      <c r="AK23" s="624">
        <v>72917.510833216671</v>
      </c>
      <c r="AL23" s="624" t="e">
        <f>NA()</f>
        <v>#N/A</v>
      </c>
      <c r="AM23" s="625" t="e">
        <f>AK23+AL23</f>
        <v>#N/A</v>
      </c>
      <c r="AN23" s="623">
        <v>4.1666666666600003</v>
      </c>
      <c r="AO23" s="624">
        <v>72917.510833216671</v>
      </c>
      <c r="AP23" s="624" t="e">
        <f>NA()</f>
        <v>#N/A</v>
      </c>
      <c r="AQ23" s="625" t="e">
        <f>AO23+AP23</f>
        <v>#N/A</v>
      </c>
      <c r="AR23" s="623">
        <v>4.1666666666600003</v>
      </c>
      <c r="AS23" s="624">
        <v>72917.510833216671</v>
      </c>
      <c r="AT23" s="624" t="e">
        <f>NA()</f>
        <v>#N/A</v>
      </c>
      <c r="AU23" s="625" t="e">
        <f>AS23+AT23</f>
        <v>#N/A</v>
      </c>
      <c r="AV23" s="623">
        <v>4.1666666666600003</v>
      </c>
      <c r="AW23" s="624">
        <v>72917.510833216671</v>
      </c>
      <c r="AX23" s="624" t="e">
        <f>NA()</f>
        <v>#N/A</v>
      </c>
      <c r="AY23" s="625" t="e">
        <f>AW23+AX23</f>
        <v>#N/A</v>
      </c>
      <c r="AZ23" s="623">
        <v>4.1666666666600003</v>
      </c>
      <c r="BA23" s="624">
        <v>72917.510833216671</v>
      </c>
      <c r="BB23" s="624" t="e">
        <f>NA()</f>
        <v>#N/A</v>
      </c>
      <c r="BC23" s="625" t="e">
        <f>BA23+BB23</f>
        <v>#N/A</v>
      </c>
      <c r="BD23" s="623">
        <v>4.1666666666600003</v>
      </c>
      <c r="BE23" s="624">
        <v>72917.510833216671</v>
      </c>
      <c r="BF23" s="624" t="e">
        <f>NA()</f>
        <v>#N/A</v>
      </c>
      <c r="BG23" s="625" t="e">
        <f>BE23+BF23</f>
        <v>#N/A</v>
      </c>
      <c r="BH23" s="623">
        <v>4.1666666666600003</v>
      </c>
      <c r="BI23" s="624">
        <v>72917.510833216671</v>
      </c>
      <c r="BJ23" s="624" t="e">
        <f>NA()</f>
        <v>#N/A</v>
      </c>
      <c r="BK23" s="625" t="e">
        <f>BI23+BJ23</f>
        <v>#N/A</v>
      </c>
      <c r="BL23" s="623">
        <v>4.1666666666600003</v>
      </c>
      <c r="BM23" s="624">
        <v>72917.510833216671</v>
      </c>
      <c r="BN23" s="624" t="e">
        <f>NA()</f>
        <v>#N/A</v>
      </c>
      <c r="BO23" s="625" t="e">
        <f>BM23+BN23</f>
        <v>#N/A</v>
      </c>
      <c r="BP23" s="623">
        <v>4.1666666666600003</v>
      </c>
      <c r="BQ23" s="624">
        <v>72917.510833216671</v>
      </c>
      <c r="BR23" s="624" t="e">
        <f>NA()</f>
        <v>#N/A</v>
      </c>
      <c r="BS23" s="625" t="e">
        <f>BQ23+BR23</f>
        <v>#N/A</v>
      </c>
      <c r="BT23" s="623">
        <v>4.1666666666600003</v>
      </c>
      <c r="BU23" s="624">
        <v>72917.510833216671</v>
      </c>
      <c r="BV23" s="624" t="e">
        <f>NA()</f>
        <v>#N/A</v>
      </c>
      <c r="BW23" s="625" t="e">
        <f>BU23+BV23</f>
        <v>#N/A</v>
      </c>
      <c r="BX23" s="623">
        <v>4.1666666666600003</v>
      </c>
      <c r="BY23" s="624">
        <v>72917.510833216671</v>
      </c>
      <c r="BZ23" s="624" t="e">
        <f>NA()</f>
        <v>#N/A</v>
      </c>
      <c r="CA23" s="625" t="e">
        <f>BY23+BZ23</f>
        <v>#N/A</v>
      </c>
      <c r="CB23" s="623">
        <v>4.1666666666600003</v>
      </c>
      <c r="CC23" s="624">
        <v>72917.510833216671</v>
      </c>
      <c r="CD23" s="624" t="e">
        <f>NA()</f>
        <v>#N/A</v>
      </c>
      <c r="CE23" s="625" t="e">
        <f>CC23+CD23</f>
        <v>#N/A</v>
      </c>
      <c r="CF23" s="623">
        <v>4.1666666666600003</v>
      </c>
      <c r="CG23" s="624">
        <v>72917.510833216671</v>
      </c>
      <c r="CH23" s="624" t="e">
        <f>NA()</f>
        <v>#N/A</v>
      </c>
      <c r="CI23" s="625" t="e">
        <f>CG23+CH23</f>
        <v>#N/A</v>
      </c>
      <c r="CJ23" s="623">
        <v>4.1666666666600003</v>
      </c>
      <c r="CK23" s="624">
        <v>72917.510833216671</v>
      </c>
      <c r="CL23" s="624" t="e">
        <f>NA()</f>
        <v>#N/A</v>
      </c>
      <c r="CM23" s="625" t="e">
        <f>CK23+CL23</f>
        <v>#N/A</v>
      </c>
      <c r="CN23" s="623">
        <v>4.1666666666600003</v>
      </c>
      <c r="CO23" s="624">
        <v>72917.510833216671</v>
      </c>
      <c r="CP23" s="624" t="e">
        <f>NA()</f>
        <v>#N/A</v>
      </c>
      <c r="CQ23" s="625" t="e">
        <f>CO23+CP23</f>
        <v>#N/A</v>
      </c>
      <c r="CR23" s="623">
        <v>4.1666666666600003</v>
      </c>
      <c r="CS23" s="624">
        <v>72917.510833216671</v>
      </c>
      <c r="CT23" s="624" t="e">
        <f>NA()</f>
        <v>#N/A</v>
      </c>
      <c r="CU23" s="625" t="e">
        <f>CS23+CT23</f>
        <v>#N/A</v>
      </c>
      <c r="CV23" s="623">
        <v>4.1666666666600003</v>
      </c>
      <c r="CW23" s="624">
        <v>72917.510833216671</v>
      </c>
      <c r="CX23" s="624" t="e">
        <f>NA()</f>
        <v>#N/A</v>
      </c>
      <c r="CY23" s="625" t="e">
        <f>CW23+CX23</f>
        <v>#N/A</v>
      </c>
      <c r="CZ23" s="623">
        <v>4.1666666666600003</v>
      </c>
      <c r="DA23" s="624">
        <v>72917.510833216671</v>
      </c>
      <c r="DB23" s="624" t="e">
        <f>NA()</f>
        <v>#N/A</v>
      </c>
      <c r="DC23" s="625" t="e">
        <f>DA23+DB23</f>
        <v>#N/A</v>
      </c>
      <c r="DD23" s="623" t="e">
        <f>NA()</f>
        <v>#N/A</v>
      </c>
      <c r="DE23" s="624" t="e">
        <f>NA()</f>
        <v>#N/A</v>
      </c>
      <c r="DF23" s="624" t="e">
        <f>NA()</f>
        <v>#N/A</v>
      </c>
      <c r="DG23" s="625" t="e">
        <f>DE23+DF23</f>
        <v>#N/A</v>
      </c>
      <c r="DH23" s="623" t="e">
        <f>NA()</f>
        <v>#N/A</v>
      </c>
      <c r="DI23" s="624" t="e">
        <f>NA()</f>
        <v>#N/A</v>
      </c>
      <c r="DJ23" s="624" t="e">
        <f>NA()</f>
        <v>#N/A</v>
      </c>
      <c r="DK23" s="625" t="e">
        <f>DI23+DJ23</f>
        <v>#N/A</v>
      </c>
      <c r="DL23" s="623" t="e">
        <f>NA()</f>
        <v>#N/A</v>
      </c>
      <c r="DM23" s="624" t="e">
        <f>NA()</f>
        <v>#N/A</v>
      </c>
      <c r="DN23" s="624" t="e">
        <f>NA()</f>
        <v>#N/A</v>
      </c>
      <c r="DO23" s="625" t="e">
        <f>DM23+DN23</f>
        <v>#N/A</v>
      </c>
      <c r="DP23" s="623" t="e">
        <f>NA()</f>
        <v>#N/A</v>
      </c>
      <c r="DQ23" s="624" t="e">
        <f>NA()</f>
        <v>#N/A</v>
      </c>
      <c r="DR23" s="624" t="e">
        <f>NA()</f>
        <v>#N/A</v>
      </c>
      <c r="DS23" s="625" t="e">
        <f>DQ23+DR23</f>
        <v>#N/A</v>
      </c>
      <c r="DT23" s="623" t="e">
        <f>NA()</f>
        <v>#N/A</v>
      </c>
      <c r="DU23" s="624" t="e">
        <f>NA()</f>
        <v>#N/A</v>
      </c>
      <c r="DV23" s="624" t="e">
        <f>NA()</f>
        <v>#N/A</v>
      </c>
      <c r="DW23" s="625" t="e">
        <f>DU23+DV23</f>
        <v>#N/A</v>
      </c>
      <c r="DX23" s="623" t="e">
        <f>NA()</f>
        <v>#N/A</v>
      </c>
      <c r="DY23" s="624" t="e">
        <f>NA()</f>
        <v>#N/A</v>
      </c>
      <c r="DZ23" s="624" t="e">
        <f>NA()</f>
        <v>#N/A</v>
      </c>
      <c r="EA23" s="625" t="e">
        <f>DY23+DZ23</f>
        <v>#N/A</v>
      </c>
    </row>
    <row r="24" spans="2:131" ht="12.75" hidden="1" customHeight="1">
      <c r="B24" s="626"/>
      <c r="C24" s="627"/>
      <c r="D24" s="628" t="s">
        <v>2445</v>
      </c>
      <c r="E24" s="629" t="s">
        <v>2447</v>
      </c>
      <c r="F24" s="630">
        <f>IF(F25&lt;&gt;0,F23-F25,0)</f>
        <v>0</v>
      </c>
      <c r="G24" s="631"/>
      <c r="H24" s="632"/>
      <c r="I24" s="633"/>
      <c r="J24" s="633"/>
      <c r="K24" s="634"/>
      <c r="L24" s="635" t="e">
        <f t="shared" ref="L24:AQ24" si="16">L23+H24</f>
        <v>#N/A</v>
      </c>
      <c r="M24" s="635" t="e">
        <f t="shared" si="16"/>
        <v>#N/A</v>
      </c>
      <c r="N24" s="636" t="e">
        <f t="shared" si="16"/>
        <v>#N/A</v>
      </c>
      <c r="O24" s="637" t="e">
        <f t="shared" si="16"/>
        <v>#N/A</v>
      </c>
      <c r="P24" s="638" t="e">
        <f t="shared" si="16"/>
        <v>#N/A</v>
      </c>
      <c r="Q24" s="639" t="e">
        <f t="shared" si="16"/>
        <v>#N/A</v>
      </c>
      <c r="R24" s="640" t="e">
        <f t="shared" si="16"/>
        <v>#N/A</v>
      </c>
      <c r="S24" s="641" t="e">
        <f t="shared" si="16"/>
        <v>#N/A</v>
      </c>
      <c r="T24" s="638" t="e">
        <f t="shared" si="16"/>
        <v>#N/A</v>
      </c>
      <c r="U24" s="639" t="e">
        <f t="shared" si="16"/>
        <v>#N/A</v>
      </c>
      <c r="V24" s="640" t="e">
        <f t="shared" si="16"/>
        <v>#N/A</v>
      </c>
      <c r="W24" s="641" t="e">
        <f t="shared" si="16"/>
        <v>#N/A</v>
      </c>
      <c r="X24" s="638" t="e">
        <f t="shared" si="16"/>
        <v>#N/A</v>
      </c>
      <c r="Y24" s="639" t="e">
        <f t="shared" si="16"/>
        <v>#N/A</v>
      </c>
      <c r="Z24" s="640" t="e">
        <f t="shared" si="16"/>
        <v>#N/A</v>
      </c>
      <c r="AA24" s="641" t="e">
        <f t="shared" si="16"/>
        <v>#N/A</v>
      </c>
      <c r="AB24" s="638" t="e">
        <f t="shared" si="16"/>
        <v>#N/A</v>
      </c>
      <c r="AC24" s="639" t="e">
        <f t="shared" si="16"/>
        <v>#N/A</v>
      </c>
      <c r="AD24" s="640" t="e">
        <f t="shared" si="16"/>
        <v>#N/A</v>
      </c>
      <c r="AE24" s="641" t="e">
        <f t="shared" si="16"/>
        <v>#N/A</v>
      </c>
      <c r="AF24" s="638" t="e">
        <f t="shared" si="16"/>
        <v>#N/A</v>
      </c>
      <c r="AG24" s="639" t="e">
        <f t="shared" si="16"/>
        <v>#N/A</v>
      </c>
      <c r="AH24" s="640" t="e">
        <f t="shared" si="16"/>
        <v>#N/A</v>
      </c>
      <c r="AI24" s="641" t="e">
        <f t="shared" si="16"/>
        <v>#N/A</v>
      </c>
      <c r="AJ24" s="638" t="e">
        <f t="shared" si="16"/>
        <v>#N/A</v>
      </c>
      <c r="AK24" s="639" t="e">
        <f t="shared" si="16"/>
        <v>#N/A</v>
      </c>
      <c r="AL24" s="640" t="e">
        <f t="shared" si="16"/>
        <v>#N/A</v>
      </c>
      <c r="AM24" s="641" t="e">
        <f t="shared" si="16"/>
        <v>#N/A</v>
      </c>
      <c r="AN24" s="638" t="e">
        <f t="shared" si="16"/>
        <v>#N/A</v>
      </c>
      <c r="AO24" s="639" t="e">
        <f t="shared" si="16"/>
        <v>#N/A</v>
      </c>
      <c r="AP24" s="640" t="e">
        <f t="shared" si="16"/>
        <v>#N/A</v>
      </c>
      <c r="AQ24" s="641" t="e">
        <f t="shared" si="16"/>
        <v>#N/A</v>
      </c>
      <c r="AR24" s="638" t="e">
        <f t="shared" ref="AR24:BW24" si="17">AR23+AN24</f>
        <v>#N/A</v>
      </c>
      <c r="AS24" s="639" t="e">
        <f t="shared" si="17"/>
        <v>#N/A</v>
      </c>
      <c r="AT24" s="640" t="e">
        <f t="shared" si="17"/>
        <v>#N/A</v>
      </c>
      <c r="AU24" s="641" t="e">
        <f t="shared" si="17"/>
        <v>#N/A</v>
      </c>
      <c r="AV24" s="638" t="e">
        <f t="shared" si="17"/>
        <v>#N/A</v>
      </c>
      <c r="AW24" s="639" t="e">
        <f t="shared" si="17"/>
        <v>#N/A</v>
      </c>
      <c r="AX24" s="640" t="e">
        <f t="shared" si="17"/>
        <v>#N/A</v>
      </c>
      <c r="AY24" s="641" t="e">
        <f t="shared" si="17"/>
        <v>#N/A</v>
      </c>
      <c r="AZ24" s="638" t="e">
        <f t="shared" si="17"/>
        <v>#N/A</v>
      </c>
      <c r="BA24" s="639" t="e">
        <f t="shared" si="17"/>
        <v>#N/A</v>
      </c>
      <c r="BB24" s="640" t="e">
        <f t="shared" si="17"/>
        <v>#N/A</v>
      </c>
      <c r="BC24" s="641" t="e">
        <f t="shared" si="17"/>
        <v>#N/A</v>
      </c>
      <c r="BD24" s="638" t="e">
        <f t="shared" si="17"/>
        <v>#N/A</v>
      </c>
      <c r="BE24" s="639" t="e">
        <f t="shared" si="17"/>
        <v>#N/A</v>
      </c>
      <c r="BF24" s="640" t="e">
        <f t="shared" si="17"/>
        <v>#N/A</v>
      </c>
      <c r="BG24" s="641" t="e">
        <f t="shared" si="17"/>
        <v>#N/A</v>
      </c>
      <c r="BH24" s="638" t="e">
        <f t="shared" si="17"/>
        <v>#N/A</v>
      </c>
      <c r="BI24" s="639" t="e">
        <f t="shared" si="17"/>
        <v>#N/A</v>
      </c>
      <c r="BJ24" s="640" t="e">
        <f t="shared" si="17"/>
        <v>#N/A</v>
      </c>
      <c r="BK24" s="641" t="e">
        <f t="shared" si="17"/>
        <v>#N/A</v>
      </c>
      <c r="BL24" s="638" t="e">
        <f t="shared" si="17"/>
        <v>#N/A</v>
      </c>
      <c r="BM24" s="639" t="e">
        <f t="shared" si="17"/>
        <v>#N/A</v>
      </c>
      <c r="BN24" s="640" t="e">
        <f t="shared" si="17"/>
        <v>#N/A</v>
      </c>
      <c r="BO24" s="641" t="e">
        <f t="shared" si="17"/>
        <v>#N/A</v>
      </c>
      <c r="BP24" s="638" t="e">
        <f t="shared" si="17"/>
        <v>#N/A</v>
      </c>
      <c r="BQ24" s="639" t="e">
        <f t="shared" si="17"/>
        <v>#N/A</v>
      </c>
      <c r="BR24" s="640" t="e">
        <f t="shared" si="17"/>
        <v>#N/A</v>
      </c>
      <c r="BS24" s="641" t="e">
        <f t="shared" si="17"/>
        <v>#N/A</v>
      </c>
      <c r="BT24" s="638" t="e">
        <f t="shared" si="17"/>
        <v>#N/A</v>
      </c>
      <c r="BU24" s="639" t="e">
        <f t="shared" si="17"/>
        <v>#N/A</v>
      </c>
      <c r="BV24" s="640" t="e">
        <f t="shared" si="17"/>
        <v>#N/A</v>
      </c>
      <c r="BW24" s="641" t="e">
        <f t="shared" si="17"/>
        <v>#N/A</v>
      </c>
      <c r="BX24" s="638" t="e">
        <f t="shared" ref="BX24:DC24" si="18">BX23+BT24</f>
        <v>#N/A</v>
      </c>
      <c r="BY24" s="639" t="e">
        <f t="shared" si="18"/>
        <v>#N/A</v>
      </c>
      <c r="BZ24" s="640" t="e">
        <f t="shared" si="18"/>
        <v>#N/A</v>
      </c>
      <c r="CA24" s="641" t="e">
        <f t="shared" si="18"/>
        <v>#N/A</v>
      </c>
      <c r="CB24" s="638" t="e">
        <f t="shared" si="18"/>
        <v>#N/A</v>
      </c>
      <c r="CC24" s="639" t="e">
        <f t="shared" si="18"/>
        <v>#N/A</v>
      </c>
      <c r="CD24" s="640" t="e">
        <f t="shared" si="18"/>
        <v>#N/A</v>
      </c>
      <c r="CE24" s="641" t="e">
        <f t="shared" si="18"/>
        <v>#N/A</v>
      </c>
      <c r="CF24" s="638" t="e">
        <f t="shared" si="18"/>
        <v>#N/A</v>
      </c>
      <c r="CG24" s="639" t="e">
        <f t="shared" si="18"/>
        <v>#N/A</v>
      </c>
      <c r="CH24" s="640" t="e">
        <f t="shared" si="18"/>
        <v>#N/A</v>
      </c>
      <c r="CI24" s="641" t="e">
        <f t="shared" si="18"/>
        <v>#N/A</v>
      </c>
      <c r="CJ24" s="638" t="e">
        <f t="shared" si="18"/>
        <v>#N/A</v>
      </c>
      <c r="CK24" s="639" t="e">
        <f t="shared" si="18"/>
        <v>#N/A</v>
      </c>
      <c r="CL24" s="640" t="e">
        <f t="shared" si="18"/>
        <v>#N/A</v>
      </c>
      <c r="CM24" s="641" t="e">
        <f t="shared" si="18"/>
        <v>#N/A</v>
      </c>
      <c r="CN24" s="638" t="e">
        <f t="shared" si="18"/>
        <v>#N/A</v>
      </c>
      <c r="CO24" s="639" t="e">
        <f t="shared" si="18"/>
        <v>#N/A</v>
      </c>
      <c r="CP24" s="640" t="e">
        <f t="shared" si="18"/>
        <v>#N/A</v>
      </c>
      <c r="CQ24" s="641" t="e">
        <f t="shared" si="18"/>
        <v>#N/A</v>
      </c>
      <c r="CR24" s="638" t="e">
        <f t="shared" si="18"/>
        <v>#N/A</v>
      </c>
      <c r="CS24" s="639" t="e">
        <f t="shared" si="18"/>
        <v>#N/A</v>
      </c>
      <c r="CT24" s="640" t="e">
        <f t="shared" si="18"/>
        <v>#N/A</v>
      </c>
      <c r="CU24" s="641" t="e">
        <f t="shared" si="18"/>
        <v>#N/A</v>
      </c>
      <c r="CV24" s="638" t="e">
        <f t="shared" si="18"/>
        <v>#N/A</v>
      </c>
      <c r="CW24" s="639" t="e">
        <f t="shared" si="18"/>
        <v>#N/A</v>
      </c>
      <c r="CX24" s="640" t="e">
        <f t="shared" si="18"/>
        <v>#N/A</v>
      </c>
      <c r="CY24" s="641" t="e">
        <f t="shared" si="18"/>
        <v>#N/A</v>
      </c>
      <c r="CZ24" s="638" t="e">
        <f t="shared" si="18"/>
        <v>#N/A</v>
      </c>
      <c r="DA24" s="639" t="e">
        <f t="shared" si="18"/>
        <v>#N/A</v>
      </c>
      <c r="DB24" s="640" t="e">
        <f t="shared" si="18"/>
        <v>#N/A</v>
      </c>
      <c r="DC24" s="641" t="e">
        <f t="shared" si="18"/>
        <v>#N/A</v>
      </c>
      <c r="DD24" s="638" t="e">
        <f t="shared" ref="DD24:EA24" si="19">DD23+CZ24</f>
        <v>#N/A</v>
      </c>
      <c r="DE24" s="639" t="e">
        <f t="shared" si="19"/>
        <v>#N/A</v>
      </c>
      <c r="DF24" s="640" t="e">
        <f t="shared" si="19"/>
        <v>#N/A</v>
      </c>
      <c r="DG24" s="641" t="e">
        <f t="shared" si="19"/>
        <v>#N/A</v>
      </c>
      <c r="DH24" s="638" t="e">
        <f t="shared" si="19"/>
        <v>#N/A</v>
      </c>
      <c r="DI24" s="639" t="e">
        <f t="shared" si="19"/>
        <v>#N/A</v>
      </c>
      <c r="DJ24" s="640" t="e">
        <f t="shared" si="19"/>
        <v>#N/A</v>
      </c>
      <c r="DK24" s="641" t="e">
        <f t="shared" si="19"/>
        <v>#N/A</v>
      </c>
      <c r="DL24" s="638" t="e">
        <f t="shared" si="19"/>
        <v>#N/A</v>
      </c>
      <c r="DM24" s="639" t="e">
        <f t="shared" si="19"/>
        <v>#N/A</v>
      </c>
      <c r="DN24" s="640" t="e">
        <f t="shared" si="19"/>
        <v>#N/A</v>
      </c>
      <c r="DO24" s="641" t="e">
        <f t="shared" si="19"/>
        <v>#N/A</v>
      </c>
      <c r="DP24" s="638" t="e">
        <f t="shared" si="19"/>
        <v>#N/A</v>
      </c>
      <c r="DQ24" s="639" t="e">
        <f t="shared" si="19"/>
        <v>#N/A</v>
      </c>
      <c r="DR24" s="640" t="e">
        <f t="shared" si="19"/>
        <v>#N/A</v>
      </c>
      <c r="DS24" s="641" t="e">
        <f t="shared" si="19"/>
        <v>#N/A</v>
      </c>
      <c r="DT24" s="638" t="e">
        <f t="shared" si="19"/>
        <v>#N/A</v>
      </c>
      <c r="DU24" s="639" t="e">
        <f t="shared" si="19"/>
        <v>#N/A</v>
      </c>
      <c r="DV24" s="640" t="e">
        <f t="shared" si="19"/>
        <v>#N/A</v>
      </c>
      <c r="DW24" s="641" t="e">
        <f t="shared" si="19"/>
        <v>#N/A</v>
      </c>
      <c r="DX24" s="638" t="e">
        <f t="shared" si="19"/>
        <v>#N/A</v>
      </c>
      <c r="DY24" s="639" t="e">
        <f t="shared" si="19"/>
        <v>#N/A</v>
      </c>
      <c r="DZ24" s="640" t="e">
        <f t="shared" si="19"/>
        <v>#N/A</v>
      </c>
      <c r="EA24" s="641" t="e">
        <f t="shared" si="19"/>
        <v>#N/A</v>
      </c>
    </row>
    <row r="25" spans="2:131" ht="12.75" hidden="1" customHeight="1">
      <c r="B25" s="626"/>
      <c r="C25" s="627"/>
      <c r="D25" s="642" t="s">
        <v>2448</v>
      </c>
      <c r="E25" s="643" t="s">
        <v>2449</v>
      </c>
      <c r="F25" s="644"/>
      <c r="G25" s="645">
        <f>IF(F25=0,0,F25/F$115)</f>
        <v>0</v>
      </c>
      <c r="H25" s="646"/>
      <c r="I25" s="647"/>
      <c r="J25" s="647"/>
      <c r="K25" s="648"/>
      <c r="L25" s="649">
        <f>IF(O25&lt;&gt;0,(O25/$F25)*100,0)</f>
        <v>0</v>
      </c>
      <c r="M25" s="649">
        <v>0</v>
      </c>
      <c r="N25" s="650">
        <f>O25-M25</f>
        <v>0</v>
      </c>
      <c r="O25" s="651"/>
      <c r="P25" s="652">
        <f>IF(S25&lt;&gt;0,(S25/$F25)*100,0)</f>
        <v>0</v>
      </c>
      <c r="Q25" s="649">
        <v>0</v>
      </c>
      <c r="R25" s="649">
        <f>S25-Q25</f>
        <v>0</v>
      </c>
      <c r="S25" s="651"/>
      <c r="T25" s="652">
        <f>IF(W25&lt;&gt;0,(W25/$F25)*100,0)</f>
        <v>0</v>
      </c>
      <c r="U25" s="649">
        <v>0</v>
      </c>
      <c r="V25" s="649">
        <f>W25-U25</f>
        <v>0</v>
      </c>
      <c r="W25" s="651"/>
      <c r="X25" s="652">
        <f>IF(AA25&lt;&gt;0,(AA25/$F25)*100,0)</f>
        <v>0</v>
      </c>
      <c r="Y25" s="649">
        <v>0</v>
      </c>
      <c r="Z25" s="649">
        <f>AA25-Y25</f>
        <v>0</v>
      </c>
      <c r="AA25" s="651"/>
      <c r="AB25" s="652">
        <f>IF(AE25&lt;&gt;0,(AE25/$F25)*100,0)</f>
        <v>0</v>
      </c>
      <c r="AC25" s="649">
        <v>0</v>
      </c>
      <c r="AD25" s="649">
        <f>AE25-AC25</f>
        <v>0</v>
      </c>
      <c r="AE25" s="651"/>
      <c r="AF25" s="652">
        <f>IF(AI25&lt;&gt;0,(AI25/$F25)*100,0)</f>
        <v>0</v>
      </c>
      <c r="AG25" s="649">
        <v>0</v>
      </c>
      <c r="AH25" s="649">
        <f>AI25-AG25</f>
        <v>0</v>
      </c>
      <c r="AI25" s="651"/>
      <c r="AJ25" s="652">
        <f>IF(AM25&lt;&gt;0,(AM25/$F25)*100,0)</f>
        <v>0</v>
      </c>
      <c r="AK25" s="649">
        <v>0</v>
      </c>
      <c r="AL25" s="649">
        <f>AM25-AK25</f>
        <v>0</v>
      </c>
      <c r="AM25" s="651"/>
      <c r="AN25" s="652">
        <f>IF(AQ25&lt;&gt;0,(AQ25/$F25)*100,0)</f>
        <v>0</v>
      </c>
      <c r="AO25" s="649">
        <v>0</v>
      </c>
      <c r="AP25" s="649">
        <f>AQ25-AO25</f>
        <v>0</v>
      </c>
      <c r="AQ25" s="651"/>
      <c r="AR25" s="652">
        <f>IF(AU25&lt;&gt;0,(AU25/$F25)*100,0)</f>
        <v>0</v>
      </c>
      <c r="AS25" s="649">
        <v>0</v>
      </c>
      <c r="AT25" s="649">
        <f>AU25-AS25</f>
        <v>0</v>
      </c>
      <c r="AU25" s="651"/>
      <c r="AV25" s="652">
        <f>IF(AY25&lt;&gt;0,(AY25/$F25)*100,0)</f>
        <v>0</v>
      </c>
      <c r="AW25" s="649">
        <v>0</v>
      </c>
      <c r="AX25" s="649">
        <f>AY25-AW25</f>
        <v>0</v>
      </c>
      <c r="AY25" s="651"/>
      <c r="AZ25" s="652">
        <f>IF(BC25&lt;&gt;0,(BC25/$F25)*100,0)</f>
        <v>0</v>
      </c>
      <c r="BA25" s="649">
        <v>0</v>
      </c>
      <c r="BB25" s="649">
        <f>BC25-BA25</f>
        <v>0</v>
      </c>
      <c r="BC25" s="651"/>
      <c r="BD25" s="652">
        <f>IF(BG25&lt;&gt;0,(BG25/$F25)*100,0)</f>
        <v>0</v>
      </c>
      <c r="BE25" s="649">
        <v>0</v>
      </c>
      <c r="BF25" s="649">
        <f>BG25-BE25</f>
        <v>0</v>
      </c>
      <c r="BG25" s="651"/>
      <c r="BH25" s="652">
        <f>IF(BK25&lt;&gt;0,(BK25/$F25)*100,0)</f>
        <v>0</v>
      </c>
      <c r="BI25" s="649">
        <v>0</v>
      </c>
      <c r="BJ25" s="649">
        <f>BK25-BI25</f>
        <v>0</v>
      </c>
      <c r="BK25" s="651"/>
      <c r="BL25" s="652">
        <f>IF(BO25&lt;&gt;0,(BO25/$F25)*100,0)</f>
        <v>0</v>
      </c>
      <c r="BM25" s="649">
        <v>0</v>
      </c>
      <c r="BN25" s="649">
        <f>BO25-BM25</f>
        <v>0</v>
      </c>
      <c r="BO25" s="651"/>
      <c r="BP25" s="652">
        <f>IF(BS25&lt;&gt;0,(BS25/$F25)*100,0)</f>
        <v>0</v>
      </c>
      <c r="BQ25" s="649">
        <v>0</v>
      </c>
      <c r="BR25" s="649">
        <f>BS25-BQ25</f>
        <v>0</v>
      </c>
      <c r="BS25" s="651"/>
      <c r="BT25" s="652">
        <f>IF(BW25&lt;&gt;0,(BW25/$F25)*100,0)</f>
        <v>0</v>
      </c>
      <c r="BU25" s="649">
        <v>0</v>
      </c>
      <c r="BV25" s="649">
        <f>BW25-BU25</f>
        <v>0</v>
      </c>
      <c r="BW25" s="651"/>
      <c r="BX25" s="652">
        <f>IF(CA25&lt;&gt;0,(CA25/$F25)*100,0)</f>
        <v>0</v>
      </c>
      <c r="BY25" s="649">
        <v>0</v>
      </c>
      <c r="BZ25" s="649">
        <f>CA25-BY25</f>
        <v>0</v>
      </c>
      <c r="CA25" s="651"/>
      <c r="CB25" s="652">
        <f>IF(CE25&lt;&gt;0,(CE25/$F25)*100,0)</f>
        <v>0</v>
      </c>
      <c r="CC25" s="649">
        <v>0</v>
      </c>
      <c r="CD25" s="649">
        <f>CE25-CC25</f>
        <v>0</v>
      </c>
      <c r="CE25" s="651"/>
      <c r="CF25" s="652">
        <f>IF(CI25&lt;&gt;0,(CI25/$F25)*100,0)</f>
        <v>0</v>
      </c>
      <c r="CG25" s="649">
        <v>0</v>
      </c>
      <c r="CH25" s="649">
        <f>CI25-CG25</f>
        <v>0</v>
      </c>
      <c r="CI25" s="651"/>
      <c r="CJ25" s="652">
        <f>IF(CM25&lt;&gt;0,(CM25/$F25)*100,0)</f>
        <v>0</v>
      </c>
      <c r="CK25" s="649">
        <v>0</v>
      </c>
      <c r="CL25" s="649">
        <f>CM25-CK25</f>
        <v>0</v>
      </c>
      <c r="CM25" s="651"/>
      <c r="CN25" s="652">
        <f>IF(CQ25&lt;&gt;0,(CQ25/$F25)*100,0)</f>
        <v>0</v>
      </c>
      <c r="CO25" s="649">
        <v>0</v>
      </c>
      <c r="CP25" s="649">
        <f>CQ25-CO25</f>
        <v>0</v>
      </c>
      <c r="CQ25" s="651"/>
      <c r="CR25" s="652">
        <f>IF(CU25&lt;&gt;0,(CU25/$F25)*100,0)</f>
        <v>0</v>
      </c>
      <c r="CS25" s="649">
        <v>0</v>
      </c>
      <c r="CT25" s="649">
        <f>CU25-CS25</f>
        <v>0</v>
      </c>
      <c r="CU25" s="651"/>
      <c r="CV25" s="652">
        <f>IF(CY25&lt;&gt;0,(CY25/$F25)*100,0)</f>
        <v>0</v>
      </c>
      <c r="CW25" s="649">
        <v>0</v>
      </c>
      <c r="CX25" s="649">
        <f>CY25-CW25</f>
        <v>0</v>
      </c>
      <c r="CY25" s="651"/>
      <c r="CZ25" s="652">
        <f>IF(DC25&lt;&gt;0,(DC25/$F25)*100,0)</f>
        <v>0</v>
      </c>
      <c r="DA25" s="649">
        <v>0</v>
      </c>
      <c r="DB25" s="649">
        <f>DC25-DA25</f>
        <v>0</v>
      </c>
      <c r="DC25" s="651"/>
      <c r="DD25" s="652">
        <f>IF(DG25&lt;&gt;0,(DG25/$F25)*100,0)</f>
        <v>0</v>
      </c>
      <c r="DE25" s="649">
        <v>0</v>
      </c>
      <c r="DF25" s="649">
        <f>DG25-DE25</f>
        <v>0</v>
      </c>
      <c r="DG25" s="651"/>
      <c r="DH25" s="652">
        <f>IF(DK25&lt;&gt;0,(DK25/$F25)*100,0)</f>
        <v>0</v>
      </c>
      <c r="DI25" s="649">
        <v>0</v>
      </c>
      <c r="DJ25" s="649">
        <f>DK25-DI25</f>
        <v>0</v>
      </c>
      <c r="DK25" s="651"/>
      <c r="DL25" s="652">
        <f>IF(DO25&lt;&gt;0,(DO25/$F25)*100,0)</f>
        <v>0</v>
      </c>
      <c r="DM25" s="649">
        <v>0</v>
      </c>
      <c r="DN25" s="649">
        <f>DO25-DM25</f>
        <v>0</v>
      </c>
      <c r="DO25" s="651"/>
      <c r="DP25" s="652">
        <f>IF(DS25&lt;&gt;0,(DS25/$F25)*100,0)</f>
        <v>0</v>
      </c>
      <c r="DQ25" s="649">
        <v>0</v>
      </c>
      <c r="DR25" s="649">
        <f>DS25-DQ25</f>
        <v>0</v>
      </c>
      <c r="DS25" s="651"/>
      <c r="DT25" s="652">
        <f>IF(DW25&lt;&gt;0,(DW25/$F25)*100,0)</f>
        <v>0</v>
      </c>
      <c r="DU25" s="649">
        <v>0</v>
      </c>
      <c r="DV25" s="649">
        <f>DW25-DU25</f>
        <v>0</v>
      </c>
      <c r="DW25" s="651"/>
      <c r="DX25" s="652">
        <f>IF(EA25&lt;&gt;0,(EA25/$F25)*100,0)</f>
        <v>0</v>
      </c>
      <c r="DY25" s="649">
        <v>0</v>
      </c>
      <c r="DZ25" s="649">
        <f>EA25-DY25</f>
        <v>0</v>
      </c>
      <c r="EA25" s="651"/>
    </row>
    <row r="26" spans="2:131" ht="12.75" hidden="1" customHeight="1">
      <c r="B26" s="665"/>
      <c r="C26" s="627"/>
      <c r="D26" s="653" t="s">
        <v>2450</v>
      </c>
      <c r="E26" s="654" t="s">
        <v>2451</v>
      </c>
      <c r="F26" s="655">
        <f>IF(F25=0,F23,F25)</f>
        <v>1750020.26</v>
      </c>
      <c r="G26" s="656"/>
      <c r="H26" s="657"/>
      <c r="I26" s="658"/>
      <c r="J26" s="658"/>
      <c r="K26" s="659"/>
      <c r="L26" s="660">
        <f>L25+H26</f>
        <v>0</v>
      </c>
      <c r="M26" s="660">
        <f>M25+I26</f>
        <v>0</v>
      </c>
      <c r="N26" s="661">
        <f>N25+J26</f>
        <v>0</v>
      </c>
      <c r="O26" s="662" t="e">
        <f>'COMP INVESTIM.'!#REF!</f>
        <v>#REF!</v>
      </c>
      <c r="P26" s="663">
        <f t="shared" ref="P26:AU26" si="20">P25+L26</f>
        <v>0</v>
      </c>
      <c r="Q26" s="660">
        <f t="shared" si="20"/>
        <v>0</v>
      </c>
      <c r="R26" s="660">
        <f t="shared" si="20"/>
        <v>0</v>
      </c>
      <c r="S26" s="662" t="e">
        <f t="shared" si="20"/>
        <v>#REF!</v>
      </c>
      <c r="T26" s="663">
        <f t="shared" si="20"/>
        <v>0</v>
      </c>
      <c r="U26" s="660">
        <f t="shared" si="20"/>
        <v>0</v>
      </c>
      <c r="V26" s="660">
        <f t="shared" si="20"/>
        <v>0</v>
      </c>
      <c r="W26" s="662" t="e">
        <f t="shared" si="20"/>
        <v>#REF!</v>
      </c>
      <c r="X26" s="663">
        <f t="shared" si="20"/>
        <v>0</v>
      </c>
      <c r="Y26" s="660">
        <f t="shared" si="20"/>
        <v>0</v>
      </c>
      <c r="Z26" s="660">
        <f t="shared" si="20"/>
        <v>0</v>
      </c>
      <c r="AA26" s="662" t="e">
        <f t="shared" si="20"/>
        <v>#REF!</v>
      </c>
      <c r="AB26" s="663">
        <f t="shared" si="20"/>
        <v>0</v>
      </c>
      <c r="AC26" s="660">
        <f t="shared" si="20"/>
        <v>0</v>
      </c>
      <c r="AD26" s="660">
        <f t="shared" si="20"/>
        <v>0</v>
      </c>
      <c r="AE26" s="662" t="e">
        <f t="shared" si="20"/>
        <v>#REF!</v>
      </c>
      <c r="AF26" s="663">
        <f t="shared" si="20"/>
        <v>0</v>
      </c>
      <c r="AG26" s="660">
        <f t="shared" si="20"/>
        <v>0</v>
      </c>
      <c r="AH26" s="660">
        <f t="shared" si="20"/>
        <v>0</v>
      </c>
      <c r="AI26" s="662" t="e">
        <f t="shared" si="20"/>
        <v>#REF!</v>
      </c>
      <c r="AJ26" s="663">
        <f t="shared" si="20"/>
        <v>0</v>
      </c>
      <c r="AK26" s="660">
        <f t="shared" si="20"/>
        <v>0</v>
      </c>
      <c r="AL26" s="660">
        <f t="shared" si="20"/>
        <v>0</v>
      </c>
      <c r="AM26" s="662" t="e">
        <f t="shared" si="20"/>
        <v>#REF!</v>
      </c>
      <c r="AN26" s="663">
        <f t="shared" si="20"/>
        <v>0</v>
      </c>
      <c r="AO26" s="660">
        <f t="shared" si="20"/>
        <v>0</v>
      </c>
      <c r="AP26" s="660">
        <f t="shared" si="20"/>
        <v>0</v>
      </c>
      <c r="AQ26" s="662" t="e">
        <f t="shared" si="20"/>
        <v>#REF!</v>
      </c>
      <c r="AR26" s="663">
        <f t="shared" si="20"/>
        <v>0</v>
      </c>
      <c r="AS26" s="660">
        <f t="shared" si="20"/>
        <v>0</v>
      </c>
      <c r="AT26" s="660">
        <f t="shared" si="20"/>
        <v>0</v>
      </c>
      <c r="AU26" s="662" t="e">
        <f t="shared" si="20"/>
        <v>#REF!</v>
      </c>
      <c r="AV26" s="663">
        <f t="shared" ref="AV26:CA26" si="21">AV25+AR26</f>
        <v>0</v>
      </c>
      <c r="AW26" s="660">
        <f t="shared" si="21"/>
        <v>0</v>
      </c>
      <c r="AX26" s="660">
        <f t="shared" si="21"/>
        <v>0</v>
      </c>
      <c r="AY26" s="662" t="e">
        <f t="shared" si="21"/>
        <v>#REF!</v>
      </c>
      <c r="AZ26" s="663">
        <f t="shared" si="21"/>
        <v>0</v>
      </c>
      <c r="BA26" s="660">
        <f t="shared" si="21"/>
        <v>0</v>
      </c>
      <c r="BB26" s="660">
        <f t="shared" si="21"/>
        <v>0</v>
      </c>
      <c r="BC26" s="662" t="e">
        <f t="shared" si="21"/>
        <v>#REF!</v>
      </c>
      <c r="BD26" s="663">
        <f t="shared" si="21"/>
        <v>0</v>
      </c>
      <c r="BE26" s="660">
        <f t="shared" si="21"/>
        <v>0</v>
      </c>
      <c r="BF26" s="660">
        <f t="shared" si="21"/>
        <v>0</v>
      </c>
      <c r="BG26" s="662" t="e">
        <f t="shared" si="21"/>
        <v>#REF!</v>
      </c>
      <c r="BH26" s="663">
        <f t="shared" si="21"/>
        <v>0</v>
      </c>
      <c r="BI26" s="660">
        <f t="shared" si="21"/>
        <v>0</v>
      </c>
      <c r="BJ26" s="660">
        <f t="shared" si="21"/>
        <v>0</v>
      </c>
      <c r="BK26" s="662" t="e">
        <f t="shared" si="21"/>
        <v>#REF!</v>
      </c>
      <c r="BL26" s="663">
        <f t="shared" si="21"/>
        <v>0</v>
      </c>
      <c r="BM26" s="660">
        <f t="shared" si="21"/>
        <v>0</v>
      </c>
      <c r="BN26" s="660">
        <f t="shared" si="21"/>
        <v>0</v>
      </c>
      <c r="BO26" s="662" t="e">
        <f t="shared" si="21"/>
        <v>#REF!</v>
      </c>
      <c r="BP26" s="663">
        <f t="shared" si="21"/>
        <v>0</v>
      </c>
      <c r="BQ26" s="660">
        <f t="shared" si="21"/>
        <v>0</v>
      </c>
      <c r="BR26" s="660">
        <f t="shared" si="21"/>
        <v>0</v>
      </c>
      <c r="BS26" s="662" t="e">
        <f t="shared" si="21"/>
        <v>#REF!</v>
      </c>
      <c r="BT26" s="663">
        <f t="shared" si="21"/>
        <v>0</v>
      </c>
      <c r="BU26" s="660">
        <f t="shared" si="21"/>
        <v>0</v>
      </c>
      <c r="BV26" s="660">
        <f t="shared" si="21"/>
        <v>0</v>
      </c>
      <c r="BW26" s="662" t="e">
        <f t="shared" si="21"/>
        <v>#REF!</v>
      </c>
      <c r="BX26" s="663">
        <f t="shared" si="21"/>
        <v>0</v>
      </c>
      <c r="BY26" s="660">
        <f t="shared" si="21"/>
        <v>0</v>
      </c>
      <c r="BZ26" s="660">
        <f t="shared" si="21"/>
        <v>0</v>
      </c>
      <c r="CA26" s="662" t="e">
        <f t="shared" si="21"/>
        <v>#REF!</v>
      </c>
      <c r="CB26" s="663">
        <f t="shared" ref="CB26:DG26" si="22">CB25+BX26</f>
        <v>0</v>
      </c>
      <c r="CC26" s="660">
        <f t="shared" si="22"/>
        <v>0</v>
      </c>
      <c r="CD26" s="660">
        <f t="shared" si="22"/>
        <v>0</v>
      </c>
      <c r="CE26" s="662" t="e">
        <f t="shared" si="22"/>
        <v>#REF!</v>
      </c>
      <c r="CF26" s="663">
        <f t="shared" si="22"/>
        <v>0</v>
      </c>
      <c r="CG26" s="660">
        <f t="shared" si="22"/>
        <v>0</v>
      </c>
      <c r="CH26" s="660">
        <f t="shared" si="22"/>
        <v>0</v>
      </c>
      <c r="CI26" s="662" t="e">
        <f t="shared" si="22"/>
        <v>#REF!</v>
      </c>
      <c r="CJ26" s="663">
        <f t="shared" si="22"/>
        <v>0</v>
      </c>
      <c r="CK26" s="660">
        <f t="shared" si="22"/>
        <v>0</v>
      </c>
      <c r="CL26" s="660">
        <f t="shared" si="22"/>
        <v>0</v>
      </c>
      <c r="CM26" s="662" t="e">
        <f t="shared" si="22"/>
        <v>#REF!</v>
      </c>
      <c r="CN26" s="663">
        <f t="shared" si="22"/>
        <v>0</v>
      </c>
      <c r="CO26" s="660">
        <f t="shared" si="22"/>
        <v>0</v>
      </c>
      <c r="CP26" s="660">
        <f t="shared" si="22"/>
        <v>0</v>
      </c>
      <c r="CQ26" s="662" t="e">
        <f t="shared" si="22"/>
        <v>#REF!</v>
      </c>
      <c r="CR26" s="663">
        <f t="shared" si="22"/>
        <v>0</v>
      </c>
      <c r="CS26" s="660">
        <f t="shared" si="22"/>
        <v>0</v>
      </c>
      <c r="CT26" s="660">
        <f t="shared" si="22"/>
        <v>0</v>
      </c>
      <c r="CU26" s="662" t="e">
        <f t="shared" si="22"/>
        <v>#REF!</v>
      </c>
      <c r="CV26" s="663">
        <f t="shared" si="22"/>
        <v>0</v>
      </c>
      <c r="CW26" s="660">
        <f t="shared" si="22"/>
        <v>0</v>
      </c>
      <c r="CX26" s="660">
        <f t="shared" si="22"/>
        <v>0</v>
      </c>
      <c r="CY26" s="662" t="e">
        <f t="shared" si="22"/>
        <v>#REF!</v>
      </c>
      <c r="CZ26" s="663">
        <f t="shared" si="22"/>
        <v>0</v>
      </c>
      <c r="DA26" s="660">
        <f t="shared" si="22"/>
        <v>0</v>
      </c>
      <c r="DB26" s="660">
        <f t="shared" si="22"/>
        <v>0</v>
      </c>
      <c r="DC26" s="662" t="e">
        <f t="shared" si="22"/>
        <v>#REF!</v>
      </c>
      <c r="DD26" s="663">
        <f t="shared" si="22"/>
        <v>0</v>
      </c>
      <c r="DE26" s="660">
        <f t="shared" si="22"/>
        <v>0</v>
      </c>
      <c r="DF26" s="660">
        <f t="shared" si="22"/>
        <v>0</v>
      </c>
      <c r="DG26" s="662" t="e">
        <f t="shared" si="22"/>
        <v>#REF!</v>
      </c>
      <c r="DH26" s="663">
        <f t="shared" ref="DH26:EA26" si="23">DH25+DD26</f>
        <v>0</v>
      </c>
      <c r="DI26" s="660">
        <f t="shared" si="23"/>
        <v>0</v>
      </c>
      <c r="DJ26" s="660">
        <f t="shared" si="23"/>
        <v>0</v>
      </c>
      <c r="DK26" s="662" t="e">
        <f t="shared" si="23"/>
        <v>#REF!</v>
      </c>
      <c r="DL26" s="663">
        <f t="shared" si="23"/>
        <v>0</v>
      </c>
      <c r="DM26" s="660">
        <f t="shared" si="23"/>
        <v>0</v>
      </c>
      <c r="DN26" s="660">
        <f t="shared" si="23"/>
        <v>0</v>
      </c>
      <c r="DO26" s="662" t="e">
        <f t="shared" si="23"/>
        <v>#REF!</v>
      </c>
      <c r="DP26" s="663">
        <f t="shared" si="23"/>
        <v>0</v>
      </c>
      <c r="DQ26" s="660">
        <f t="shared" si="23"/>
        <v>0</v>
      </c>
      <c r="DR26" s="660">
        <f t="shared" si="23"/>
        <v>0</v>
      </c>
      <c r="DS26" s="662" t="e">
        <f t="shared" si="23"/>
        <v>#REF!</v>
      </c>
      <c r="DT26" s="663">
        <f t="shared" si="23"/>
        <v>0</v>
      </c>
      <c r="DU26" s="660">
        <f t="shared" si="23"/>
        <v>0</v>
      </c>
      <c r="DV26" s="660">
        <f t="shared" si="23"/>
        <v>0</v>
      </c>
      <c r="DW26" s="662" t="e">
        <f t="shared" si="23"/>
        <v>#REF!</v>
      </c>
      <c r="DX26" s="663">
        <f t="shared" si="23"/>
        <v>0</v>
      </c>
      <c r="DY26" s="660">
        <f t="shared" si="23"/>
        <v>0</v>
      </c>
      <c r="DZ26" s="660">
        <f t="shared" si="23"/>
        <v>0</v>
      </c>
      <c r="EA26" s="662" t="e">
        <f t="shared" si="23"/>
        <v>#REF!</v>
      </c>
    </row>
    <row r="27" spans="2:131" ht="12.75" customHeight="1">
      <c r="B27" s="610">
        <v>4</v>
      </c>
      <c r="C27" s="664" t="s">
        <v>2429</v>
      </c>
      <c r="D27" s="612" t="s">
        <v>2445</v>
      </c>
      <c r="E27" s="613" t="s">
        <v>2446</v>
      </c>
      <c r="F27" s="614">
        <v>950500</v>
      </c>
      <c r="G27" s="615">
        <v>1.7561464645986725E-2</v>
      </c>
      <c r="H27" s="616"/>
      <c r="I27" s="617"/>
      <c r="J27" s="617"/>
      <c r="K27" s="618"/>
      <c r="L27" s="619">
        <v>3.225806451612903</v>
      </c>
      <c r="M27" s="620">
        <v>30661.290322580644</v>
      </c>
      <c r="N27" s="621" t="e">
        <f>NA()</f>
        <v>#N/A</v>
      </c>
      <c r="O27" s="622" t="e">
        <f>#REF!</f>
        <v>#REF!</v>
      </c>
      <c r="P27" s="623">
        <v>3.4903815535682967</v>
      </c>
      <c r="Q27" s="624">
        <v>33176.07666666666</v>
      </c>
      <c r="R27" s="624" t="e">
        <f>NA()</f>
        <v>#N/A</v>
      </c>
      <c r="S27" s="625" t="e">
        <f>Q27+R27</f>
        <v>#N/A</v>
      </c>
      <c r="T27" s="623">
        <v>3.7244425740838145</v>
      </c>
      <c r="U27" s="624">
        <v>35400.826666666653</v>
      </c>
      <c r="V27" s="624" t="e">
        <f>NA()</f>
        <v>#N/A</v>
      </c>
      <c r="W27" s="625" t="e">
        <f>U27+V27</f>
        <v>#N/A</v>
      </c>
      <c r="X27" s="623">
        <v>3.107819743994388</v>
      </c>
      <c r="Y27" s="624">
        <v>29539.826666666657</v>
      </c>
      <c r="Z27" s="624" t="e">
        <f>NA()</f>
        <v>#N/A</v>
      </c>
      <c r="AA27" s="625" t="e">
        <f>Y27+Z27</f>
        <v>#N/A</v>
      </c>
      <c r="AB27" s="623">
        <v>9.0607666140627749</v>
      </c>
      <c r="AC27" s="624">
        <v>86122.586666666684</v>
      </c>
      <c r="AD27" s="624" t="e">
        <f>NA()</f>
        <v>#N/A</v>
      </c>
      <c r="AE27" s="625" t="e">
        <f>AC27+AD27</f>
        <v>#N/A</v>
      </c>
      <c r="AF27" s="623">
        <v>3.0969580922321587</v>
      </c>
      <c r="AG27" s="624">
        <v>29436.58666666667</v>
      </c>
      <c r="AH27" s="624" t="e">
        <f>NA()</f>
        <v>#N/A</v>
      </c>
      <c r="AI27" s="625" t="e">
        <f>AG27+AH27</f>
        <v>#N/A</v>
      </c>
      <c r="AJ27" s="623">
        <v>3.2927497808171142</v>
      </c>
      <c r="AK27" s="624">
        <v>31297.58666666667</v>
      </c>
      <c r="AL27" s="624" t="e">
        <f>NA()</f>
        <v>#N/A</v>
      </c>
      <c r="AM27" s="625" t="e">
        <f>AK27+AL27</f>
        <v>#N/A</v>
      </c>
      <c r="AN27" s="623">
        <v>3.0969580922321587</v>
      </c>
      <c r="AO27" s="624">
        <v>29436.58666666667</v>
      </c>
      <c r="AP27" s="624" t="e">
        <f>NA()</f>
        <v>#N/A</v>
      </c>
      <c r="AQ27" s="625" t="e">
        <f>AO27+AP27</f>
        <v>#N/A</v>
      </c>
      <c r="AR27" s="623">
        <v>3.2927497808171142</v>
      </c>
      <c r="AS27" s="624">
        <v>31297.58666666667</v>
      </c>
      <c r="AT27" s="624" t="e">
        <f>NA()</f>
        <v>#N/A</v>
      </c>
      <c r="AU27" s="625" t="e">
        <f>AS27+AT27</f>
        <v>#N/A</v>
      </c>
      <c r="AV27" s="623">
        <v>5.4970117482026986</v>
      </c>
      <c r="AW27" s="624">
        <v>52249.09666666665</v>
      </c>
      <c r="AX27" s="624" t="e">
        <f>NA()</f>
        <v>#N/A</v>
      </c>
      <c r="AY27" s="625" t="e">
        <f>AW27+AX27</f>
        <v>#N/A</v>
      </c>
      <c r="AZ27" s="623">
        <v>5.6928034367876537</v>
      </c>
      <c r="BA27" s="624">
        <v>54110.09666666665</v>
      </c>
      <c r="BB27" s="624" t="e">
        <f>NA()</f>
        <v>#N/A</v>
      </c>
      <c r="BC27" s="625" t="e">
        <f>BA27+BB27</f>
        <v>#N/A</v>
      </c>
      <c r="BD27" s="623">
        <v>3.1771800806593005</v>
      </c>
      <c r="BE27" s="624">
        <v>30199.09666666665</v>
      </c>
      <c r="BF27" s="624" t="e">
        <f>NA()</f>
        <v>#N/A</v>
      </c>
      <c r="BG27" s="625" t="e">
        <f>BE27+BF27</f>
        <v>#N/A</v>
      </c>
      <c r="BH27" s="623">
        <v>4.0133382430299838</v>
      </c>
      <c r="BI27" s="624">
        <v>38146.78</v>
      </c>
      <c r="BJ27" s="624" t="e">
        <f>NA()</f>
        <v>#N/A</v>
      </c>
      <c r="BK27" s="625" t="e">
        <f>BI27+BJ27</f>
        <v>#N/A</v>
      </c>
      <c r="BL27" s="623">
        <v>3.8175465544450291</v>
      </c>
      <c r="BM27" s="624">
        <v>36285.78</v>
      </c>
      <c r="BN27" s="624" t="e">
        <f>NA()</f>
        <v>#N/A</v>
      </c>
      <c r="BO27" s="625" t="e">
        <f>BM27+BN27</f>
        <v>#N/A</v>
      </c>
      <c r="BP27" s="623">
        <v>3.4872993161493948</v>
      </c>
      <c r="BQ27" s="624">
        <v>33146.78</v>
      </c>
      <c r="BR27" s="624" t="e">
        <f>NA()</f>
        <v>#N/A</v>
      </c>
      <c r="BS27" s="625" t="e">
        <f>BQ27+BR27</f>
        <v>#N/A</v>
      </c>
      <c r="BT27" s="623">
        <v>0.5035013150973171</v>
      </c>
      <c r="BU27" s="624">
        <v>4785.7799999999988</v>
      </c>
      <c r="BV27" s="624" t="e">
        <f>NA()</f>
        <v>#N/A</v>
      </c>
      <c r="BW27" s="625" t="e">
        <f>BU27+BV27</f>
        <v>#N/A</v>
      </c>
      <c r="BX27" s="623">
        <v>4.0133382430299838</v>
      </c>
      <c r="BY27" s="624">
        <v>38146.78</v>
      </c>
      <c r="BZ27" s="624" t="e">
        <f>NA()</f>
        <v>#N/A</v>
      </c>
      <c r="CA27" s="625" t="e">
        <f>BY27+BZ27</f>
        <v>#N/A</v>
      </c>
      <c r="CB27" s="623">
        <v>5.1110973172014722</v>
      </c>
      <c r="CC27" s="624">
        <v>48580.979999999989</v>
      </c>
      <c r="CD27" s="624" t="e">
        <f>NA()</f>
        <v>#N/A</v>
      </c>
      <c r="CE27" s="625" t="e">
        <f>CC27+CD27</f>
        <v>#N/A</v>
      </c>
      <c r="CF27" s="623">
        <v>3.8760631246712252</v>
      </c>
      <c r="CG27" s="624">
        <v>36841.979999999996</v>
      </c>
      <c r="CH27" s="624" t="e">
        <f>NA()</f>
        <v>#N/A</v>
      </c>
      <c r="CI27" s="625" t="e">
        <f>CG27+CH27</f>
        <v>#N/A</v>
      </c>
      <c r="CJ27" s="623">
        <v>0.71249763282482836</v>
      </c>
      <c r="CK27" s="624">
        <v>6772.2899999999945</v>
      </c>
      <c r="CL27" s="624" t="e">
        <f>NA()</f>
        <v>#N/A</v>
      </c>
      <c r="CM27" s="625" t="e">
        <f>CK27+CL27</f>
        <v>#N/A</v>
      </c>
      <c r="CN27" s="623">
        <v>3.8760631246712252</v>
      </c>
      <c r="CO27" s="624">
        <v>36841.979999999996</v>
      </c>
      <c r="CP27" s="624" t="e">
        <f>NA()</f>
        <v>#N/A</v>
      </c>
      <c r="CQ27" s="625" t="e">
        <f>CO27+CP27</f>
        <v>#N/A</v>
      </c>
      <c r="CR27" s="623">
        <v>3.6802714360862701</v>
      </c>
      <c r="CS27" s="624">
        <v>34980.979999999996</v>
      </c>
      <c r="CT27" s="624" t="e">
        <f>NA()</f>
        <v>#N/A</v>
      </c>
      <c r="CU27" s="625" t="e">
        <f>CS27+CT27</f>
        <v>#N/A</v>
      </c>
      <c r="CV27" s="623">
        <v>3.8760631246712252</v>
      </c>
      <c r="CW27" s="624">
        <v>36841.979999999996</v>
      </c>
      <c r="CX27" s="624" t="e">
        <f>NA()</f>
        <v>#N/A</v>
      </c>
      <c r="CY27" s="625" t="e">
        <f>CW27+CX27</f>
        <v>#N/A</v>
      </c>
      <c r="CZ27" s="623">
        <v>2.1442377695949495</v>
      </c>
      <c r="DA27" s="624">
        <v>20380.979999999996</v>
      </c>
      <c r="DB27" s="624" t="e">
        <f>NA()</f>
        <v>#N/A</v>
      </c>
      <c r="DC27" s="625" t="e">
        <f>DA27+DB27</f>
        <v>#N/A</v>
      </c>
      <c r="DD27" s="623">
        <v>0.49889321409784282</v>
      </c>
      <c r="DE27" s="624">
        <v>4741.9799999999959</v>
      </c>
      <c r="DF27" s="624" t="e">
        <f>NA()</f>
        <v>#N/A</v>
      </c>
      <c r="DG27" s="625" t="e">
        <f>DE27+DF27</f>
        <v>#N/A</v>
      </c>
      <c r="DH27" s="623">
        <v>2.1442377695949495</v>
      </c>
      <c r="DI27" s="624">
        <v>20380.979999999996</v>
      </c>
      <c r="DJ27" s="624" t="e">
        <f>NA()</f>
        <v>#N/A</v>
      </c>
      <c r="DK27" s="625" t="e">
        <f>DI27+DJ27</f>
        <v>#N/A</v>
      </c>
      <c r="DL27" s="623">
        <v>2.340029458179905</v>
      </c>
      <c r="DM27" s="624">
        <v>22241.979999999996</v>
      </c>
      <c r="DN27" s="624" t="e">
        <f>NA()</f>
        <v>#N/A</v>
      </c>
      <c r="DO27" s="625" t="e">
        <f>DM27+DN27</f>
        <v>#N/A</v>
      </c>
      <c r="DP27" s="623">
        <v>2.1442377695949495</v>
      </c>
      <c r="DQ27" s="624">
        <v>20380.979999999996</v>
      </c>
      <c r="DR27" s="624" t="e">
        <f>NA()</f>
        <v>#N/A</v>
      </c>
      <c r="DS27" s="625" t="e">
        <f>DQ27+DR27</f>
        <v>#N/A</v>
      </c>
      <c r="DT27" s="623">
        <v>2.340029458179905</v>
      </c>
      <c r="DU27" s="624">
        <v>22241.979999999996</v>
      </c>
      <c r="DV27" s="624" t="e">
        <f>NA()</f>
        <v>#N/A</v>
      </c>
      <c r="DW27" s="625" t="e">
        <f>DU27+DV27</f>
        <v>#N/A</v>
      </c>
      <c r="DX27" s="623">
        <v>2.1442398737506574</v>
      </c>
      <c r="DY27" s="624">
        <v>20380.999999999996</v>
      </c>
      <c r="DZ27" s="624" t="e">
        <f>NA()</f>
        <v>#N/A</v>
      </c>
      <c r="EA27" s="625" t="e">
        <f>DY27+DZ27</f>
        <v>#N/A</v>
      </c>
    </row>
    <row r="28" spans="2:131" ht="12.75" hidden="1" customHeight="1">
      <c r="B28" s="626"/>
      <c r="C28" s="627"/>
      <c r="D28" s="628" t="s">
        <v>2445</v>
      </c>
      <c r="E28" s="629" t="s">
        <v>2447</v>
      </c>
      <c r="F28" s="630">
        <f>IF(F29&lt;&gt;0,F27-F29,0)</f>
        <v>0</v>
      </c>
      <c r="G28" s="631"/>
      <c r="H28" s="632"/>
      <c r="I28" s="633"/>
      <c r="J28" s="633"/>
      <c r="K28" s="634"/>
      <c r="L28" s="635">
        <f>L27+H28</f>
        <v>3.225806451612903</v>
      </c>
      <c r="M28" s="635">
        <f>M27+I28</f>
        <v>30661.290322580644</v>
      </c>
      <c r="N28" s="636" t="e">
        <f>N27+J28</f>
        <v>#N/A</v>
      </c>
      <c r="O28" s="637" t="e">
        <f>#REF!</f>
        <v>#REF!</v>
      </c>
      <c r="P28" s="638">
        <f t="shared" ref="P28:AU28" si="24">P27+L28</f>
        <v>6.7161880051812002</v>
      </c>
      <c r="Q28" s="639">
        <f t="shared" si="24"/>
        <v>63837.366989247304</v>
      </c>
      <c r="R28" s="640" t="e">
        <f t="shared" si="24"/>
        <v>#N/A</v>
      </c>
      <c r="S28" s="641" t="e">
        <f t="shared" si="24"/>
        <v>#N/A</v>
      </c>
      <c r="T28" s="638">
        <f t="shared" si="24"/>
        <v>10.440630579265015</v>
      </c>
      <c r="U28" s="639">
        <f t="shared" si="24"/>
        <v>99238.193655913958</v>
      </c>
      <c r="V28" s="640" t="e">
        <f t="shared" si="24"/>
        <v>#N/A</v>
      </c>
      <c r="W28" s="641" t="e">
        <f t="shared" si="24"/>
        <v>#N/A</v>
      </c>
      <c r="X28" s="638">
        <f t="shared" si="24"/>
        <v>13.548450323259402</v>
      </c>
      <c r="Y28" s="639">
        <f t="shared" si="24"/>
        <v>128778.02032258062</v>
      </c>
      <c r="Z28" s="640" t="e">
        <f t="shared" si="24"/>
        <v>#N/A</v>
      </c>
      <c r="AA28" s="641" t="e">
        <f t="shared" si="24"/>
        <v>#N/A</v>
      </c>
      <c r="AB28" s="638">
        <f t="shared" si="24"/>
        <v>22.609216937322177</v>
      </c>
      <c r="AC28" s="639">
        <f t="shared" si="24"/>
        <v>214900.60698924732</v>
      </c>
      <c r="AD28" s="640" t="e">
        <f t="shared" si="24"/>
        <v>#N/A</v>
      </c>
      <c r="AE28" s="641" t="e">
        <f t="shared" si="24"/>
        <v>#N/A</v>
      </c>
      <c r="AF28" s="638">
        <f t="shared" si="24"/>
        <v>25.706175029554338</v>
      </c>
      <c r="AG28" s="639">
        <f t="shared" si="24"/>
        <v>244337.19365591399</v>
      </c>
      <c r="AH28" s="640" t="e">
        <f t="shared" si="24"/>
        <v>#N/A</v>
      </c>
      <c r="AI28" s="641" t="e">
        <f t="shared" si="24"/>
        <v>#N/A</v>
      </c>
      <c r="AJ28" s="638">
        <f t="shared" si="24"/>
        <v>28.998924810371452</v>
      </c>
      <c r="AK28" s="639">
        <f t="shared" si="24"/>
        <v>275634.78032258066</v>
      </c>
      <c r="AL28" s="640" t="e">
        <f t="shared" si="24"/>
        <v>#N/A</v>
      </c>
      <c r="AM28" s="641" t="e">
        <f t="shared" si="24"/>
        <v>#N/A</v>
      </c>
      <c r="AN28" s="638">
        <f t="shared" si="24"/>
        <v>32.095882902603613</v>
      </c>
      <c r="AO28" s="639">
        <f t="shared" si="24"/>
        <v>305071.36698924733</v>
      </c>
      <c r="AP28" s="640" t="e">
        <f t="shared" si="24"/>
        <v>#N/A</v>
      </c>
      <c r="AQ28" s="641" t="e">
        <f t="shared" si="24"/>
        <v>#N/A</v>
      </c>
      <c r="AR28" s="638">
        <f t="shared" si="24"/>
        <v>35.388632683420724</v>
      </c>
      <c r="AS28" s="639">
        <f t="shared" si="24"/>
        <v>336368.953655914</v>
      </c>
      <c r="AT28" s="640" t="e">
        <f t="shared" si="24"/>
        <v>#N/A</v>
      </c>
      <c r="AU28" s="641" t="e">
        <f t="shared" si="24"/>
        <v>#N/A</v>
      </c>
      <c r="AV28" s="638">
        <f t="shared" ref="AV28:CA28" si="25">AV27+AR28</f>
        <v>40.885644431623419</v>
      </c>
      <c r="AW28" s="639">
        <f t="shared" si="25"/>
        <v>388618.05032258062</v>
      </c>
      <c r="AX28" s="640" t="e">
        <f t="shared" si="25"/>
        <v>#N/A</v>
      </c>
      <c r="AY28" s="641" t="e">
        <f t="shared" si="25"/>
        <v>#N/A</v>
      </c>
      <c r="AZ28" s="638">
        <f t="shared" si="25"/>
        <v>46.578447868411075</v>
      </c>
      <c r="BA28" s="639">
        <f t="shared" si="25"/>
        <v>442728.1469892473</v>
      </c>
      <c r="BB28" s="640" t="e">
        <f t="shared" si="25"/>
        <v>#N/A</v>
      </c>
      <c r="BC28" s="641" t="e">
        <f t="shared" si="25"/>
        <v>#N/A</v>
      </c>
      <c r="BD28" s="638">
        <f t="shared" si="25"/>
        <v>49.755627949070373</v>
      </c>
      <c r="BE28" s="639">
        <f t="shared" si="25"/>
        <v>472927.24365591398</v>
      </c>
      <c r="BF28" s="640" t="e">
        <f t="shared" si="25"/>
        <v>#N/A</v>
      </c>
      <c r="BG28" s="641" t="e">
        <f t="shared" si="25"/>
        <v>#N/A</v>
      </c>
      <c r="BH28" s="638">
        <f t="shared" si="25"/>
        <v>53.768966192100358</v>
      </c>
      <c r="BI28" s="639">
        <f t="shared" si="25"/>
        <v>511074.023655914</v>
      </c>
      <c r="BJ28" s="640" t="e">
        <f t="shared" si="25"/>
        <v>#N/A</v>
      </c>
      <c r="BK28" s="641" t="e">
        <f t="shared" si="25"/>
        <v>#N/A</v>
      </c>
      <c r="BL28" s="638">
        <f t="shared" si="25"/>
        <v>57.586512746545388</v>
      </c>
      <c r="BM28" s="639">
        <f t="shared" si="25"/>
        <v>547359.80365591403</v>
      </c>
      <c r="BN28" s="640" t="e">
        <f t="shared" si="25"/>
        <v>#N/A</v>
      </c>
      <c r="BO28" s="641" t="e">
        <f t="shared" si="25"/>
        <v>#N/A</v>
      </c>
      <c r="BP28" s="638">
        <f t="shared" si="25"/>
        <v>61.073812062694785</v>
      </c>
      <c r="BQ28" s="639">
        <f t="shared" si="25"/>
        <v>580506.58365591406</v>
      </c>
      <c r="BR28" s="640" t="e">
        <f t="shared" si="25"/>
        <v>#N/A</v>
      </c>
      <c r="BS28" s="641" t="e">
        <f t="shared" si="25"/>
        <v>#N/A</v>
      </c>
      <c r="BT28" s="638">
        <f t="shared" si="25"/>
        <v>61.577313377792102</v>
      </c>
      <c r="BU28" s="639">
        <f t="shared" si="25"/>
        <v>585292.36365591409</v>
      </c>
      <c r="BV28" s="640" t="e">
        <f t="shared" si="25"/>
        <v>#N/A</v>
      </c>
      <c r="BW28" s="641" t="e">
        <f t="shared" si="25"/>
        <v>#N/A</v>
      </c>
      <c r="BX28" s="638">
        <f t="shared" si="25"/>
        <v>65.590651620822086</v>
      </c>
      <c r="BY28" s="639">
        <f t="shared" si="25"/>
        <v>623439.14365591411</v>
      </c>
      <c r="BZ28" s="640" t="e">
        <f t="shared" si="25"/>
        <v>#N/A</v>
      </c>
      <c r="CA28" s="641" t="e">
        <f t="shared" si="25"/>
        <v>#N/A</v>
      </c>
      <c r="CB28" s="638">
        <f t="shared" ref="CB28:DG28" si="26">CB27+BX28</f>
        <v>70.701748938023556</v>
      </c>
      <c r="CC28" s="639">
        <f t="shared" si="26"/>
        <v>672020.1236559141</v>
      </c>
      <c r="CD28" s="640" t="e">
        <f t="shared" si="26"/>
        <v>#N/A</v>
      </c>
      <c r="CE28" s="641" t="e">
        <f t="shared" si="26"/>
        <v>#N/A</v>
      </c>
      <c r="CF28" s="638">
        <f t="shared" si="26"/>
        <v>74.577812062694775</v>
      </c>
      <c r="CG28" s="639">
        <f t="shared" si="26"/>
        <v>708862.10365591408</v>
      </c>
      <c r="CH28" s="640" t="e">
        <f t="shared" si="26"/>
        <v>#N/A</v>
      </c>
      <c r="CI28" s="641" t="e">
        <f t="shared" si="26"/>
        <v>#N/A</v>
      </c>
      <c r="CJ28" s="638">
        <f t="shared" si="26"/>
        <v>75.290309695519611</v>
      </c>
      <c r="CK28" s="639">
        <f t="shared" si="26"/>
        <v>715634.39365591411</v>
      </c>
      <c r="CL28" s="640" t="e">
        <f t="shared" si="26"/>
        <v>#N/A</v>
      </c>
      <c r="CM28" s="641" t="e">
        <f t="shared" si="26"/>
        <v>#N/A</v>
      </c>
      <c r="CN28" s="638">
        <f t="shared" si="26"/>
        <v>79.16637282019083</v>
      </c>
      <c r="CO28" s="639">
        <f t="shared" si="26"/>
        <v>752476.3736559141</v>
      </c>
      <c r="CP28" s="640" t="e">
        <f t="shared" si="26"/>
        <v>#N/A</v>
      </c>
      <c r="CQ28" s="641" t="e">
        <f t="shared" si="26"/>
        <v>#N/A</v>
      </c>
      <c r="CR28" s="638">
        <f t="shared" si="26"/>
        <v>82.846644256277102</v>
      </c>
      <c r="CS28" s="639">
        <f t="shared" si="26"/>
        <v>787457.35365591408</v>
      </c>
      <c r="CT28" s="640" t="e">
        <f t="shared" si="26"/>
        <v>#N/A</v>
      </c>
      <c r="CU28" s="641" t="e">
        <f t="shared" si="26"/>
        <v>#N/A</v>
      </c>
      <c r="CV28" s="638">
        <f t="shared" si="26"/>
        <v>86.722707380948322</v>
      </c>
      <c r="CW28" s="639">
        <f t="shared" si="26"/>
        <v>824299.33365591406</v>
      </c>
      <c r="CX28" s="640" t="e">
        <f t="shared" si="26"/>
        <v>#N/A</v>
      </c>
      <c r="CY28" s="641" t="e">
        <f t="shared" si="26"/>
        <v>#N/A</v>
      </c>
      <c r="CZ28" s="638">
        <f t="shared" si="26"/>
        <v>88.866945150543273</v>
      </c>
      <c r="DA28" s="639">
        <f t="shared" si="26"/>
        <v>844680.31365591404</v>
      </c>
      <c r="DB28" s="640" t="e">
        <f t="shared" si="26"/>
        <v>#N/A</v>
      </c>
      <c r="DC28" s="641" t="e">
        <f t="shared" si="26"/>
        <v>#N/A</v>
      </c>
      <c r="DD28" s="638">
        <f t="shared" si="26"/>
        <v>89.365838364641121</v>
      </c>
      <c r="DE28" s="639">
        <f t="shared" si="26"/>
        <v>849422.29365591402</v>
      </c>
      <c r="DF28" s="640" t="e">
        <f t="shared" si="26"/>
        <v>#N/A</v>
      </c>
      <c r="DG28" s="641" t="e">
        <f t="shared" si="26"/>
        <v>#N/A</v>
      </c>
      <c r="DH28" s="638">
        <f t="shared" ref="DH28:EA28" si="27">DH27+DD28</f>
        <v>91.510076134236073</v>
      </c>
      <c r="DI28" s="639">
        <f t="shared" si="27"/>
        <v>869803.273655914</v>
      </c>
      <c r="DJ28" s="640" t="e">
        <f t="shared" si="27"/>
        <v>#N/A</v>
      </c>
      <c r="DK28" s="641" t="e">
        <f t="shared" si="27"/>
        <v>#N/A</v>
      </c>
      <c r="DL28" s="638">
        <f t="shared" si="27"/>
        <v>93.850105592415972</v>
      </c>
      <c r="DM28" s="639">
        <f t="shared" si="27"/>
        <v>892045.25365591398</v>
      </c>
      <c r="DN28" s="640" t="e">
        <f t="shared" si="27"/>
        <v>#N/A</v>
      </c>
      <c r="DO28" s="641" t="e">
        <f t="shared" si="27"/>
        <v>#N/A</v>
      </c>
      <c r="DP28" s="638">
        <f t="shared" si="27"/>
        <v>95.994343362010923</v>
      </c>
      <c r="DQ28" s="639">
        <f t="shared" si="27"/>
        <v>912426.23365591397</v>
      </c>
      <c r="DR28" s="640" t="e">
        <f t="shared" si="27"/>
        <v>#N/A</v>
      </c>
      <c r="DS28" s="641" t="e">
        <f t="shared" si="27"/>
        <v>#N/A</v>
      </c>
      <c r="DT28" s="638">
        <f t="shared" si="27"/>
        <v>98.334372820190822</v>
      </c>
      <c r="DU28" s="639">
        <f t="shared" si="27"/>
        <v>934668.21365591395</v>
      </c>
      <c r="DV28" s="640" t="e">
        <f t="shared" si="27"/>
        <v>#N/A</v>
      </c>
      <c r="DW28" s="641" t="e">
        <f t="shared" si="27"/>
        <v>#N/A</v>
      </c>
      <c r="DX28" s="638">
        <f t="shared" si="27"/>
        <v>100.47861269394149</v>
      </c>
      <c r="DY28" s="639">
        <f t="shared" si="27"/>
        <v>955049.21365591395</v>
      </c>
      <c r="DZ28" s="640" t="e">
        <f t="shared" si="27"/>
        <v>#N/A</v>
      </c>
      <c r="EA28" s="641" t="e">
        <f t="shared" si="27"/>
        <v>#N/A</v>
      </c>
    </row>
    <row r="29" spans="2:131" ht="12.75" hidden="1" customHeight="1">
      <c r="B29" s="626"/>
      <c r="C29" s="627"/>
      <c r="D29" s="642" t="s">
        <v>2448</v>
      </c>
      <c r="E29" s="643" t="s">
        <v>2449</v>
      </c>
      <c r="F29" s="644"/>
      <c r="G29" s="645">
        <f>IF(F29=0,0,F29/F$115)</f>
        <v>0</v>
      </c>
      <c r="H29" s="646"/>
      <c r="I29" s="647"/>
      <c r="J29" s="647"/>
      <c r="K29" s="648"/>
      <c r="L29" s="649" t="e">
        <f>IF(O29&lt;&gt;0,(O29/$F29)*100,0)</f>
        <v>#REF!</v>
      </c>
      <c r="M29" s="649" t="e">
        <f>NA()</f>
        <v>#N/A</v>
      </c>
      <c r="N29" s="650" t="e">
        <f>O29-M29</f>
        <v>#REF!</v>
      </c>
      <c r="O29" s="651" t="e">
        <f>#REF!</f>
        <v>#REF!</v>
      </c>
      <c r="P29" s="652">
        <f>IF(S29&lt;&gt;0,(S29/$F29)*100,0)</f>
        <v>0</v>
      </c>
      <c r="Q29" s="649">
        <v>0</v>
      </c>
      <c r="R29" s="649">
        <f>S29-Q29</f>
        <v>0</v>
      </c>
      <c r="S29" s="651"/>
      <c r="T29" s="652">
        <f>IF(W29&lt;&gt;0,(W29/$F29)*100,0)</f>
        <v>0</v>
      </c>
      <c r="U29" s="649">
        <v>0</v>
      </c>
      <c r="V29" s="649">
        <f>W29-U29</f>
        <v>0</v>
      </c>
      <c r="W29" s="651"/>
      <c r="X29" s="652">
        <f>IF(AA29&lt;&gt;0,(AA29/$F29)*100,0)</f>
        <v>0</v>
      </c>
      <c r="Y29" s="649">
        <v>0</v>
      </c>
      <c r="Z29" s="649">
        <f>AA29-Y29</f>
        <v>0</v>
      </c>
      <c r="AA29" s="651"/>
      <c r="AB29" s="652">
        <f>IF(AE29&lt;&gt;0,(AE29/$F29)*100,0)</f>
        <v>0</v>
      </c>
      <c r="AC29" s="649">
        <v>0</v>
      </c>
      <c r="AD29" s="649">
        <f>AE29-AC29</f>
        <v>0</v>
      </c>
      <c r="AE29" s="651"/>
      <c r="AF29" s="652">
        <f>IF(AI29&lt;&gt;0,(AI29/$F29)*100,0)</f>
        <v>0</v>
      </c>
      <c r="AG29" s="649">
        <v>0</v>
      </c>
      <c r="AH29" s="649">
        <f>AI29-AG29</f>
        <v>0</v>
      </c>
      <c r="AI29" s="651"/>
      <c r="AJ29" s="652">
        <f>IF(AM29&lt;&gt;0,(AM29/$F29)*100,0)</f>
        <v>0</v>
      </c>
      <c r="AK29" s="649">
        <v>0</v>
      </c>
      <c r="AL29" s="649">
        <f>AM29-AK29</f>
        <v>0</v>
      </c>
      <c r="AM29" s="651"/>
      <c r="AN29" s="652">
        <f>IF(AQ29&lt;&gt;0,(AQ29/$F29)*100,0)</f>
        <v>0</v>
      </c>
      <c r="AO29" s="649">
        <v>0</v>
      </c>
      <c r="AP29" s="649">
        <f>AQ29-AO29</f>
        <v>0</v>
      </c>
      <c r="AQ29" s="651"/>
      <c r="AR29" s="652">
        <f>IF(AU29&lt;&gt;0,(AU29/$F29)*100,0)</f>
        <v>0</v>
      </c>
      <c r="AS29" s="649">
        <v>0</v>
      </c>
      <c r="AT29" s="649">
        <f>AU29-AS29</f>
        <v>0</v>
      </c>
      <c r="AU29" s="651"/>
      <c r="AV29" s="652">
        <f>IF(AY29&lt;&gt;0,(AY29/$F29)*100,0)</f>
        <v>0</v>
      </c>
      <c r="AW29" s="649">
        <v>0</v>
      </c>
      <c r="AX29" s="649">
        <f>AY29-AW29</f>
        <v>0</v>
      </c>
      <c r="AY29" s="651"/>
      <c r="AZ29" s="652">
        <f>IF(BC29&lt;&gt;0,(BC29/$F29)*100,0)</f>
        <v>0</v>
      </c>
      <c r="BA29" s="649">
        <v>0</v>
      </c>
      <c r="BB29" s="649">
        <f>BC29-BA29</f>
        <v>0</v>
      </c>
      <c r="BC29" s="651"/>
      <c r="BD29" s="652">
        <f>IF(BG29&lt;&gt;0,(BG29/$F29)*100,0)</f>
        <v>0</v>
      </c>
      <c r="BE29" s="649">
        <v>0</v>
      </c>
      <c r="BF29" s="649">
        <f>BG29-BE29</f>
        <v>0</v>
      </c>
      <c r="BG29" s="651"/>
      <c r="BH29" s="652">
        <f>IF(BK29&lt;&gt;0,(BK29/$F29)*100,0)</f>
        <v>0</v>
      </c>
      <c r="BI29" s="649">
        <v>0</v>
      </c>
      <c r="BJ29" s="649">
        <f>BK29-BI29</f>
        <v>0</v>
      </c>
      <c r="BK29" s="651"/>
      <c r="BL29" s="652">
        <f>IF(BO29&lt;&gt;0,(BO29/$F29)*100,0)</f>
        <v>0</v>
      </c>
      <c r="BM29" s="649">
        <v>0</v>
      </c>
      <c r="BN29" s="649">
        <f>BO29-BM29</f>
        <v>0</v>
      </c>
      <c r="BO29" s="651"/>
      <c r="BP29" s="652">
        <f>IF(BS29&lt;&gt;0,(BS29/$F29)*100,0)</f>
        <v>0</v>
      </c>
      <c r="BQ29" s="649">
        <v>0</v>
      </c>
      <c r="BR29" s="649">
        <f>BS29-BQ29</f>
        <v>0</v>
      </c>
      <c r="BS29" s="651"/>
      <c r="BT29" s="652">
        <f>IF(BW29&lt;&gt;0,(BW29/$F29)*100,0)</f>
        <v>0</v>
      </c>
      <c r="BU29" s="649">
        <v>0</v>
      </c>
      <c r="BV29" s="649">
        <f>BW29-BU29</f>
        <v>0</v>
      </c>
      <c r="BW29" s="651"/>
      <c r="BX29" s="652">
        <f>IF(CA29&lt;&gt;0,(CA29/$F29)*100,0)</f>
        <v>0</v>
      </c>
      <c r="BY29" s="649">
        <v>0</v>
      </c>
      <c r="BZ29" s="649">
        <f>CA29-BY29</f>
        <v>0</v>
      </c>
      <c r="CA29" s="651"/>
      <c r="CB29" s="652">
        <f>IF(CE29&lt;&gt;0,(CE29/$F29)*100,0)</f>
        <v>0</v>
      </c>
      <c r="CC29" s="649">
        <v>0</v>
      </c>
      <c r="CD29" s="649">
        <f>CE29-CC29</f>
        <v>0</v>
      </c>
      <c r="CE29" s="651"/>
      <c r="CF29" s="652">
        <f>IF(CI29&lt;&gt;0,(CI29/$F29)*100,0)</f>
        <v>0</v>
      </c>
      <c r="CG29" s="649">
        <v>0</v>
      </c>
      <c r="CH29" s="649">
        <f>CI29-CG29</f>
        <v>0</v>
      </c>
      <c r="CI29" s="651"/>
      <c r="CJ29" s="652">
        <f>IF(CM29&lt;&gt;0,(CM29/$F29)*100,0)</f>
        <v>0</v>
      </c>
      <c r="CK29" s="649">
        <v>0</v>
      </c>
      <c r="CL29" s="649">
        <f>CM29-CK29</f>
        <v>0</v>
      </c>
      <c r="CM29" s="651"/>
      <c r="CN29" s="652">
        <f>IF(CQ29&lt;&gt;0,(CQ29/$F29)*100,0)</f>
        <v>0</v>
      </c>
      <c r="CO29" s="649">
        <v>0</v>
      </c>
      <c r="CP29" s="649">
        <f>CQ29-CO29</f>
        <v>0</v>
      </c>
      <c r="CQ29" s="651"/>
      <c r="CR29" s="652">
        <f>IF(CU29&lt;&gt;0,(CU29/$F29)*100,0)</f>
        <v>0</v>
      </c>
      <c r="CS29" s="649">
        <v>0</v>
      </c>
      <c r="CT29" s="649">
        <f>CU29-CS29</f>
        <v>0</v>
      </c>
      <c r="CU29" s="651"/>
      <c r="CV29" s="652">
        <f>IF(CY29&lt;&gt;0,(CY29/$F29)*100,0)</f>
        <v>0</v>
      </c>
      <c r="CW29" s="649">
        <v>0</v>
      </c>
      <c r="CX29" s="649">
        <f>CY29-CW29</f>
        <v>0</v>
      </c>
      <c r="CY29" s="651"/>
      <c r="CZ29" s="652">
        <f>IF(DC29&lt;&gt;0,(DC29/$F29)*100,0)</f>
        <v>0</v>
      </c>
      <c r="DA29" s="649">
        <v>0</v>
      </c>
      <c r="DB29" s="649">
        <f>DC29-DA29</f>
        <v>0</v>
      </c>
      <c r="DC29" s="651"/>
      <c r="DD29" s="652">
        <f>IF(DG29&lt;&gt;0,(DG29/$F29)*100,0)</f>
        <v>0</v>
      </c>
      <c r="DE29" s="649">
        <v>0</v>
      </c>
      <c r="DF29" s="649">
        <f>DG29-DE29</f>
        <v>0</v>
      </c>
      <c r="DG29" s="651"/>
      <c r="DH29" s="652">
        <f>IF(DK29&lt;&gt;0,(DK29/$F29)*100,0)</f>
        <v>0</v>
      </c>
      <c r="DI29" s="649">
        <v>0</v>
      </c>
      <c r="DJ29" s="649">
        <f>DK29-DI29</f>
        <v>0</v>
      </c>
      <c r="DK29" s="651"/>
      <c r="DL29" s="652">
        <f>IF(DO29&lt;&gt;0,(DO29/$F29)*100,0)</f>
        <v>0</v>
      </c>
      <c r="DM29" s="649">
        <v>0</v>
      </c>
      <c r="DN29" s="649">
        <f>DO29-DM29</f>
        <v>0</v>
      </c>
      <c r="DO29" s="651"/>
      <c r="DP29" s="652">
        <f>IF(DS29&lt;&gt;0,(DS29/$F29)*100,0)</f>
        <v>0</v>
      </c>
      <c r="DQ29" s="649">
        <v>0</v>
      </c>
      <c r="DR29" s="649">
        <f>DS29-DQ29</f>
        <v>0</v>
      </c>
      <c r="DS29" s="651"/>
      <c r="DT29" s="652">
        <f>IF(DW29&lt;&gt;0,(DW29/$F29)*100,0)</f>
        <v>0</v>
      </c>
      <c r="DU29" s="649">
        <v>0</v>
      </c>
      <c r="DV29" s="649">
        <f>DW29-DU29</f>
        <v>0</v>
      </c>
      <c r="DW29" s="651"/>
      <c r="DX29" s="652">
        <f>IF(EA29&lt;&gt;0,(EA29/$F29)*100,0)</f>
        <v>0</v>
      </c>
      <c r="DY29" s="649">
        <v>0</v>
      </c>
      <c r="DZ29" s="649">
        <f>EA29-DY29</f>
        <v>0</v>
      </c>
      <c r="EA29" s="651"/>
    </row>
    <row r="30" spans="2:131" ht="12.75" hidden="1" customHeight="1">
      <c r="B30" s="665"/>
      <c r="C30" s="627"/>
      <c r="D30" s="653" t="s">
        <v>2450</v>
      </c>
      <c r="E30" s="654" t="s">
        <v>2451</v>
      </c>
      <c r="F30" s="655">
        <f>IF(F29=0,F27,F29)</f>
        <v>950500</v>
      </c>
      <c r="G30" s="656"/>
      <c r="H30" s="657"/>
      <c r="I30" s="658"/>
      <c r="J30" s="658"/>
      <c r="K30" s="659"/>
      <c r="L30" s="660" t="e">
        <f t="shared" ref="L30:AQ30" si="28">L29+H30</f>
        <v>#REF!</v>
      </c>
      <c r="M30" s="660" t="e">
        <f t="shared" si="28"/>
        <v>#N/A</v>
      </c>
      <c r="N30" s="661" t="e">
        <f t="shared" si="28"/>
        <v>#REF!</v>
      </c>
      <c r="O30" s="662" t="e">
        <f t="shared" si="28"/>
        <v>#REF!</v>
      </c>
      <c r="P30" s="663" t="e">
        <f t="shared" si="28"/>
        <v>#REF!</v>
      </c>
      <c r="Q30" s="660" t="e">
        <f t="shared" si="28"/>
        <v>#N/A</v>
      </c>
      <c r="R30" s="660" t="e">
        <f t="shared" si="28"/>
        <v>#REF!</v>
      </c>
      <c r="S30" s="662" t="e">
        <f t="shared" si="28"/>
        <v>#REF!</v>
      </c>
      <c r="T30" s="663" t="e">
        <f t="shared" si="28"/>
        <v>#REF!</v>
      </c>
      <c r="U30" s="660" t="e">
        <f t="shared" si="28"/>
        <v>#N/A</v>
      </c>
      <c r="V30" s="660" t="e">
        <f t="shared" si="28"/>
        <v>#REF!</v>
      </c>
      <c r="W30" s="662" t="e">
        <f t="shared" si="28"/>
        <v>#REF!</v>
      </c>
      <c r="X30" s="663" t="e">
        <f t="shared" si="28"/>
        <v>#REF!</v>
      </c>
      <c r="Y30" s="660" t="e">
        <f t="shared" si="28"/>
        <v>#N/A</v>
      </c>
      <c r="Z30" s="660" t="e">
        <f t="shared" si="28"/>
        <v>#REF!</v>
      </c>
      <c r="AA30" s="662" t="e">
        <f t="shared" si="28"/>
        <v>#REF!</v>
      </c>
      <c r="AB30" s="663" t="e">
        <f t="shared" si="28"/>
        <v>#REF!</v>
      </c>
      <c r="AC30" s="660" t="e">
        <f t="shared" si="28"/>
        <v>#N/A</v>
      </c>
      <c r="AD30" s="660" t="e">
        <f t="shared" si="28"/>
        <v>#REF!</v>
      </c>
      <c r="AE30" s="662" t="e">
        <f t="shared" si="28"/>
        <v>#REF!</v>
      </c>
      <c r="AF30" s="663" t="e">
        <f t="shared" si="28"/>
        <v>#REF!</v>
      </c>
      <c r="AG30" s="660" t="e">
        <f t="shared" si="28"/>
        <v>#N/A</v>
      </c>
      <c r="AH30" s="660" t="e">
        <f t="shared" si="28"/>
        <v>#REF!</v>
      </c>
      <c r="AI30" s="662" t="e">
        <f t="shared" si="28"/>
        <v>#REF!</v>
      </c>
      <c r="AJ30" s="663" t="e">
        <f t="shared" si="28"/>
        <v>#REF!</v>
      </c>
      <c r="AK30" s="660" t="e">
        <f t="shared" si="28"/>
        <v>#N/A</v>
      </c>
      <c r="AL30" s="660" t="e">
        <f t="shared" si="28"/>
        <v>#REF!</v>
      </c>
      <c r="AM30" s="662" t="e">
        <f t="shared" si="28"/>
        <v>#REF!</v>
      </c>
      <c r="AN30" s="663" t="e">
        <f t="shared" si="28"/>
        <v>#REF!</v>
      </c>
      <c r="AO30" s="660" t="e">
        <f t="shared" si="28"/>
        <v>#N/A</v>
      </c>
      <c r="AP30" s="660" t="e">
        <f t="shared" si="28"/>
        <v>#REF!</v>
      </c>
      <c r="AQ30" s="662" t="e">
        <f t="shared" si="28"/>
        <v>#REF!</v>
      </c>
      <c r="AR30" s="663" t="e">
        <f t="shared" ref="AR30:BW30" si="29">AR29+AN30</f>
        <v>#REF!</v>
      </c>
      <c r="AS30" s="660" t="e">
        <f t="shared" si="29"/>
        <v>#N/A</v>
      </c>
      <c r="AT30" s="660" t="e">
        <f t="shared" si="29"/>
        <v>#REF!</v>
      </c>
      <c r="AU30" s="662" t="e">
        <f t="shared" si="29"/>
        <v>#REF!</v>
      </c>
      <c r="AV30" s="663" t="e">
        <f t="shared" si="29"/>
        <v>#REF!</v>
      </c>
      <c r="AW30" s="660" t="e">
        <f t="shared" si="29"/>
        <v>#N/A</v>
      </c>
      <c r="AX30" s="660" t="e">
        <f t="shared" si="29"/>
        <v>#REF!</v>
      </c>
      <c r="AY30" s="662" t="e">
        <f t="shared" si="29"/>
        <v>#REF!</v>
      </c>
      <c r="AZ30" s="663" t="e">
        <f t="shared" si="29"/>
        <v>#REF!</v>
      </c>
      <c r="BA30" s="660" t="e">
        <f t="shared" si="29"/>
        <v>#N/A</v>
      </c>
      <c r="BB30" s="660" t="e">
        <f t="shared" si="29"/>
        <v>#REF!</v>
      </c>
      <c r="BC30" s="662" t="e">
        <f t="shared" si="29"/>
        <v>#REF!</v>
      </c>
      <c r="BD30" s="663" t="e">
        <f t="shared" si="29"/>
        <v>#REF!</v>
      </c>
      <c r="BE30" s="660" t="e">
        <f t="shared" si="29"/>
        <v>#N/A</v>
      </c>
      <c r="BF30" s="660" t="e">
        <f t="shared" si="29"/>
        <v>#REF!</v>
      </c>
      <c r="BG30" s="662" t="e">
        <f t="shared" si="29"/>
        <v>#REF!</v>
      </c>
      <c r="BH30" s="663" t="e">
        <f t="shared" si="29"/>
        <v>#REF!</v>
      </c>
      <c r="BI30" s="660" t="e">
        <f t="shared" si="29"/>
        <v>#N/A</v>
      </c>
      <c r="BJ30" s="660" t="e">
        <f t="shared" si="29"/>
        <v>#REF!</v>
      </c>
      <c r="BK30" s="662" t="e">
        <f t="shared" si="29"/>
        <v>#REF!</v>
      </c>
      <c r="BL30" s="663" t="e">
        <f t="shared" si="29"/>
        <v>#REF!</v>
      </c>
      <c r="BM30" s="660" t="e">
        <f t="shared" si="29"/>
        <v>#N/A</v>
      </c>
      <c r="BN30" s="660" t="e">
        <f t="shared" si="29"/>
        <v>#REF!</v>
      </c>
      <c r="BO30" s="662" t="e">
        <f t="shared" si="29"/>
        <v>#REF!</v>
      </c>
      <c r="BP30" s="663" t="e">
        <f t="shared" si="29"/>
        <v>#REF!</v>
      </c>
      <c r="BQ30" s="660" t="e">
        <f t="shared" si="29"/>
        <v>#N/A</v>
      </c>
      <c r="BR30" s="660" t="e">
        <f t="shared" si="29"/>
        <v>#REF!</v>
      </c>
      <c r="BS30" s="662" t="e">
        <f t="shared" si="29"/>
        <v>#REF!</v>
      </c>
      <c r="BT30" s="663" t="e">
        <f t="shared" si="29"/>
        <v>#REF!</v>
      </c>
      <c r="BU30" s="660" t="e">
        <f t="shared" si="29"/>
        <v>#N/A</v>
      </c>
      <c r="BV30" s="660" t="e">
        <f t="shared" si="29"/>
        <v>#REF!</v>
      </c>
      <c r="BW30" s="662" t="e">
        <f t="shared" si="29"/>
        <v>#REF!</v>
      </c>
      <c r="BX30" s="663" t="e">
        <f t="shared" ref="BX30:DC30" si="30">BX29+BT30</f>
        <v>#REF!</v>
      </c>
      <c r="BY30" s="660" t="e">
        <f t="shared" si="30"/>
        <v>#N/A</v>
      </c>
      <c r="BZ30" s="660" t="e">
        <f t="shared" si="30"/>
        <v>#REF!</v>
      </c>
      <c r="CA30" s="662" t="e">
        <f t="shared" si="30"/>
        <v>#REF!</v>
      </c>
      <c r="CB30" s="663" t="e">
        <f t="shared" si="30"/>
        <v>#REF!</v>
      </c>
      <c r="CC30" s="660" t="e">
        <f t="shared" si="30"/>
        <v>#N/A</v>
      </c>
      <c r="CD30" s="660" t="e">
        <f t="shared" si="30"/>
        <v>#REF!</v>
      </c>
      <c r="CE30" s="662" t="e">
        <f t="shared" si="30"/>
        <v>#REF!</v>
      </c>
      <c r="CF30" s="663" t="e">
        <f t="shared" si="30"/>
        <v>#REF!</v>
      </c>
      <c r="CG30" s="660" t="e">
        <f t="shared" si="30"/>
        <v>#N/A</v>
      </c>
      <c r="CH30" s="660" t="e">
        <f t="shared" si="30"/>
        <v>#REF!</v>
      </c>
      <c r="CI30" s="662" t="e">
        <f t="shared" si="30"/>
        <v>#REF!</v>
      </c>
      <c r="CJ30" s="663" t="e">
        <f t="shared" si="30"/>
        <v>#REF!</v>
      </c>
      <c r="CK30" s="660" t="e">
        <f t="shared" si="30"/>
        <v>#N/A</v>
      </c>
      <c r="CL30" s="660" t="e">
        <f t="shared" si="30"/>
        <v>#REF!</v>
      </c>
      <c r="CM30" s="662" t="e">
        <f t="shared" si="30"/>
        <v>#REF!</v>
      </c>
      <c r="CN30" s="663" t="e">
        <f t="shared" si="30"/>
        <v>#REF!</v>
      </c>
      <c r="CO30" s="660" t="e">
        <f t="shared" si="30"/>
        <v>#N/A</v>
      </c>
      <c r="CP30" s="660" t="e">
        <f t="shared" si="30"/>
        <v>#REF!</v>
      </c>
      <c r="CQ30" s="662" t="e">
        <f t="shared" si="30"/>
        <v>#REF!</v>
      </c>
      <c r="CR30" s="663" t="e">
        <f t="shared" si="30"/>
        <v>#REF!</v>
      </c>
      <c r="CS30" s="660" t="e">
        <f t="shared" si="30"/>
        <v>#N/A</v>
      </c>
      <c r="CT30" s="660" t="e">
        <f t="shared" si="30"/>
        <v>#REF!</v>
      </c>
      <c r="CU30" s="662" t="e">
        <f t="shared" si="30"/>
        <v>#REF!</v>
      </c>
      <c r="CV30" s="663" t="e">
        <f t="shared" si="30"/>
        <v>#REF!</v>
      </c>
      <c r="CW30" s="660" t="e">
        <f t="shared" si="30"/>
        <v>#N/A</v>
      </c>
      <c r="CX30" s="660" t="e">
        <f t="shared" si="30"/>
        <v>#REF!</v>
      </c>
      <c r="CY30" s="662" t="e">
        <f t="shared" si="30"/>
        <v>#REF!</v>
      </c>
      <c r="CZ30" s="663" t="e">
        <f t="shared" si="30"/>
        <v>#REF!</v>
      </c>
      <c r="DA30" s="660" t="e">
        <f t="shared" si="30"/>
        <v>#N/A</v>
      </c>
      <c r="DB30" s="660" t="e">
        <f t="shared" si="30"/>
        <v>#REF!</v>
      </c>
      <c r="DC30" s="662" t="e">
        <f t="shared" si="30"/>
        <v>#REF!</v>
      </c>
      <c r="DD30" s="663" t="e">
        <f t="shared" ref="DD30:EA30" si="31">DD29+CZ30</f>
        <v>#REF!</v>
      </c>
      <c r="DE30" s="660" t="e">
        <f t="shared" si="31"/>
        <v>#N/A</v>
      </c>
      <c r="DF30" s="660" t="e">
        <f t="shared" si="31"/>
        <v>#REF!</v>
      </c>
      <c r="DG30" s="662" t="e">
        <f t="shared" si="31"/>
        <v>#REF!</v>
      </c>
      <c r="DH30" s="663" t="e">
        <f t="shared" si="31"/>
        <v>#REF!</v>
      </c>
      <c r="DI30" s="660" t="e">
        <f t="shared" si="31"/>
        <v>#N/A</v>
      </c>
      <c r="DJ30" s="660" t="e">
        <f t="shared" si="31"/>
        <v>#REF!</v>
      </c>
      <c r="DK30" s="662" t="e">
        <f t="shared" si="31"/>
        <v>#REF!</v>
      </c>
      <c r="DL30" s="663" t="e">
        <f t="shared" si="31"/>
        <v>#REF!</v>
      </c>
      <c r="DM30" s="660" t="e">
        <f t="shared" si="31"/>
        <v>#N/A</v>
      </c>
      <c r="DN30" s="660" t="e">
        <f t="shared" si="31"/>
        <v>#REF!</v>
      </c>
      <c r="DO30" s="662" t="e">
        <f t="shared" si="31"/>
        <v>#REF!</v>
      </c>
      <c r="DP30" s="663" t="e">
        <f t="shared" si="31"/>
        <v>#REF!</v>
      </c>
      <c r="DQ30" s="660" t="e">
        <f t="shared" si="31"/>
        <v>#N/A</v>
      </c>
      <c r="DR30" s="660" t="e">
        <f t="shared" si="31"/>
        <v>#REF!</v>
      </c>
      <c r="DS30" s="662" t="e">
        <f t="shared" si="31"/>
        <v>#REF!</v>
      </c>
      <c r="DT30" s="663" t="e">
        <f t="shared" si="31"/>
        <v>#REF!</v>
      </c>
      <c r="DU30" s="660" t="e">
        <f t="shared" si="31"/>
        <v>#N/A</v>
      </c>
      <c r="DV30" s="660" t="e">
        <f t="shared" si="31"/>
        <v>#REF!</v>
      </c>
      <c r="DW30" s="662" t="e">
        <f t="shared" si="31"/>
        <v>#REF!</v>
      </c>
      <c r="DX30" s="663" t="e">
        <f t="shared" si="31"/>
        <v>#REF!</v>
      </c>
      <c r="DY30" s="660" t="e">
        <f t="shared" si="31"/>
        <v>#N/A</v>
      </c>
      <c r="DZ30" s="660" t="e">
        <f t="shared" si="31"/>
        <v>#REF!</v>
      </c>
      <c r="EA30" s="662" t="e">
        <f t="shared" si="31"/>
        <v>#REF!</v>
      </c>
    </row>
    <row r="31" spans="2:131" ht="12.75" customHeight="1">
      <c r="B31" s="610">
        <v>5</v>
      </c>
      <c r="C31" s="666" t="s">
        <v>2430</v>
      </c>
      <c r="D31" s="612" t="s">
        <v>2445</v>
      </c>
      <c r="E31" s="613" t="s">
        <v>2446</v>
      </c>
      <c r="F31" s="614">
        <v>25641970.719999999</v>
      </c>
      <c r="G31" s="615">
        <v>0.47376176986081719</v>
      </c>
      <c r="H31" s="616"/>
      <c r="I31" s="617"/>
      <c r="J31" s="617"/>
      <c r="K31" s="618"/>
      <c r="L31" s="619" t="e">
        <f>NA()</f>
        <v>#N/A</v>
      </c>
      <c r="M31" s="620" t="e">
        <f>NA()</f>
        <v>#N/A</v>
      </c>
      <c r="N31" s="621" t="e">
        <f>NA()</f>
        <v>#N/A</v>
      </c>
      <c r="O31" s="622" t="e">
        <f>'COMP INVESTIM.'!#REF!</f>
        <v>#REF!</v>
      </c>
      <c r="P31" s="623" t="e">
        <f>NA()</f>
        <v>#N/A</v>
      </c>
      <c r="Q31" s="624" t="e">
        <f>NA()</f>
        <v>#N/A</v>
      </c>
      <c r="R31" s="624" t="e">
        <f>NA()</f>
        <v>#N/A</v>
      </c>
      <c r="S31" s="625" t="e">
        <f>Q31+R31</f>
        <v>#N/A</v>
      </c>
      <c r="T31" s="623">
        <v>4.1666666666600003</v>
      </c>
      <c r="U31" s="624">
        <v>873599.99999860232</v>
      </c>
      <c r="V31" s="624" t="e">
        <f>NA()</f>
        <v>#N/A</v>
      </c>
      <c r="W31" s="625" t="e">
        <f>U31+V31</f>
        <v>#N/A</v>
      </c>
      <c r="X31" s="623">
        <v>4.1666666666600003</v>
      </c>
      <c r="Y31" s="624">
        <v>873599.99999860232</v>
      </c>
      <c r="Z31" s="624" t="e">
        <f>NA()</f>
        <v>#N/A</v>
      </c>
      <c r="AA31" s="625" t="e">
        <f>Y31+Z31</f>
        <v>#N/A</v>
      </c>
      <c r="AB31" s="623">
        <v>4.1666666666600003</v>
      </c>
      <c r="AC31" s="624">
        <v>873599.99999860232</v>
      </c>
      <c r="AD31" s="624" t="e">
        <f>NA()</f>
        <v>#N/A</v>
      </c>
      <c r="AE31" s="625" t="e">
        <f>AC31+AD31</f>
        <v>#N/A</v>
      </c>
      <c r="AF31" s="623">
        <v>4.1666666666600003</v>
      </c>
      <c r="AG31" s="624">
        <v>873599.99999860232</v>
      </c>
      <c r="AH31" s="624" t="e">
        <f>NA()</f>
        <v>#N/A</v>
      </c>
      <c r="AI31" s="625" t="e">
        <f>AG31+AH31</f>
        <v>#N/A</v>
      </c>
      <c r="AJ31" s="623">
        <v>4.1666666666600003</v>
      </c>
      <c r="AK31" s="624">
        <v>873599.99999860232</v>
      </c>
      <c r="AL31" s="624" t="e">
        <f>NA()</f>
        <v>#N/A</v>
      </c>
      <c r="AM31" s="625" t="e">
        <f>AK31+AL31</f>
        <v>#N/A</v>
      </c>
      <c r="AN31" s="623">
        <v>4.1666666666600003</v>
      </c>
      <c r="AO31" s="624">
        <v>873599.99999860232</v>
      </c>
      <c r="AP31" s="624" t="e">
        <f>NA()</f>
        <v>#N/A</v>
      </c>
      <c r="AQ31" s="625" t="e">
        <f>AO31+AP31</f>
        <v>#N/A</v>
      </c>
      <c r="AR31" s="623">
        <v>4.1666666666600003</v>
      </c>
      <c r="AS31" s="624">
        <v>873599.99999860232</v>
      </c>
      <c r="AT31" s="624" t="e">
        <f>NA()</f>
        <v>#N/A</v>
      </c>
      <c r="AU31" s="625" t="e">
        <f>AS31+AT31</f>
        <v>#N/A</v>
      </c>
      <c r="AV31" s="623">
        <v>4.1666666666600003</v>
      </c>
      <c r="AW31" s="624">
        <v>873599.99999860232</v>
      </c>
      <c r="AX31" s="624" t="e">
        <f>NA()</f>
        <v>#N/A</v>
      </c>
      <c r="AY31" s="625" t="e">
        <f>AW31+AX31</f>
        <v>#N/A</v>
      </c>
      <c r="AZ31" s="623">
        <v>4.1666666666600003</v>
      </c>
      <c r="BA31" s="624">
        <v>873599.99999860232</v>
      </c>
      <c r="BB31" s="624" t="e">
        <f>NA()</f>
        <v>#N/A</v>
      </c>
      <c r="BC31" s="625" t="e">
        <f>BA31+BB31</f>
        <v>#N/A</v>
      </c>
      <c r="BD31" s="623">
        <v>4.1666666666600003</v>
      </c>
      <c r="BE31" s="624">
        <v>873599.99999860232</v>
      </c>
      <c r="BF31" s="624" t="e">
        <f>NA()</f>
        <v>#N/A</v>
      </c>
      <c r="BG31" s="625" t="e">
        <f>BE31+BF31</f>
        <v>#N/A</v>
      </c>
      <c r="BH31" s="623">
        <v>4.1666666666600003</v>
      </c>
      <c r="BI31" s="624">
        <v>873599.99999860232</v>
      </c>
      <c r="BJ31" s="624" t="e">
        <f>NA()</f>
        <v>#N/A</v>
      </c>
      <c r="BK31" s="625" t="e">
        <f>BI31+BJ31</f>
        <v>#N/A</v>
      </c>
      <c r="BL31" s="623">
        <v>4.1666666666600003</v>
      </c>
      <c r="BM31" s="624">
        <v>873599.99999860232</v>
      </c>
      <c r="BN31" s="624" t="e">
        <f>NA()</f>
        <v>#N/A</v>
      </c>
      <c r="BO31" s="625" t="e">
        <f>BM31+BN31</f>
        <v>#N/A</v>
      </c>
      <c r="BP31" s="623">
        <v>4.1666666666600003</v>
      </c>
      <c r="BQ31" s="624">
        <v>873599.99999860232</v>
      </c>
      <c r="BR31" s="624" t="e">
        <f>NA()</f>
        <v>#N/A</v>
      </c>
      <c r="BS31" s="625" t="e">
        <f>BQ31+BR31</f>
        <v>#N/A</v>
      </c>
      <c r="BT31" s="623">
        <v>4.1666666666600003</v>
      </c>
      <c r="BU31" s="624">
        <v>873599.99999860232</v>
      </c>
      <c r="BV31" s="624" t="e">
        <f>NA()</f>
        <v>#N/A</v>
      </c>
      <c r="BW31" s="625" t="e">
        <f>BU31+BV31</f>
        <v>#N/A</v>
      </c>
      <c r="BX31" s="623">
        <v>4.1666666666600003</v>
      </c>
      <c r="BY31" s="624">
        <v>873599.99999860232</v>
      </c>
      <c r="BZ31" s="624" t="e">
        <f>NA()</f>
        <v>#N/A</v>
      </c>
      <c r="CA31" s="625" t="e">
        <f>BY31+BZ31</f>
        <v>#N/A</v>
      </c>
      <c r="CB31" s="623">
        <v>4.1666666666600003</v>
      </c>
      <c r="CC31" s="624">
        <v>873599.99999860232</v>
      </c>
      <c r="CD31" s="624" t="e">
        <f>NA()</f>
        <v>#N/A</v>
      </c>
      <c r="CE31" s="625" t="e">
        <f>CC31+CD31</f>
        <v>#N/A</v>
      </c>
      <c r="CF31" s="623">
        <v>4.1666666666600003</v>
      </c>
      <c r="CG31" s="624">
        <v>873599.99999860232</v>
      </c>
      <c r="CH31" s="624" t="e">
        <f>NA()</f>
        <v>#N/A</v>
      </c>
      <c r="CI31" s="625" t="e">
        <f>CG31+CH31</f>
        <v>#N/A</v>
      </c>
      <c r="CJ31" s="623">
        <v>4.1666666666600003</v>
      </c>
      <c r="CK31" s="624">
        <v>873599.99999860232</v>
      </c>
      <c r="CL31" s="624" t="e">
        <f>NA()</f>
        <v>#N/A</v>
      </c>
      <c r="CM31" s="625" t="e">
        <f>CK31+CL31</f>
        <v>#N/A</v>
      </c>
      <c r="CN31" s="623">
        <v>4.1666666666600003</v>
      </c>
      <c r="CO31" s="624">
        <v>873599.99999860232</v>
      </c>
      <c r="CP31" s="624" t="e">
        <f>NA()</f>
        <v>#N/A</v>
      </c>
      <c r="CQ31" s="625" t="e">
        <f>CO31+CP31</f>
        <v>#N/A</v>
      </c>
      <c r="CR31" s="623">
        <v>4.1666666666600003</v>
      </c>
      <c r="CS31" s="624">
        <v>873599.99999860232</v>
      </c>
      <c r="CT31" s="624" t="e">
        <f>NA()</f>
        <v>#N/A</v>
      </c>
      <c r="CU31" s="625" t="e">
        <f>CS31+CT31</f>
        <v>#N/A</v>
      </c>
      <c r="CV31" s="623">
        <v>4.1666666666600003</v>
      </c>
      <c r="CW31" s="624">
        <v>873599.99999860232</v>
      </c>
      <c r="CX31" s="624" t="e">
        <f>NA()</f>
        <v>#N/A</v>
      </c>
      <c r="CY31" s="625" t="e">
        <f>CW31+CX31</f>
        <v>#N/A</v>
      </c>
      <c r="CZ31" s="623">
        <v>4.1666666666600003</v>
      </c>
      <c r="DA31" s="624">
        <v>873599.99999860232</v>
      </c>
      <c r="DB31" s="624" t="e">
        <f>NA()</f>
        <v>#N/A</v>
      </c>
      <c r="DC31" s="625" t="e">
        <f>DA31+DB31</f>
        <v>#N/A</v>
      </c>
      <c r="DD31" s="623" t="e">
        <f>NA()</f>
        <v>#N/A</v>
      </c>
      <c r="DE31" s="624" t="e">
        <f>NA()</f>
        <v>#N/A</v>
      </c>
      <c r="DF31" s="624" t="e">
        <f>NA()</f>
        <v>#N/A</v>
      </c>
      <c r="DG31" s="625" t="e">
        <f>DE31+DF31</f>
        <v>#N/A</v>
      </c>
      <c r="DH31" s="623" t="e">
        <f>NA()</f>
        <v>#N/A</v>
      </c>
      <c r="DI31" s="624" t="e">
        <f>NA()</f>
        <v>#N/A</v>
      </c>
      <c r="DJ31" s="624" t="e">
        <f>NA()</f>
        <v>#N/A</v>
      </c>
      <c r="DK31" s="625" t="e">
        <f>DI31+DJ31</f>
        <v>#N/A</v>
      </c>
      <c r="DL31" s="623" t="e">
        <f>NA()</f>
        <v>#N/A</v>
      </c>
      <c r="DM31" s="624" t="e">
        <f>NA()</f>
        <v>#N/A</v>
      </c>
      <c r="DN31" s="624" t="e">
        <f>NA()</f>
        <v>#N/A</v>
      </c>
      <c r="DO31" s="625" t="e">
        <f>DM31+DN31</f>
        <v>#N/A</v>
      </c>
      <c r="DP31" s="623" t="e">
        <f>NA()</f>
        <v>#N/A</v>
      </c>
      <c r="DQ31" s="624" t="e">
        <f>NA()</f>
        <v>#N/A</v>
      </c>
      <c r="DR31" s="624" t="e">
        <f>NA()</f>
        <v>#N/A</v>
      </c>
      <c r="DS31" s="625" t="e">
        <f>DQ31+DR31</f>
        <v>#N/A</v>
      </c>
      <c r="DT31" s="623" t="e">
        <f>NA()</f>
        <v>#N/A</v>
      </c>
      <c r="DU31" s="624" t="e">
        <f>NA()</f>
        <v>#N/A</v>
      </c>
      <c r="DV31" s="624" t="e">
        <f>NA()</f>
        <v>#N/A</v>
      </c>
      <c r="DW31" s="625" t="e">
        <f>DU31+DV31</f>
        <v>#N/A</v>
      </c>
      <c r="DX31" s="623" t="e">
        <f>NA()</f>
        <v>#N/A</v>
      </c>
      <c r="DY31" s="624" t="e">
        <f>NA()</f>
        <v>#N/A</v>
      </c>
      <c r="DZ31" s="624" t="e">
        <f>NA()</f>
        <v>#N/A</v>
      </c>
      <c r="EA31" s="625" t="e">
        <f>DY31+DZ31</f>
        <v>#N/A</v>
      </c>
    </row>
    <row r="32" spans="2:131" ht="12.75" hidden="1" customHeight="1">
      <c r="B32" s="626"/>
      <c r="C32" s="627"/>
      <c r="D32" s="628" t="s">
        <v>2445</v>
      </c>
      <c r="E32" s="629" t="s">
        <v>2447</v>
      </c>
      <c r="F32" s="630">
        <f>IF(F33&lt;&gt;0,F31-F33,0)</f>
        <v>0</v>
      </c>
      <c r="G32" s="631"/>
      <c r="H32" s="632"/>
      <c r="I32" s="633"/>
      <c r="J32" s="633"/>
      <c r="K32" s="634"/>
      <c r="L32" s="635" t="e">
        <f t="shared" ref="L32:AQ32" si="32">L31+H32</f>
        <v>#N/A</v>
      </c>
      <c r="M32" s="635" t="e">
        <f t="shared" si="32"/>
        <v>#N/A</v>
      </c>
      <c r="N32" s="636" t="e">
        <f t="shared" si="32"/>
        <v>#N/A</v>
      </c>
      <c r="O32" s="637" t="e">
        <f t="shared" si="32"/>
        <v>#REF!</v>
      </c>
      <c r="P32" s="638" t="e">
        <f t="shared" si="32"/>
        <v>#N/A</v>
      </c>
      <c r="Q32" s="639" t="e">
        <f t="shared" si="32"/>
        <v>#N/A</v>
      </c>
      <c r="R32" s="640" t="e">
        <f t="shared" si="32"/>
        <v>#N/A</v>
      </c>
      <c r="S32" s="641" t="e">
        <f t="shared" si="32"/>
        <v>#N/A</v>
      </c>
      <c r="T32" s="638" t="e">
        <f t="shared" si="32"/>
        <v>#N/A</v>
      </c>
      <c r="U32" s="639" t="e">
        <f t="shared" si="32"/>
        <v>#N/A</v>
      </c>
      <c r="V32" s="640" t="e">
        <f t="shared" si="32"/>
        <v>#N/A</v>
      </c>
      <c r="W32" s="641" t="e">
        <f t="shared" si="32"/>
        <v>#N/A</v>
      </c>
      <c r="X32" s="638" t="e">
        <f t="shared" si="32"/>
        <v>#N/A</v>
      </c>
      <c r="Y32" s="639" t="e">
        <f t="shared" si="32"/>
        <v>#N/A</v>
      </c>
      <c r="Z32" s="640" t="e">
        <f t="shared" si="32"/>
        <v>#N/A</v>
      </c>
      <c r="AA32" s="641" t="e">
        <f t="shared" si="32"/>
        <v>#N/A</v>
      </c>
      <c r="AB32" s="638" t="e">
        <f t="shared" si="32"/>
        <v>#N/A</v>
      </c>
      <c r="AC32" s="639" t="e">
        <f t="shared" si="32"/>
        <v>#N/A</v>
      </c>
      <c r="AD32" s="640" t="e">
        <f t="shared" si="32"/>
        <v>#N/A</v>
      </c>
      <c r="AE32" s="641" t="e">
        <f t="shared" si="32"/>
        <v>#N/A</v>
      </c>
      <c r="AF32" s="638" t="e">
        <f t="shared" si="32"/>
        <v>#N/A</v>
      </c>
      <c r="AG32" s="639" t="e">
        <f t="shared" si="32"/>
        <v>#N/A</v>
      </c>
      <c r="AH32" s="640" t="e">
        <f t="shared" si="32"/>
        <v>#N/A</v>
      </c>
      <c r="AI32" s="641" t="e">
        <f t="shared" si="32"/>
        <v>#N/A</v>
      </c>
      <c r="AJ32" s="638" t="e">
        <f t="shared" si="32"/>
        <v>#N/A</v>
      </c>
      <c r="AK32" s="639" t="e">
        <f t="shared" si="32"/>
        <v>#N/A</v>
      </c>
      <c r="AL32" s="640" t="e">
        <f t="shared" si="32"/>
        <v>#N/A</v>
      </c>
      <c r="AM32" s="641" t="e">
        <f t="shared" si="32"/>
        <v>#N/A</v>
      </c>
      <c r="AN32" s="638" t="e">
        <f t="shared" si="32"/>
        <v>#N/A</v>
      </c>
      <c r="AO32" s="639" t="e">
        <f t="shared" si="32"/>
        <v>#N/A</v>
      </c>
      <c r="AP32" s="640" t="e">
        <f t="shared" si="32"/>
        <v>#N/A</v>
      </c>
      <c r="AQ32" s="641" t="e">
        <f t="shared" si="32"/>
        <v>#N/A</v>
      </c>
      <c r="AR32" s="638" t="e">
        <f t="shared" ref="AR32:BW32" si="33">AR31+AN32</f>
        <v>#N/A</v>
      </c>
      <c r="AS32" s="639" t="e">
        <f t="shared" si="33"/>
        <v>#N/A</v>
      </c>
      <c r="AT32" s="640" t="e">
        <f t="shared" si="33"/>
        <v>#N/A</v>
      </c>
      <c r="AU32" s="641" t="e">
        <f t="shared" si="33"/>
        <v>#N/A</v>
      </c>
      <c r="AV32" s="638" t="e">
        <f t="shared" si="33"/>
        <v>#N/A</v>
      </c>
      <c r="AW32" s="639" t="e">
        <f t="shared" si="33"/>
        <v>#N/A</v>
      </c>
      <c r="AX32" s="640" t="e">
        <f t="shared" si="33"/>
        <v>#N/A</v>
      </c>
      <c r="AY32" s="641" t="e">
        <f t="shared" si="33"/>
        <v>#N/A</v>
      </c>
      <c r="AZ32" s="638" t="e">
        <f t="shared" si="33"/>
        <v>#N/A</v>
      </c>
      <c r="BA32" s="639" t="e">
        <f t="shared" si="33"/>
        <v>#N/A</v>
      </c>
      <c r="BB32" s="640" t="e">
        <f t="shared" si="33"/>
        <v>#N/A</v>
      </c>
      <c r="BC32" s="641" t="e">
        <f t="shared" si="33"/>
        <v>#N/A</v>
      </c>
      <c r="BD32" s="638" t="e">
        <f t="shared" si="33"/>
        <v>#N/A</v>
      </c>
      <c r="BE32" s="639" t="e">
        <f t="shared" si="33"/>
        <v>#N/A</v>
      </c>
      <c r="BF32" s="640" t="e">
        <f t="shared" si="33"/>
        <v>#N/A</v>
      </c>
      <c r="BG32" s="641" t="e">
        <f t="shared" si="33"/>
        <v>#N/A</v>
      </c>
      <c r="BH32" s="638" t="e">
        <f t="shared" si="33"/>
        <v>#N/A</v>
      </c>
      <c r="BI32" s="639" t="e">
        <f t="shared" si="33"/>
        <v>#N/A</v>
      </c>
      <c r="BJ32" s="640" t="e">
        <f t="shared" si="33"/>
        <v>#N/A</v>
      </c>
      <c r="BK32" s="641" t="e">
        <f t="shared" si="33"/>
        <v>#N/A</v>
      </c>
      <c r="BL32" s="638" t="e">
        <f t="shared" si="33"/>
        <v>#N/A</v>
      </c>
      <c r="BM32" s="639" t="e">
        <f t="shared" si="33"/>
        <v>#N/A</v>
      </c>
      <c r="BN32" s="640" t="e">
        <f t="shared" si="33"/>
        <v>#N/A</v>
      </c>
      <c r="BO32" s="641" t="e">
        <f t="shared" si="33"/>
        <v>#N/A</v>
      </c>
      <c r="BP32" s="638" t="e">
        <f t="shared" si="33"/>
        <v>#N/A</v>
      </c>
      <c r="BQ32" s="639" t="e">
        <f t="shared" si="33"/>
        <v>#N/A</v>
      </c>
      <c r="BR32" s="640" t="e">
        <f t="shared" si="33"/>
        <v>#N/A</v>
      </c>
      <c r="BS32" s="641" t="e">
        <f t="shared" si="33"/>
        <v>#N/A</v>
      </c>
      <c r="BT32" s="638" t="e">
        <f t="shared" si="33"/>
        <v>#N/A</v>
      </c>
      <c r="BU32" s="639" t="e">
        <f t="shared" si="33"/>
        <v>#N/A</v>
      </c>
      <c r="BV32" s="640" t="e">
        <f t="shared" si="33"/>
        <v>#N/A</v>
      </c>
      <c r="BW32" s="641" t="e">
        <f t="shared" si="33"/>
        <v>#N/A</v>
      </c>
      <c r="BX32" s="638" t="e">
        <f t="shared" ref="BX32:DC32" si="34">BX31+BT32</f>
        <v>#N/A</v>
      </c>
      <c r="BY32" s="639" t="e">
        <f t="shared" si="34"/>
        <v>#N/A</v>
      </c>
      <c r="BZ32" s="640" t="e">
        <f t="shared" si="34"/>
        <v>#N/A</v>
      </c>
      <c r="CA32" s="641" t="e">
        <f t="shared" si="34"/>
        <v>#N/A</v>
      </c>
      <c r="CB32" s="638" t="e">
        <f t="shared" si="34"/>
        <v>#N/A</v>
      </c>
      <c r="CC32" s="639" t="e">
        <f t="shared" si="34"/>
        <v>#N/A</v>
      </c>
      <c r="CD32" s="640" t="e">
        <f t="shared" si="34"/>
        <v>#N/A</v>
      </c>
      <c r="CE32" s="641" t="e">
        <f t="shared" si="34"/>
        <v>#N/A</v>
      </c>
      <c r="CF32" s="638" t="e">
        <f t="shared" si="34"/>
        <v>#N/A</v>
      </c>
      <c r="CG32" s="639" t="e">
        <f t="shared" si="34"/>
        <v>#N/A</v>
      </c>
      <c r="CH32" s="640" t="e">
        <f t="shared" si="34"/>
        <v>#N/A</v>
      </c>
      <c r="CI32" s="641" t="e">
        <f t="shared" si="34"/>
        <v>#N/A</v>
      </c>
      <c r="CJ32" s="638" t="e">
        <f t="shared" si="34"/>
        <v>#N/A</v>
      </c>
      <c r="CK32" s="639" t="e">
        <f t="shared" si="34"/>
        <v>#N/A</v>
      </c>
      <c r="CL32" s="640" t="e">
        <f t="shared" si="34"/>
        <v>#N/A</v>
      </c>
      <c r="CM32" s="641" t="e">
        <f t="shared" si="34"/>
        <v>#N/A</v>
      </c>
      <c r="CN32" s="638" t="e">
        <f t="shared" si="34"/>
        <v>#N/A</v>
      </c>
      <c r="CO32" s="639" t="e">
        <f t="shared" si="34"/>
        <v>#N/A</v>
      </c>
      <c r="CP32" s="640" t="e">
        <f t="shared" si="34"/>
        <v>#N/A</v>
      </c>
      <c r="CQ32" s="641" t="e">
        <f t="shared" si="34"/>
        <v>#N/A</v>
      </c>
      <c r="CR32" s="638" t="e">
        <f t="shared" si="34"/>
        <v>#N/A</v>
      </c>
      <c r="CS32" s="639" t="e">
        <f t="shared" si="34"/>
        <v>#N/A</v>
      </c>
      <c r="CT32" s="640" t="e">
        <f t="shared" si="34"/>
        <v>#N/A</v>
      </c>
      <c r="CU32" s="641" t="e">
        <f t="shared" si="34"/>
        <v>#N/A</v>
      </c>
      <c r="CV32" s="638" t="e">
        <f t="shared" si="34"/>
        <v>#N/A</v>
      </c>
      <c r="CW32" s="639" t="e">
        <f t="shared" si="34"/>
        <v>#N/A</v>
      </c>
      <c r="CX32" s="640" t="e">
        <f t="shared" si="34"/>
        <v>#N/A</v>
      </c>
      <c r="CY32" s="641" t="e">
        <f t="shared" si="34"/>
        <v>#N/A</v>
      </c>
      <c r="CZ32" s="638" t="e">
        <f t="shared" si="34"/>
        <v>#N/A</v>
      </c>
      <c r="DA32" s="639" t="e">
        <f t="shared" si="34"/>
        <v>#N/A</v>
      </c>
      <c r="DB32" s="640" t="e">
        <f t="shared" si="34"/>
        <v>#N/A</v>
      </c>
      <c r="DC32" s="641" t="e">
        <f t="shared" si="34"/>
        <v>#N/A</v>
      </c>
      <c r="DD32" s="638" t="e">
        <f t="shared" ref="DD32:EA32" si="35">DD31+CZ32</f>
        <v>#N/A</v>
      </c>
      <c r="DE32" s="639" t="e">
        <f t="shared" si="35"/>
        <v>#N/A</v>
      </c>
      <c r="DF32" s="640" t="e">
        <f t="shared" si="35"/>
        <v>#N/A</v>
      </c>
      <c r="DG32" s="641" t="e">
        <f t="shared" si="35"/>
        <v>#N/A</v>
      </c>
      <c r="DH32" s="638" t="e">
        <f t="shared" si="35"/>
        <v>#N/A</v>
      </c>
      <c r="DI32" s="639" t="e">
        <f t="shared" si="35"/>
        <v>#N/A</v>
      </c>
      <c r="DJ32" s="640" t="e">
        <f t="shared" si="35"/>
        <v>#N/A</v>
      </c>
      <c r="DK32" s="641" t="e">
        <f t="shared" si="35"/>
        <v>#N/A</v>
      </c>
      <c r="DL32" s="638" t="e">
        <f t="shared" si="35"/>
        <v>#N/A</v>
      </c>
      <c r="DM32" s="639" t="e">
        <f t="shared" si="35"/>
        <v>#N/A</v>
      </c>
      <c r="DN32" s="640" t="e">
        <f t="shared" si="35"/>
        <v>#N/A</v>
      </c>
      <c r="DO32" s="641" t="e">
        <f t="shared" si="35"/>
        <v>#N/A</v>
      </c>
      <c r="DP32" s="638" t="e">
        <f t="shared" si="35"/>
        <v>#N/A</v>
      </c>
      <c r="DQ32" s="639" t="e">
        <f t="shared" si="35"/>
        <v>#N/A</v>
      </c>
      <c r="DR32" s="640" t="e">
        <f t="shared" si="35"/>
        <v>#N/A</v>
      </c>
      <c r="DS32" s="641" t="e">
        <f t="shared" si="35"/>
        <v>#N/A</v>
      </c>
      <c r="DT32" s="638" t="e">
        <f t="shared" si="35"/>
        <v>#N/A</v>
      </c>
      <c r="DU32" s="639" t="e">
        <f t="shared" si="35"/>
        <v>#N/A</v>
      </c>
      <c r="DV32" s="640" t="e">
        <f t="shared" si="35"/>
        <v>#N/A</v>
      </c>
      <c r="DW32" s="641" t="e">
        <f t="shared" si="35"/>
        <v>#N/A</v>
      </c>
      <c r="DX32" s="638" t="e">
        <f t="shared" si="35"/>
        <v>#N/A</v>
      </c>
      <c r="DY32" s="639" t="e">
        <f t="shared" si="35"/>
        <v>#N/A</v>
      </c>
      <c r="DZ32" s="640" t="e">
        <f t="shared" si="35"/>
        <v>#N/A</v>
      </c>
      <c r="EA32" s="641" t="e">
        <f t="shared" si="35"/>
        <v>#N/A</v>
      </c>
    </row>
    <row r="33" spans="2:131" ht="12.75" hidden="1" customHeight="1">
      <c r="B33" s="626"/>
      <c r="C33" s="627"/>
      <c r="D33" s="642" t="s">
        <v>2448</v>
      </c>
      <c r="E33" s="643" t="s">
        <v>2449</v>
      </c>
      <c r="F33" s="644"/>
      <c r="G33" s="645">
        <f>IF(F33=0,0,F33/F$115)</f>
        <v>0</v>
      </c>
      <c r="H33" s="646"/>
      <c r="I33" s="647"/>
      <c r="J33" s="647"/>
      <c r="K33" s="648"/>
      <c r="L33" s="649">
        <f>IF(O33&lt;&gt;0,(O33/$F33)*100,0)</f>
        <v>0</v>
      </c>
      <c r="M33" s="649">
        <v>0</v>
      </c>
      <c r="N33" s="650">
        <f>O33-M33</f>
        <v>0</v>
      </c>
      <c r="O33" s="651"/>
      <c r="P33" s="652">
        <f>IF(S33&lt;&gt;0,(S33/$F33)*100,0)</f>
        <v>0</v>
      </c>
      <c r="Q33" s="649">
        <v>0</v>
      </c>
      <c r="R33" s="649">
        <f>S33-Q33</f>
        <v>0</v>
      </c>
      <c r="S33" s="651"/>
      <c r="T33" s="652">
        <f>IF(W33&lt;&gt;0,(W33/$F33)*100,0)</f>
        <v>0</v>
      </c>
      <c r="U33" s="649">
        <v>0</v>
      </c>
      <c r="V33" s="649">
        <f>W33-U33</f>
        <v>0</v>
      </c>
      <c r="W33" s="651"/>
      <c r="X33" s="652">
        <f>IF(AA33&lt;&gt;0,(AA33/$F33)*100,0)</f>
        <v>0</v>
      </c>
      <c r="Y33" s="649">
        <v>0</v>
      </c>
      <c r="Z33" s="649">
        <f>AA33-Y33</f>
        <v>0</v>
      </c>
      <c r="AA33" s="651"/>
      <c r="AB33" s="652">
        <f>IF(AE33&lt;&gt;0,(AE33/$F33)*100,0)</f>
        <v>0</v>
      </c>
      <c r="AC33" s="649">
        <v>0</v>
      </c>
      <c r="AD33" s="649">
        <f>AE33-AC33</f>
        <v>0</v>
      </c>
      <c r="AE33" s="651"/>
      <c r="AF33" s="652">
        <f>IF(AI33&lt;&gt;0,(AI33/$F33)*100,0)</f>
        <v>0</v>
      </c>
      <c r="AG33" s="649">
        <v>0</v>
      </c>
      <c r="AH33" s="649">
        <f>AI33-AG33</f>
        <v>0</v>
      </c>
      <c r="AI33" s="651"/>
      <c r="AJ33" s="652">
        <f>IF(AM33&lt;&gt;0,(AM33/$F33)*100,0)</f>
        <v>0</v>
      </c>
      <c r="AK33" s="649">
        <v>0</v>
      </c>
      <c r="AL33" s="649">
        <f>AM33-AK33</f>
        <v>0</v>
      </c>
      <c r="AM33" s="651"/>
      <c r="AN33" s="652">
        <f>IF(AQ33&lt;&gt;0,(AQ33/$F33)*100,0)</f>
        <v>0</v>
      </c>
      <c r="AO33" s="649">
        <v>0</v>
      </c>
      <c r="AP33" s="649">
        <f>AQ33-AO33</f>
        <v>0</v>
      </c>
      <c r="AQ33" s="651"/>
      <c r="AR33" s="652">
        <f>IF(AU33&lt;&gt;0,(AU33/$F33)*100,0)</f>
        <v>0</v>
      </c>
      <c r="AS33" s="649">
        <v>0</v>
      </c>
      <c r="AT33" s="649">
        <f>AU33-AS33</f>
        <v>0</v>
      </c>
      <c r="AU33" s="651"/>
      <c r="AV33" s="652">
        <f>IF(AY33&lt;&gt;0,(AY33/$F33)*100,0)</f>
        <v>0</v>
      </c>
      <c r="AW33" s="649">
        <v>0</v>
      </c>
      <c r="AX33" s="649">
        <f>AY33-AW33</f>
        <v>0</v>
      </c>
      <c r="AY33" s="651"/>
      <c r="AZ33" s="652">
        <f>IF(BC33&lt;&gt;0,(BC33/$F33)*100,0)</f>
        <v>0</v>
      </c>
      <c r="BA33" s="649">
        <v>0</v>
      </c>
      <c r="BB33" s="649">
        <f>BC33-BA33</f>
        <v>0</v>
      </c>
      <c r="BC33" s="651"/>
      <c r="BD33" s="652">
        <f>IF(BG33&lt;&gt;0,(BG33/$F33)*100,0)</f>
        <v>0</v>
      </c>
      <c r="BE33" s="649">
        <v>0</v>
      </c>
      <c r="BF33" s="649">
        <f>BG33-BE33</f>
        <v>0</v>
      </c>
      <c r="BG33" s="651"/>
      <c r="BH33" s="652">
        <f>IF(BK33&lt;&gt;0,(BK33/$F33)*100,0)</f>
        <v>0</v>
      </c>
      <c r="BI33" s="649">
        <v>0</v>
      </c>
      <c r="BJ33" s="649">
        <f>BK33-BI33</f>
        <v>0</v>
      </c>
      <c r="BK33" s="651"/>
      <c r="BL33" s="652">
        <f>IF(BO33&lt;&gt;0,(BO33/$F33)*100,0)</f>
        <v>0</v>
      </c>
      <c r="BM33" s="649">
        <v>0</v>
      </c>
      <c r="BN33" s="649">
        <f>BO33-BM33</f>
        <v>0</v>
      </c>
      <c r="BO33" s="651"/>
      <c r="BP33" s="652">
        <f>IF(BS33&lt;&gt;0,(BS33/$F33)*100,0)</f>
        <v>0</v>
      </c>
      <c r="BQ33" s="649">
        <v>0</v>
      </c>
      <c r="BR33" s="649">
        <f>BS33-BQ33</f>
        <v>0</v>
      </c>
      <c r="BS33" s="651"/>
      <c r="BT33" s="652">
        <f>IF(BW33&lt;&gt;0,(BW33/$F33)*100,0)</f>
        <v>0</v>
      </c>
      <c r="BU33" s="649">
        <v>0</v>
      </c>
      <c r="BV33" s="649">
        <f>BW33-BU33</f>
        <v>0</v>
      </c>
      <c r="BW33" s="651"/>
      <c r="BX33" s="652">
        <f>IF(CA33&lt;&gt;0,(CA33/$F33)*100,0)</f>
        <v>0</v>
      </c>
      <c r="BY33" s="649">
        <v>0</v>
      </c>
      <c r="BZ33" s="649">
        <f>CA33-BY33</f>
        <v>0</v>
      </c>
      <c r="CA33" s="651"/>
      <c r="CB33" s="652">
        <f>IF(CE33&lt;&gt;0,(CE33/$F33)*100,0)</f>
        <v>0</v>
      </c>
      <c r="CC33" s="649">
        <v>0</v>
      </c>
      <c r="CD33" s="649">
        <f>CE33-CC33</f>
        <v>0</v>
      </c>
      <c r="CE33" s="651"/>
      <c r="CF33" s="652">
        <f>IF(CI33&lt;&gt;0,(CI33/$F33)*100,0)</f>
        <v>0</v>
      </c>
      <c r="CG33" s="649">
        <v>0</v>
      </c>
      <c r="CH33" s="649">
        <f>CI33-CG33</f>
        <v>0</v>
      </c>
      <c r="CI33" s="651"/>
      <c r="CJ33" s="652">
        <f>IF(CM33&lt;&gt;0,(CM33/$F33)*100,0)</f>
        <v>0</v>
      </c>
      <c r="CK33" s="649">
        <v>0</v>
      </c>
      <c r="CL33" s="649">
        <f>CM33-CK33</f>
        <v>0</v>
      </c>
      <c r="CM33" s="651"/>
      <c r="CN33" s="652">
        <f>IF(CQ33&lt;&gt;0,(CQ33/$F33)*100,0)</f>
        <v>0</v>
      </c>
      <c r="CO33" s="649">
        <v>0</v>
      </c>
      <c r="CP33" s="649">
        <f>CQ33-CO33</f>
        <v>0</v>
      </c>
      <c r="CQ33" s="651"/>
      <c r="CR33" s="652">
        <f>IF(CU33&lt;&gt;0,(CU33/$F33)*100,0)</f>
        <v>0</v>
      </c>
      <c r="CS33" s="649">
        <v>0</v>
      </c>
      <c r="CT33" s="649">
        <f>CU33-CS33</f>
        <v>0</v>
      </c>
      <c r="CU33" s="651"/>
      <c r="CV33" s="652">
        <f>IF(CY33&lt;&gt;0,(CY33/$F33)*100,0)</f>
        <v>0</v>
      </c>
      <c r="CW33" s="649">
        <v>0</v>
      </c>
      <c r="CX33" s="649">
        <f>CY33-CW33</f>
        <v>0</v>
      </c>
      <c r="CY33" s="651"/>
      <c r="CZ33" s="652">
        <f>IF(DC33&lt;&gt;0,(DC33/$F33)*100,0)</f>
        <v>0</v>
      </c>
      <c r="DA33" s="649">
        <v>0</v>
      </c>
      <c r="DB33" s="649">
        <f>DC33-DA33</f>
        <v>0</v>
      </c>
      <c r="DC33" s="651"/>
      <c r="DD33" s="652">
        <f>IF(DG33&lt;&gt;0,(DG33/$F33)*100,0)</f>
        <v>0</v>
      </c>
      <c r="DE33" s="649">
        <v>0</v>
      </c>
      <c r="DF33" s="649">
        <f>DG33-DE33</f>
        <v>0</v>
      </c>
      <c r="DG33" s="651"/>
      <c r="DH33" s="652">
        <f>IF(DK33&lt;&gt;0,(DK33/$F33)*100,0)</f>
        <v>0</v>
      </c>
      <c r="DI33" s="649">
        <v>0</v>
      </c>
      <c r="DJ33" s="649">
        <f>DK33-DI33</f>
        <v>0</v>
      </c>
      <c r="DK33" s="651"/>
      <c r="DL33" s="652">
        <f>IF(DO33&lt;&gt;0,(DO33/$F33)*100,0)</f>
        <v>0</v>
      </c>
      <c r="DM33" s="649">
        <v>0</v>
      </c>
      <c r="DN33" s="649">
        <f>DO33-DM33</f>
        <v>0</v>
      </c>
      <c r="DO33" s="651"/>
      <c r="DP33" s="652">
        <f>IF(DS33&lt;&gt;0,(DS33/$F33)*100,0)</f>
        <v>0</v>
      </c>
      <c r="DQ33" s="649">
        <v>0</v>
      </c>
      <c r="DR33" s="649">
        <f>DS33-DQ33</f>
        <v>0</v>
      </c>
      <c r="DS33" s="651"/>
      <c r="DT33" s="652">
        <f>IF(DW33&lt;&gt;0,(DW33/$F33)*100,0)</f>
        <v>0</v>
      </c>
      <c r="DU33" s="649">
        <v>0</v>
      </c>
      <c r="DV33" s="649">
        <f>DW33-DU33</f>
        <v>0</v>
      </c>
      <c r="DW33" s="651"/>
      <c r="DX33" s="652">
        <f>IF(EA33&lt;&gt;0,(EA33/$F33)*100,0)</f>
        <v>0</v>
      </c>
      <c r="DY33" s="649">
        <v>0</v>
      </c>
      <c r="DZ33" s="649">
        <f>EA33-DY33</f>
        <v>0</v>
      </c>
      <c r="EA33" s="651"/>
    </row>
    <row r="34" spans="2:131" ht="12.75" hidden="1" customHeight="1">
      <c r="B34" s="665"/>
      <c r="C34" s="627"/>
      <c r="D34" s="653" t="s">
        <v>2450</v>
      </c>
      <c r="E34" s="654" t="s">
        <v>2451</v>
      </c>
      <c r="F34" s="655">
        <f>IF(F33=0,F31,F33)</f>
        <v>25641970.719999999</v>
      </c>
      <c r="G34" s="656"/>
      <c r="H34" s="657"/>
      <c r="I34" s="658"/>
      <c r="J34" s="658"/>
      <c r="K34" s="659"/>
      <c r="L34" s="660">
        <f t="shared" ref="L34:AQ34" si="36">L33+H34</f>
        <v>0</v>
      </c>
      <c r="M34" s="660">
        <f t="shared" si="36"/>
        <v>0</v>
      </c>
      <c r="N34" s="661">
        <f t="shared" si="36"/>
        <v>0</v>
      </c>
      <c r="O34" s="662">
        <f t="shared" si="36"/>
        <v>0</v>
      </c>
      <c r="P34" s="663">
        <f t="shared" si="36"/>
        <v>0</v>
      </c>
      <c r="Q34" s="660">
        <f t="shared" si="36"/>
        <v>0</v>
      </c>
      <c r="R34" s="660">
        <f t="shared" si="36"/>
        <v>0</v>
      </c>
      <c r="S34" s="662">
        <f t="shared" si="36"/>
        <v>0</v>
      </c>
      <c r="T34" s="663">
        <f t="shared" si="36"/>
        <v>0</v>
      </c>
      <c r="U34" s="660">
        <f t="shared" si="36"/>
        <v>0</v>
      </c>
      <c r="V34" s="660">
        <f t="shared" si="36"/>
        <v>0</v>
      </c>
      <c r="W34" s="662">
        <f t="shared" si="36"/>
        <v>0</v>
      </c>
      <c r="X34" s="663">
        <f t="shared" si="36"/>
        <v>0</v>
      </c>
      <c r="Y34" s="660">
        <f t="shared" si="36"/>
        <v>0</v>
      </c>
      <c r="Z34" s="660">
        <f t="shared" si="36"/>
        <v>0</v>
      </c>
      <c r="AA34" s="662">
        <f t="shared" si="36"/>
        <v>0</v>
      </c>
      <c r="AB34" s="663">
        <f t="shared" si="36"/>
        <v>0</v>
      </c>
      <c r="AC34" s="660">
        <f t="shared" si="36"/>
        <v>0</v>
      </c>
      <c r="AD34" s="660">
        <f t="shared" si="36"/>
        <v>0</v>
      </c>
      <c r="AE34" s="662">
        <f t="shared" si="36"/>
        <v>0</v>
      </c>
      <c r="AF34" s="663">
        <f t="shared" si="36"/>
        <v>0</v>
      </c>
      <c r="AG34" s="660">
        <f t="shared" si="36"/>
        <v>0</v>
      </c>
      <c r="AH34" s="660">
        <f t="shared" si="36"/>
        <v>0</v>
      </c>
      <c r="AI34" s="662">
        <f t="shared" si="36"/>
        <v>0</v>
      </c>
      <c r="AJ34" s="663">
        <f t="shared" si="36"/>
        <v>0</v>
      </c>
      <c r="AK34" s="660">
        <f t="shared" si="36"/>
        <v>0</v>
      </c>
      <c r="AL34" s="660">
        <f t="shared" si="36"/>
        <v>0</v>
      </c>
      <c r="AM34" s="662">
        <f t="shared" si="36"/>
        <v>0</v>
      </c>
      <c r="AN34" s="663">
        <f t="shared" si="36"/>
        <v>0</v>
      </c>
      <c r="AO34" s="660">
        <f t="shared" si="36"/>
        <v>0</v>
      </c>
      <c r="AP34" s="660">
        <f t="shared" si="36"/>
        <v>0</v>
      </c>
      <c r="AQ34" s="662">
        <f t="shared" si="36"/>
        <v>0</v>
      </c>
      <c r="AR34" s="663">
        <f t="shared" ref="AR34:BW34" si="37">AR33+AN34</f>
        <v>0</v>
      </c>
      <c r="AS34" s="660">
        <f t="shared" si="37"/>
        <v>0</v>
      </c>
      <c r="AT34" s="660">
        <f t="shared" si="37"/>
        <v>0</v>
      </c>
      <c r="AU34" s="662">
        <f t="shared" si="37"/>
        <v>0</v>
      </c>
      <c r="AV34" s="663">
        <f t="shared" si="37"/>
        <v>0</v>
      </c>
      <c r="AW34" s="660">
        <f t="shared" si="37"/>
        <v>0</v>
      </c>
      <c r="AX34" s="660">
        <f t="shared" si="37"/>
        <v>0</v>
      </c>
      <c r="AY34" s="662">
        <f t="shared" si="37"/>
        <v>0</v>
      </c>
      <c r="AZ34" s="663">
        <f t="shared" si="37"/>
        <v>0</v>
      </c>
      <c r="BA34" s="660">
        <f t="shared" si="37"/>
        <v>0</v>
      </c>
      <c r="BB34" s="660">
        <f t="shared" si="37"/>
        <v>0</v>
      </c>
      <c r="BC34" s="662">
        <f t="shared" si="37"/>
        <v>0</v>
      </c>
      <c r="BD34" s="663">
        <f t="shared" si="37"/>
        <v>0</v>
      </c>
      <c r="BE34" s="660">
        <f t="shared" si="37"/>
        <v>0</v>
      </c>
      <c r="BF34" s="660">
        <f t="shared" si="37"/>
        <v>0</v>
      </c>
      <c r="BG34" s="662">
        <f t="shared" si="37"/>
        <v>0</v>
      </c>
      <c r="BH34" s="663">
        <f t="shared" si="37"/>
        <v>0</v>
      </c>
      <c r="BI34" s="660">
        <f t="shared" si="37"/>
        <v>0</v>
      </c>
      <c r="BJ34" s="660">
        <f t="shared" si="37"/>
        <v>0</v>
      </c>
      <c r="BK34" s="662">
        <f t="shared" si="37"/>
        <v>0</v>
      </c>
      <c r="BL34" s="663">
        <f t="shared" si="37"/>
        <v>0</v>
      </c>
      <c r="BM34" s="660">
        <f t="shared" si="37"/>
        <v>0</v>
      </c>
      <c r="BN34" s="660">
        <f t="shared" si="37"/>
        <v>0</v>
      </c>
      <c r="BO34" s="662">
        <f t="shared" si="37"/>
        <v>0</v>
      </c>
      <c r="BP34" s="663">
        <f t="shared" si="37"/>
        <v>0</v>
      </c>
      <c r="BQ34" s="660">
        <f t="shared" si="37"/>
        <v>0</v>
      </c>
      <c r="BR34" s="660">
        <f t="shared" si="37"/>
        <v>0</v>
      </c>
      <c r="BS34" s="662">
        <f t="shared" si="37"/>
        <v>0</v>
      </c>
      <c r="BT34" s="663">
        <f t="shared" si="37"/>
        <v>0</v>
      </c>
      <c r="BU34" s="660">
        <f t="shared" si="37"/>
        <v>0</v>
      </c>
      <c r="BV34" s="660">
        <f t="shared" si="37"/>
        <v>0</v>
      </c>
      <c r="BW34" s="662">
        <f t="shared" si="37"/>
        <v>0</v>
      </c>
      <c r="BX34" s="663">
        <f t="shared" ref="BX34:DC34" si="38">BX33+BT34</f>
        <v>0</v>
      </c>
      <c r="BY34" s="660">
        <f t="shared" si="38"/>
        <v>0</v>
      </c>
      <c r="BZ34" s="660">
        <f t="shared" si="38"/>
        <v>0</v>
      </c>
      <c r="CA34" s="662">
        <f t="shared" si="38"/>
        <v>0</v>
      </c>
      <c r="CB34" s="663">
        <f t="shared" si="38"/>
        <v>0</v>
      </c>
      <c r="CC34" s="660">
        <f t="shared" si="38"/>
        <v>0</v>
      </c>
      <c r="CD34" s="660">
        <f t="shared" si="38"/>
        <v>0</v>
      </c>
      <c r="CE34" s="662">
        <f t="shared" si="38"/>
        <v>0</v>
      </c>
      <c r="CF34" s="663">
        <f t="shared" si="38"/>
        <v>0</v>
      </c>
      <c r="CG34" s="660">
        <f t="shared" si="38"/>
        <v>0</v>
      </c>
      <c r="CH34" s="660">
        <f t="shared" si="38"/>
        <v>0</v>
      </c>
      <c r="CI34" s="662">
        <f t="shared" si="38"/>
        <v>0</v>
      </c>
      <c r="CJ34" s="663">
        <f t="shared" si="38"/>
        <v>0</v>
      </c>
      <c r="CK34" s="660">
        <f t="shared" si="38"/>
        <v>0</v>
      </c>
      <c r="CL34" s="660">
        <f t="shared" si="38"/>
        <v>0</v>
      </c>
      <c r="CM34" s="662">
        <f t="shared" si="38"/>
        <v>0</v>
      </c>
      <c r="CN34" s="663">
        <f t="shared" si="38"/>
        <v>0</v>
      </c>
      <c r="CO34" s="660">
        <f t="shared" si="38"/>
        <v>0</v>
      </c>
      <c r="CP34" s="660">
        <f t="shared" si="38"/>
        <v>0</v>
      </c>
      <c r="CQ34" s="662">
        <f t="shared" si="38"/>
        <v>0</v>
      </c>
      <c r="CR34" s="663">
        <f t="shared" si="38"/>
        <v>0</v>
      </c>
      <c r="CS34" s="660">
        <f t="shared" si="38"/>
        <v>0</v>
      </c>
      <c r="CT34" s="660">
        <f t="shared" si="38"/>
        <v>0</v>
      </c>
      <c r="CU34" s="662">
        <f t="shared" si="38"/>
        <v>0</v>
      </c>
      <c r="CV34" s="663">
        <f t="shared" si="38"/>
        <v>0</v>
      </c>
      <c r="CW34" s="660">
        <f t="shared" si="38"/>
        <v>0</v>
      </c>
      <c r="CX34" s="660">
        <f t="shared" si="38"/>
        <v>0</v>
      </c>
      <c r="CY34" s="662">
        <f t="shared" si="38"/>
        <v>0</v>
      </c>
      <c r="CZ34" s="663">
        <f t="shared" si="38"/>
        <v>0</v>
      </c>
      <c r="DA34" s="660">
        <f t="shared" si="38"/>
        <v>0</v>
      </c>
      <c r="DB34" s="660">
        <f t="shared" si="38"/>
        <v>0</v>
      </c>
      <c r="DC34" s="662">
        <f t="shared" si="38"/>
        <v>0</v>
      </c>
      <c r="DD34" s="663">
        <f t="shared" ref="DD34:EA34" si="39">DD33+CZ34</f>
        <v>0</v>
      </c>
      <c r="DE34" s="660">
        <f t="shared" si="39"/>
        <v>0</v>
      </c>
      <c r="DF34" s="660">
        <f t="shared" si="39"/>
        <v>0</v>
      </c>
      <c r="DG34" s="662">
        <f t="shared" si="39"/>
        <v>0</v>
      </c>
      <c r="DH34" s="663">
        <f t="shared" si="39"/>
        <v>0</v>
      </c>
      <c r="DI34" s="660">
        <f t="shared" si="39"/>
        <v>0</v>
      </c>
      <c r="DJ34" s="660">
        <f t="shared" si="39"/>
        <v>0</v>
      </c>
      <c r="DK34" s="662">
        <f t="shared" si="39"/>
        <v>0</v>
      </c>
      <c r="DL34" s="663">
        <f t="shared" si="39"/>
        <v>0</v>
      </c>
      <c r="DM34" s="660">
        <f t="shared" si="39"/>
        <v>0</v>
      </c>
      <c r="DN34" s="660">
        <f t="shared" si="39"/>
        <v>0</v>
      </c>
      <c r="DO34" s="662">
        <f t="shared" si="39"/>
        <v>0</v>
      </c>
      <c r="DP34" s="663">
        <f t="shared" si="39"/>
        <v>0</v>
      </c>
      <c r="DQ34" s="660">
        <f t="shared" si="39"/>
        <v>0</v>
      </c>
      <c r="DR34" s="660">
        <f t="shared" si="39"/>
        <v>0</v>
      </c>
      <c r="DS34" s="662">
        <f t="shared" si="39"/>
        <v>0</v>
      </c>
      <c r="DT34" s="663">
        <f t="shared" si="39"/>
        <v>0</v>
      </c>
      <c r="DU34" s="660">
        <f t="shared" si="39"/>
        <v>0</v>
      </c>
      <c r="DV34" s="660">
        <f t="shared" si="39"/>
        <v>0</v>
      </c>
      <c r="DW34" s="662">
        <f t="shared" si="39"/>
        <v>0</v>
      </c>
      <c r="DX34" s="663">
        <f t="shared" si="39"/>
        <v>0</v>
      </c>
      <c r="DY34" s="660">
        <f t="shared" si="39"/>
        <v>0</v>
      </c>
      <c r="DZ34" s="660">
        <f t="shared" si="39"/>
        <v>0</v>
      </c>
      <c r="EA34" s="662">
        <f t="shared" si="39"/>
        <v>0</v>
      </c>
    </row>
    <row r="35" spans="2:131" ht="12.75" customHeight="1">
      <c r="B35" s="610">
        <v>6</v>
      </c>
      <c r="C35" s="666" t="e">
        <f>NA()</f>
        <v>#N/A</v>
      </c>
      <c r="D35" s="612" t="s">
        <v>2445</v>
      </c>
      <c r="E35" s="613" t="s">
        <v>2446</v>
      </c>
      <c r="F35" s="614" t="e">
        <f>NA()</f>
        <v>#N/A</v>
      </c>
      <c r="G35" s="615" t="e">
        <f>NA()</f>
        <v>#N/A</v>
      </c>
      <c r="H35" s="616"/>
      <c r="I35" s="617"/>
      <c r="J35" s="617"/>
      <c r="K35" s="618"/>
      <c r="L35" s="619" t="e">
        <f>NA()</f>
        <v>#N/A</v>
      </c>
      <c r="M35" s="620" t="e">
        <f>NA()</f>
        <v>#N/A</v>
      </c>
      <c r="N35" s="621" t="e">
        <f>NA()</f>
        <v>#N/A</v>
      </c>
      <c r="O35" s="622" t="e">
        <f>M35+N35</f>
        <v>#N/A</v>
      </c>
      <c r="P35" s="623" t="e">
        <f>NA()</f>
        <v>#N/A</v>
      </c>
      <c r="Q35" s="624" t="e">
        <f>NA()</f>
        <v>#N/A</v>
      </c>
      <c r="R35" s="624" t="e">
        <f>NA()</f>
        <v>#N/A</v>
      </c>
      <c r="S35" s="625" t="e">
        <f>Q35+R35</f>
        <v>#N/A</v>
      </c>
      <c r="T35" s="623" t="e">
        <f>NA()</f>
        <v>#N/A</v>
      </c>
      <c r="U35" s="624" t="e">
        <f>NA()</f>
        <v>#N/A</v>
      </c>
      <c r="V35" s="624" t="e">
        <f>NA()</f>
        <v>#N/A</v>
      </c>
      <c r="W35" s="625" t="e">
        <f>U35+V35</f>
        <v>#N/A</v>
      </c>
      <c r="X35" s="623" t="e">
        <f>NA()</f>
        <v>#N/A</v>
      </c>
      <c r="Y35" s="624" t="e">
        <f>NA()</f>
        <v>#N/A</v>
      </c>
      <c r="Z35" s="624" t="e">
        <f>NA()</f>
        <v>#N/A</v>
      </c>
      <c r="AA35" s="625" t="e">
        <f>Y35+Z35</f>
        <v>#N/A</v>
      </c>
      <c r="AB35" s="623" t="e">
        <f>NA()</f>
        <v>#N/A</v>
      </c>
      <c r="AC35" s="624" t="e">
        <f>NA()</f>
        <v>#N/A</v>
      </c>
      <c r="AD35" s="624" t="e">
        <f>NA()</f>
        <v>#N/A</v>
      </c>
      <c r="AE35" s="625" t="e">
        <f>AC35+AD35</f>
        <v>#N/A</v>
      </c>
      <c r="AF35" s="623" t="e">
        <f>NA()</f>
        <v>#N/A</v>
      </c>
      <c r="AG35" s="624" t="e">
        <f>NA()</f>
        <v>#N/A</v>
      </c>
      <c r="AH35" s="624" t="e">
        <f>NA()</f>
        <v>#N/A</v>
      </c>
      <c r="AI35" s="625" t="e">
        <f>AG35+AH35</f>
        <v>#N/A</v>
      </c>
      <c r="AJ35" s="623" t="e">
        <f>NA()</f>
        <v>#N/A</v>
      </c>
      <c r="AK35" s="624" t="e">
        <f>NA()</f>
        <v>#N/A</v>
      </c>
      <c r="AL35" s="624" t="e">
        <f>NA()</f>
        <v>#N/A</v>
      </c>
      <c r="AM35" s="625" t="e">
        <f>AK35+AL35</f>
        <v>#N/A</v>
      </c>
      <c r="AN35" s="623" t="e">
        <f>NA()</f>
        <v>#N/A</v>
      </c>
      <c r="AO35" s="624" t="e">
        <f>NA()</f>
        <v>#N/A</v>
      </c>
      <c r="AP35" s="624" t="e">
        <f>NA()</f>
        <v>#N/A</v>
      </c>
      <c r="AQ35" s="625" t="e">
        <f>AO35+AP35</f>
        <v>#N/A</v>
      </c>
      <c r="AR35" s="623" t="e">
        <f>NA()</f>
        <v>#N/A</v>
      </c>
      <c r="AS35" s="624" t="e">
        <f>NA()</f>
        <v>#N/A</v>
      </c>
      <c r="AT35" s="624" t="e">
        <f>NA()</f>
        <v>#N/A</v>
      </c>
      <c r="AU35" s="625" t="e">
        <f>AS35+AT35</f>
        <v>#N/A</v>
      </c>
      <c r="AV35" s="623" t="e">
        <f>NA()</f>
        <v>#N/A</v>
      </c>
      <c r="AW35" s="624" t="e">
        <f>NA()</f>
        <v>#N/A</v>
      </c>
      <c r="AX35" s="624" t="e">
        <f>NA()</f>
        <v>#N/A</v>
      </c>
      <c r="AY35" s="625" t="e">
        <f>AW35+AX35</f>
        <v>#N/A</v>
      </c>
      <c r="AZ35" s="623" t="e">
        <f>NA()</f>
        <v>#N/A</v>
      </c>
      <c r="BA35" s="624" t="e">
        <f>NA()</f>
        <v>#N/A</v>
      </c>
      <c r="BB35" s="624" t="e">
        <f>NA()</f>
        <v>#N/A</v>
      </c>
      <c r="BC35" s="625" t="e">
        <f>BA35+BB35</f>
        <v>#N/A</v>
      </c>
      <c r="BD35" s="623" t="e">
        <f>NA()</f>
        <v>#N/A</v>
      </c>
      <c r="BE35" s="624" t="e">
        <f>NA()</f>
        <v>#N/A</v>
      </c>
      <c r="BF35" s="624" t="e">
        <f>NA()</f>
        <v>#N/A</v>
      </c>
      <c r="BG35" s="625" t="e">
        <f>BE35+BF35</f>
        <v>#N/A</v>
      </c>
      <c r="BH35" s="623" t="e">
        <f>NA()</f>
        <v>#N/A</v>
      </c>
      <c r="BI35" s="624" t="e">
        <f>NA()</f>
        <v>#N/A</v>
      </c>
      <c r="BJ35" s="624" t="e">
        <f>NA()</f>
        <v>#N/A</v>
      </c>
      <c r="BK35" s="625" t="e">
        <f>BI35+BJ35</f>
        <v>#N/A</v>
      </c>
      <c r="BL35" s="623" t="e">
        <f>NA()</f>
        <v>#N/A</v>
      </c>
      <c r="BM35" s="624" t="e">
        <f>NA()</f>
        <v>#N/A</v>
      </c>
      <c r="BN35" s="624" t="e">
        <f>NA()</f>
        <v>#N/A</v>
      </c>
      <c r="BO35" s="625" t="e">
        <f>BM35+BN35</f>
        <v>#N/A</v>
      </c>
      <c r="BP35" s="623" t="e">
        <f>NA()</f>
        <v>#N/A</v>
      </c>
      <c r="BQ35" s="624" t="e">
        <f>NA()</f>
        <v>#N/A</v>
      </c>
      <c r="BR35" s="624" t="e">
        <f>NA()</f>
        <v>#N/A</v>
      </c>
      <c r="BS35" s="625" t="e">
        <f>BQ35+BR35</f>
        <v>#N/A</v>
      </c>
      <c r="BT35" s="623" t="e">
        <f>NA()</f>
        <v>#N/A</v>
      </c>
      <c r="BU35" s="624" t="e">
        <f>NA()</f>
        <v>#N/A</v>
      </c>
      <c r="BV35" s="624" t="e">
        <f>NA()</f>
        <v>#N/A</v>
      </c>
      <c r="BW35" s="625" t="e">
        <f>BU35+BV35</f>
        <v>#N/A</v>
      </c>
      <c r="BX35" s="623" t="e">
        <f>NA()</f>
        <v>#N/A</v>
      </c>
      <c r="BY35" s="624" t="e">
        <f>NA()</f>
        <v>#N/A</v>
      </c>
      <c r="BZ35" s="624" t="e">
        <f>NA()</f>
        <v>#N/A</v>
      </c>
      <c r="CA35" s="625" t="e">
        <f>BY35+BZ35</f>
        <v>#N/A</v>
      </c>
      <c r="CB35" s="623" t="e">
        <f>NA()</f>
        <v>#N/A</v>
      </c>
      <c r="CC35" s="624" t="e">
        <f>NA()</f>
        <v>#N/A</v>
      </c>
      <c r="CD35" s="624" t="e">
        <f>NA()</f>
        <v>#N/A</v>
      </c>
      <c r="CE35" s="625" t="e">
        <f>CC35+CD35</f>
        <v>#N/A</v>
      </c>
      <c r="CF35" s="623" t="e">
        <f>NA()</f>
        <v>#N/A</v>
      </c>
      <c r="CG35" s="624" t="e">
        <f>NA()</f>
        <v>#N/A</v>
      </c>
      <c r="CH35" s="624" t="e">
        <f>NA()</f>
        <v>#N/A</v>
      </c>
      <c r="CI35" s="625" t="e">
        <f>CG35+CH35</f>
        <v>#N/A</v>
      </c>
      <c r="CJ35" s="623" t="e">
        <f>NA()</f>
        <v>#N/A</v>
      </c>
      <c r="CK35" s="624" t="e">
        <f>NA()</f>
        <v>#N/A</v>
      </c>
      <c r="CL35" s="624" t="e">
        <f>NA()</f>
        <v>#N/A</v>
      </c>
      <c r="CM35" s="625" t="e">
        <f>CK35+CL35</f>
        <v>#N/A</v>
      </c>
      <c r="CN35" s="623" t="e">
        <f>NA()</f>
        <v>#N/A</v>
      </c>
      <c r="CO35" s="624" t="e">
        <f>NA()</f>
        <v>#N/A</v>
      </c>
      <c r="CP35" s="624" t="e">
        <f>NA()</f>
        <v>#N/A</v>
      </c>
      <c r="CQ35" s="625" t="e">
        <f>CO35+CP35</f>
        <v>#N/A</v>
      </c>
      <c r="CR35" s="623" t="e">
        <f>NA()</f>
        <v>#N/A</v>
      </c>
      <c r="CS35" s="624" t="e">
        <f>NA()</f>
        <v>#N/A</v>
      </c>
      <c r="CT35" s="624" t="e">
        <f>NA()</f>
        <v>#N/A</v>
      </c>
      <c r="CU35" s="625" t="e">
        <f>CS35+CT35</f>
        <v>#N/A</v>
      </c>
      <c r="CV35" s="623" t="e">
        <f>NA()</f>
        <v>#N/A</v>
      </c>
      <c r="CW35" s="624" t="e">
        <f>NA()</f>
        <v>#N/A</v>
      </c>
      <c r="CX35" s="624" t="e">
        <f>NA()</f>
        <v>#N/A</v>
      </c>
      <c r="CY35" s="625" t="e">
        <f>CW35+CX35</f>
        <v>#N/A</v>
      </c>
      <c r="CZ35" s="623" t="e">
        <f>NA()</f>
        <v>#N/A</v>
      </c>
      <c r="DA35" s="624" t="e">
        <f>NA()</f>
        <v>#N/A</v>
      </c>
      <c r="DB35" s="624" t="e">
        <f>NA()</f>
        <v>#N/A</v>
      </c>
      <c r="DC35" s="625" t="e">
        <f>DA35+DB35</f>
        <v>#N/A</v>
      </c>
      <c r="DD35" s="623" t="e">
        <f>NA()</f>
        <v>#N/A</v>
      </c>
      <c r="DE35" s="624" t="e">
        <f>NA()</f>
        <v>#N/A</v>
      </c>
      <c r="DF35" s="624" t="e">
        <f>NA()</f>
        <v>#N/A</v>
      </c>
      <c r="DG35" s="625" t="e">
        <f>DE35+DF35</f>
        <v>#N/A</v>
      </c>
      <c r="DH35" s="623" t="e">
        <f>NA()</f>
        <v>#N/A</v>
      </c>
      <c r="DI35" s="624" t="e">
        <f>NA()</f>
        <v>#N/A</v>
      </c>
      <c r="DJ35" s="624" t="e">
        <f>NA()</f>
        <v>#N/A</v>
      </c>
      <c r="DK35" s="625" t="e">
        <f>DI35+DJ35</f>
        <v>#N/A</v>
      </c>
      <c r="DL35" s="623" t="e">
        <f>NA()</f>
        <v>#N/A</v>
      </c>
      <c r="DM35" s="624" t="e">
        <f>NA()</f>
        <v>#N/A</v>
      </c>
      <c r="DN35" s="624" t="e">
        <f>NA()</f>
        <v>#N/A</v>
      </c>
      <c r="DO35" s="625" t="e">
        <f>DM35+DN35</f>
        <v>#N/A</v>
      </c>
      <c r="DP35" s="623" t="e">
        <f>NA()</f>
        <v>#N/A</v>
      </c>
      <c r="DQ35" s="624" t="e">
        <f>NA()</f>
        <v>#N/A</v>
      </c>
      <c r="DR35" s="624" t="e">
        <f>NA()</f>
        <v>#N/A</v>
      </c>
      <c r="DS35" s="625" t="e">
        <f>DQ35+DR35</f>
        <v>#N/A</v>
      </c>
      <c r="DT35" s="623" t="e">
        <f>NA()</f>
        <v>#N/A</v>
      </c>
      <c r="DU35" s="624" t="e">
        <f>NA()</f>
        <v>#N/A</v>
      </c>
      <c r="DV35" s="624" t="e">
        <f>NA()</f>
        <v>#N/A</v>
      </c>
      <c r="DW35" s="625" t="e">
        <f>DU35+DV35</f>
        <v>#N/A</v>
      </c>
      <c r="DX35" s="623" t="e">
        <f>NA()</f>
        <v>#N/A</v>
      </c>
      <c r="DY35" s="624" t="e">
        <f>NA()</f>
        <v>#N/A</v>
      </c>
      <c r="DZ35" s="624" t="e">
        <f>NA()</f>
        <v>#N/A</v>
      </c>
      <c r="EA35" s="625" t="e">
        <f>DY35+DZ35</f>
        <v>#N/A</v>
      </c>
    </row>
    <row r="36" spans="2:131" ht="12.75" hidden="1" customHeight="1">
      <c r="B36" s="626"/>
      <c r="C36" s="627"/>
      <c r="D36" s="628" t="s">
        <v>2445</v>
      </c>
      <c r="E36" s="629" t="s">
        <v>2447</v>
      </c>
      <c r="F36" s="630">
        <f>IF(F37&lt;&gt;0,F35-F37,0)</f>
        <v>0</v>
      </c>
      <c r="G36" s="631"/>
      <c r="H36" s="632"/>
      <c r="I36" s="633"/>
      <c r="J36" s="633"/>
      <c r="K36" s="634"/>
      <c r="L36" s="635" t="e">
        <f>L35+H36</f>
        <v>#N/A</v>
      </c>
      <c r="M36" s="635" t="e">
        <f>M35+I36</f>
        <v>#N/A</v>
      </c>
      <c r="N36" s="636" t="e">
        <f>N35+J36</f>
        <v>#N/A</v>
      </c>
      <c r="O36" s="637" t="e">
        <f>'COMP INVESTIM.'!#REF!</f>
        <v>#REF!</v>
      </c>
      <c r="P36" s="638" t="e">
        <f t="shared" ref="P36:AU36" si="40">P35+L36</f>
        <v>#N/A</v>
      </c>
      <c r="Q36" s="639" t="e">
        <f t="shared" si="40"/>
        <v>#N/A</v>
      </c>
      <c r="R36" s="640" t="e">
        <f t="shared" si="40"/>
        <v>#N/A</v>
      </c>
      <c r="S36" s="641" t="e">
        <f t="shared" si="40"/>
        <v>#N/A</v>
      </c>
      <c r="T36" s="638" t="e">
        <f t="shared" si="40"/>
        <v>#N/A</v>
      </c>
      <c r="U36" s="639" t="e">
        <f t="shared" si="40"/>
        <v>#N/A</v>
      </c>
      <c r="V36" s="640" t="e">
        <f t="shared" si="40"/>
        <v>#N/A</v>
      </c>
      <c r="W36" s="641" t="e">
        <f t="shared" si="40"/>
        <v>#N/A</v>
      </c>
      <c r="X36" s="638" t="e">
        <f t="shared" si="40"/>
        <v>#N/A</v>
      </c>
      <c r="Y36" s="639" t="e">
        <f t="shared" si="40"/>
        <v>#N/A</v>
      </c>
      <c r="Z36" s="640" t="e">
        <f t="shared" si="40"/>
        <v>#N/A</v>
      </c>
      <c r="AA36" s="641" t="e">
        <f t="shared" si="40"/>
        <v>#N/A</v>
      </c>
      <c r="AB36" s="638" t="e">
        <f t="shared" si="40"/>
        <v>#N/A</v>
      </c>
      <c r="AC36" s="639" t="e">
        <f t="shared" si="40"/>
        <v>#N/A</v>
      </c>
      <c r="AD36" s="640" t="e">
        <f t="shared" si="40"/>
        <v>#N/A</v>
      </c>
      <c r="AE36" s="641" t="e">
        <f t="shared" si="40"/>
        <v>#N/A</v>
      </c>
      <c r="AF36" s="638" t="e">
        <f t="shared" si="40"/>
        <v>#N/A</v>
      </c>
      <c r="AG36" s="639" t="e">
        <f t="shared" si="40"/>
        <v>#N/A</v>
      </c>
      <c r="AH36" s="640" t="e">
        <f t="shared" si="40"/>
        <v>#N/A</v>
      </c>
      <c r="AI36" s="641" t="e">
        <f t="shared" si="40"/>
        <v>#N/A</v>
      </c>
      <c r="AJ36" s="638" t="e">
        <f t="shared" si="40"/>
        <v>#N/A</v>
      </c>
      <c r="AK36" s="639" t="e">
        <f t="shared" si="40"/>
        <v>#N/A</v>
      </c>
      <c r="AL36" s="640" t="e">
        <f t="shared" si="40"/>
        <v>#N/A</v>
      </c>
      <c r="AM36" s="641" t="e">
        <f t="shared" si="40"/>
        <v>#N/A</v>
      </c>
      <c r="AN36" s="638" t="e">
        <f t="shared" si="40"/>
        <v>#N/A</v>
      </c>
      <c r="AO36" s="639" t="e">
        <f t="shared" si="40"/>
        <v>#N/A</v>
      </c>
      <c r="AP36" s="640" t="e">
        <f t="shared" si="40"/>
        <v>#N/A</v>
      </c>
      <c r="AQ36" s="641" t="e">
        <f t="shared" si="40"/>
        <v>#N/A</v>
      </c>
      <c r="AR36" s="638" t="e">
        <f t="shared" si="40"/>
        <v>#N/A</v>
      </c>
      <c r="AS36" s="639" t="e">
        <f t="shared" si="40"/>
        <v>#N/A</v>
      </c>
      <c r="AT36" s="640" t="e">
        <f t="shared" si="40"/>
        <v>#N/A</v>
      </c>
      <c r="AU36" s="641" t="e">
        <f t="shared" si="40"/>
        <v>#N/A</v>
      </c>
      <c r="AV36" s="638" t="e">
        <f t="shared" ref="AV36:CA36" si="41">AV35+AR36</f>
        <v>#N/A</v>
      </c>
      <c r="AW36" s="639" t="e">
        <f t="shared" si="41"/>
        <v>#N/A</v>
      </c>
      <c r="AX36" s="640" t="e">
        <f t="shared" si="41"/>
        <v>#N/A</v>
      </c>
      <c r="AY36" s="641" t="e">
        <f t="shared" si="41"/>
        <v>#N/A</v>
      </c>
      <c r="AZ36" s="638" t="e">
        <f t="shared" si="41"/>
        <v>#N/A</v>
      </c>
      <c r="BA36" s="639" t="e">
        <f t="shared" si="41"/>
        <v>#N/A</v>
      </c>
      <c r="BB36" s="640" t="e">
        <f t="shared" si="41"/>
        <v>#N/A</v>
      </c>
      <c r="BC36" s="641" t="e">
        <f t="shared" si="41"/>
        <v>#N/A</v>
      </c>
      <c r="BD36" s="638" t="e">
        <f t="shared" si="41"/>
        <v>#N/A</v>
      </c>
      <c r="BE36" s="639" t="e">
        <f t="shared" si="41"/>
        <v>#N/A</v>
      </c>
      <c r="BF36" s="640" t="e">
        <f t="shared" si="41"/>
        <v>#N/A</v>
      </c>
      <c r="BG36" s="641" t="e">
        <f t="shared" si="41"/>
        <v>#N/A</v>
      </c>
      <c r="BH36" s="638" t="e">
        <f t="shared" si="41"/>
        <v>#N/A</v>
      </c>
      <c r="BI36" s="639" t="e">
        <f t="shared" si="41"/>
        <v>#N/A</v>
      </c>
      <c r="BJ36" s="640" t="e">
        <f t="shared" si="41"/>
        <v>#N/A</v>
      </c>
      <c r="BK36" s="641" t="e">
        <f t="shared" si="41"/>
        <v>#N/A</v>
      </c>
      <c r="BL36" s="638" t="e">
        <f t="shared" si="41"/>
        <v>#N/A</v>
      </c>
      <c r="BM36" s="639" t="e">
        <f t="shared" si="41"/>
        <v>#N/A</v>
      </c>
      <c r="BN36" s="640" t="e">
        <f t="shared" si="41"/>
        <v>#N/A</v>
      </c>
      <c r="BO36" s="641" t="e">
        <f t="shared" si="41"/>
        <v>#N/A</v>
      </c>
      <c r="BP36" s="638" t="e">
        <f t="shared" si="41"/>
        <v>#N/A</v>
      </c>
      <c r="BQ36" s="639" t="e">
        <f t="shared" si="41"/>
        <v>#N/A</v>
      </c>
      <c r="BR36" s="640" t="e">
        <f t="shared" si="41"/>
        <v>#N/A</v>
      </c>
      <c r="BS36" s="641" t="e">
        <f t="shared" si="41"/>
        <v>#N/A</v>
      </c>
      <c r="BT36" s="638" t="e">
        <f t="shared" si="41"/>
        <v>#N/A</v>
      </c>
      <c r="BU36" s="639" t="e">
        <f t="shared" si="41"/>
        <v>#N/A</v>
      </c>
      <c r="BV36" s="640" t="e">
        <f t="shared" si="41"/>
        <v>#N/A</v>
      </c>
      <c r="BW36" s="641" t="e">
        <f t="shared" si="41"/>
        <v>#N/A</v>
      </c>
      <c r="BX36" s="638" t="e">
        <f t="shared" si="41"/>
        <v>#N/A</v>
      </c>
      <c r="BY36" s="639" t="e">
        <f t="shared" si="41"/>
        <v>#N/A</v>
      </c>
      <c r="BZ36" s="640" t="e">
        <f t="shared" si="41"/>
        <v>#N/A</v>
      </c>
      <c r="CA36" s="641" t="e">
        <f t="shared" si="41"/>
        <v>#N/A</v>
      </c>
      <c r="CB36" s="638" t="e">
        <f t="shared" ref="CB36:DG36" si="42">CB35+BX36</f>
        <v>#N/A</v>
      </c>
      <c r="CC36" s="639" t="e">
        <f t="shared" si="42"/>
        <v>#N/A</v>
      </c>
      <c r="CD36" s="640" t="e">
        <f t="shared" si="42"/>
        <v>#N/A</v>
      </c>
      <c r="CE36" s="641" t="e">
        <f t="shared" si="42"/>
        <v>#N/A</v>
      </c>
      <c r="CF36" s="638" t="e">
        <f t="shared" si="42"/>
        <v>#N/A</v>
      </c>
      <c r="CG36" s="639" t="e">
        <f t="shared" si="42"/>
        <v>#N/A</v>
      </c>
      <c r="CH36" s="640" t="e">
        <f t="shared" si="42"/>
        <v>#N/A</v>
      </c>
      <c r="CI36" s="641" t="e">
        <f t="shared" si="42"/>
        <v>#N/A</v>
      </c>
      <c r="CJ36" s="638" t="e">
        <f t="shared" si="42"/>
        <v>#N/A</v>
      </c>
      <c r="CK36" s="639" t="e">
        <f t="shared" si="42"/>
        <v>#N/A</v>
      </c>
      <c r="CL36" s="640" t="e">
        <f t="shared" si="42"/>
        <v>#N/A</v>
      </c>
      <c r="CM36" s="641" t="e">
        <f t="shared" si="42"/>
        <v>#N/A</v>
      </c>
      <c r="CN36" s="638" t="e">
        <f t="shared" si="42"/>
        <v>#N/A</v>
      </c>
      <c r="CO36" s="639" t="e">
        <f t="shared" si="42"/>
        <v>#N/A</v>
      </c>
      <c r="CP36" s="640" t="e">
        <f t="shared" si="42"/>
        <v>#N/A</v>
      </c>
      <c r="CQ36" s="641" t="e">
        <f t="shared" si="42"/>
        <v>#N/A</v>
      </c>
      <c r="CR36" s="638" t="e">
        <f t="shared" si="42"/>
        <v>#N/A</v>
      </c>
      <c r="CS36" s="639" t="e">
        <f t="shared" si="42"/>
        <v>#N/A</v>
      </c>
      <c r="CT36" s="640" t="e">
        <f t="shared" si="42"/>
        <v>#N/A</v>
      </c>
      <c r="CU36" s="641" t="e">
        <f t="shared" si="42"/>
        <v>#N/A</v>
      </c>
      <c r="CV36" s="638" t="e">
        <f t="shared" si="42"/>
        <v>#N/A</v>
      </c>
      <c r="CW36" s="639" t="e">
        <f t="shared" si="42"/>
        <v>#N/A</v>
      </c>
      <c r="CX36" s="640" t="e">
        <f t="shared" si="42"/>
        <v>#N/A</v>
      </c>
      <c r="CY36" s="641" t="e">
        <f t="shared" si="42"/>
        <v>#N/A</v>
      </c>
      <c r="CZ36" s="638" t="e">
        <f t="shared" si="42"/>
        <v>#N/A</v>
      </c>
      <c r="DA36" s="639" t="e">
        <f t="shared" si="42"/>
        <v>#N/A</v>
      </c>
      <c r="DB36" s="640" t="e">
        <f t="shared" si="42"/>
        <v>#N/A</v>
      </c>
      <c r="DC36" s="641" t="e">
        <f t="shared" si="42"/>
        <v>#N/A</v>
      </c>
      <c r="DD36" s="638" t="e">
        <f t="shared" si="42"/>
        <v>#N/A</v>
      </c>
      <c r="DE36" s="639" t="e">
        <f t="shared" si="42"/>
        <v>#N/A</v>
      </c>
      <c r="DF36" s="640" t="e">
        <f t="shared" si="42"/>
        <v>#N/A</v>
      </c>
      <c r="DG36" s="641" t="e">
        <f t="shared" si="42"/>
        <v>#N/A</v>
      </c>
      <c r="DH36" s="638" t="e">
        <f t="shared" ref="DH36:EA36" si="43">DH35+DD36</f>
        <v>#N/A</v>
      </c>
      <c r="DI36" s="639" t="e">
        <f t="shared" si="43"/>
        <v>#N/A</v>
      </c>
      <c r="DJ36" s="640" t="e">
        <f t="shared" si="43"/>
        <v>#N/A</v>
      </c>
      <c r="DK36" s="641" t="e">
        <f t="shared" si="43"/>
        <v>#N/A</v>
      </c>
      <c r="DL36" s="638" t="e">
        <f t="shared" si="43"/>
        <v>#N/A</v>
      </c>
      <c r="DM36" s="639" t="e">
        <f t="shared" si="43"/>
        <v>#N/A</v>
      </c>
      <c r="DN36" s="640" t="e">
        <f t="shared" si="43"/>
        <v>#N/A</v>
      </c>
      <c r="DO36" s="641" t="e">
        <f t="shared" si="43"/>
        <v>#N/A</v>
      </c>
      <c r="DP36" s="638" t="e">
        <f t="shared" si="43"/>
        <v>#N/A</v>
      </c>
      <c r="DQ36" s="639" t="e">
        <f t="shared" si="43"/>
        <v>#N/A</v>
      </c>
      <c r="DR36" s="640" t="e">
        <f t="shared" si="43"/>
        <v>#N/A</v>
      </c>
      <c r="DS36" s="641" t="e">
        <f t="shared" si="43"/>
        <v>#N/A</v>
      </c>
      <c r="DT36" s="638" t="e">
        <f t="shared" si="43"/>
        <v>#N/A</v>
      </c>
      <c r="DU36" s="639" t="e">
        <f t="shared" si="43"/>
        <v>#N/A</v>
      </c>
      <c r="DV36" s="640" t="e">
        <f t="shared" si="43"/>
        <v>#N/A</v>
      </c>
      <c r="DW36" s="641" t="e">
        <f t="shared" si="43"/>
        <v>#N/A</v>
      </c>
      <c r="DX36" s="638" t="e">
        <f t="shared" si="43"/>
        <v>#N/A</v>
      </c>
      <c r="DY36" s="639" t="e">
        <f t="shared" si="43"/>
        <v>#N/A</v>
      </c>
      <c r="DZ36" s="640" t="e">
        <f t="shared" si="43"/>
        <v>#N/A</v>
      </c>
      <c r="EA36" s="641" t="e">
        <f t="shared" si="43"/>
        <v>#N/A</v>
      </c>
    </row>
    <row r="37" spans="2:131" ht="12.75" hidden="1" customHeight="1">
      <c r="B37" s="626"/>
      <c r="C37" s="627"/>
      <c r="D37" s="642" t="s">
        <v>2448</v>
      </c>
      <c r="E37" s="643" t="s">
        <v>2449</v>
      </c>
      <c r="F37" s="644"/>
      <c r="G37" s="645">
        <f>IF(F37=0,0,F37/F$115)</f>
        <v>0</v>
      </c>
      <c r="H37" s="646"/>
      <c r="I37" s="647"/>
      <c r="J37" s="647"/>
      <c r="K37" s="648"/>
      <c r="L37" s="649" t="e">
        <f>IF(O37&lt;&gt;0,(O37/$F37)*100,0)</f>
        <v>#REF!</v>
      </c>
      <c r="M37" s="649" t="e">
        <f>NA()</f>
        <v>#N/A</v>
      </c>
      <c r="N37" s="650" t="e">
        <f>O37-M37</f>
        <v>#REF!</v>
      </c>
      <c r="O37" s="651" t="e">
        <f>#REF!</f>
        <v>#REF!</v>
      </c>
      <c r="P37" s="652">
        <f>IF(S37&lt;&gt;0,(S37/$F37)*100,0)</f>
        <v>0</v>
      </c>
      <c r="Q37" s="649">
        <v>0</v>
      </c>
      <c r="R37" s="649">
        <f>S37-Q37</f>
        <v>0</v>
      </c>
      <c r="S37" s="651"/>
      <c r="T37" s="652">
        <f>IF(W37&lt;&gt;0,(W37/$F37)*100,0)</f>
        <v>0</v>
      </c>
      <c r="U37" s="649">
        <v>0</v>
      </c>
      <c r="V37" s="649">
        <f>W37-U37</f>
        <v>0</v>
      </c>
      <c r="W37" s="651"/>
      <c r="X37" s="652">
        <f>IF(AA37&lt;&gt;0,(AA37/$F37)*100,0)</f>
        <v>0</v>
      </c>
      <c r="Y37" s="649">
        <v>0</v>
      </c>
      <c r="Z37" s="649">
        <f>AA37-Y37</f>
        <v>0</v>
      </c>
      <c r="AA37" s="651"/>
      <c r="AB37" s="652">
        <f>IF(AE37&lt;&gt;0,(AE37/$F37)*100,0)</f>
        <v>0</v>
      </c>
      <c r="AC37" s="649">
        <v>0</v>
      </c>
      <c r="AD37" s="649">
        <f>AE37-AC37</f>
        <v>0</v>
      </c>
      <c r="AE37" s="651"/>
      <c r="AF37" s="652">
        <f>IF(AI37&lt;&gt;0,(AI37/$F37)*100,0)</f>
        <v>0</v>
      </c>
      <c r="AG37" s="649">
        <v>0</v>
      </c>
      <c r="AH37" s="649">
        <f>AI37-AG37</f>
        <v>0</v>
      </c>
      <c r="AI37" s="651"/>
      <c r="AJ37" s="652">
        <f>IF(AM37&lt;&gt;0,(AM37/$F37)*100,0)</f>
        <v>0</v>
      </c>
      <c r="AK37" s="649">
        <v>0</v>
      </c>
      <c r="AL37" s="649">
        <f>AM37-AK37</f>
        <v>0</v>
      </c>
      <c r="AM37" s="651"/>
      <c r="AN37" s="652">
        <f>IF(AQ37&lt;&gt;0,(AQ37/$F37)*100,0)</f>
        <v>0</v>
      </c>
      <c r="AO37" s="649">
        <v>0</v>
      </c>
      <c r="AP37" s="649">
        <f>AQ37-AO37</f>
        <v>0</v>
      </c>
      <c r="AQ37" s="651"/>
      <c r="AR37" s="652">
        <f>IF(AU37&lt;&gt;0,(AU37/$F37)*100,0)</f>
        <v>0</v>
      </c>
      <c r="AS37" s="649">
        <v>0</v>
      </c>
      <c r="AT37" s="649">
        <f>AU37-AS37</f>
        <v>0</v>
      </c>
      <c r="AU37" s="651"/>
      <c r="AV37" s="652">
        <f>IF(AY37&lt;&gt;0,(AY37/$F37)*100,0)</f>
        <v>0</v>
      </c>
      <c r="AW37" s="649">
        <v>0</v>
      </c>
      <c r="AX37" s="649">
        <f>AY37-AW37</f>
        <v>0</v>
      </c>
      <c r="AY37" s="651"/>
      <c r="AZ37" s="652">
        <f>IF(BC37&lt;&gt;0,(BC37/$F37)*100,0)</f>
        <v>0</v>
      </c>
      <c r="BA37" s="649">
        <v>0</v>
      </c>
      <c r="BB37" s="649">
        <f>BC37-BA37</f>
        <v>0</v>
      </c>
      <c r="BC37" s="651"/>
      <c r="BD37" s="652">
        <f>IF(BG37&lt;&gt;0,(BG37/$F37)*100,0)</f>
        <v>0</v>
      </c>
      <c r="BE37" s="649">
        <v>0</v>
      </c>
      <c r="BF37" s="649">
        <f>BG37-BE37</f>
        <v>0</v>
      </c>
      <c r="BG37" s="651"/>
      <c r="BH37" s="652">
        <f>IF(BK37&lt;&gt;0,(BK37/$F37)*100,0)</f>
        <v>0</v>
      </c>
      <c r="BI37" s="649">
        <v>0</v>
      </c>
      <c r="BJ37" s="649">
        <f>BK37-BI37</f>
        <v>0</v>
      </c>
      <c r="BK37" s="651"/>
      <c r="BL37" s="652">
        <f>IF(BO37&lt;&gt;0,(BO37/$F37)*100,0)</f>
        <v>0</v>
      </c>
      <c r="BM37" s="649">
        <v>0</v>
      </c>
      <c r="BN37" s="649">
        <f>BO37-BM37</f>
        <v>0</v>
      </c>
      <c r="BO37" s="651"/>
      <c r="BP37" s="652">
        <f>IF(BS37&lt;&gt;0,(BS37/$F37)*100,0)</f>
        <v>0</v>
      </c>
      <c r="BQ37" s="649">
        <v>0</v>
      </c>
      <c r="BR37" s="649">
        <f>BS37-BQ37</f>
        <v>0</v>
      </c>
      <c r="BS37" s="651"/>
      <c r="BT37" s="652">
        <f>IF(BW37&lt;&gt;0,(BW37/$F37)*100,0)</f>
        <v>0</v>
      </c>
      <c r="BU37" s="649">
        <v>0</v>
      </c>
      <c r="BV37" s="649">
        <f>BW37-BU37</f>
        <v>0</v>
      </c>
      <c r="BW37" s="651"/>
      <c r="BX37" s="652">
        <f>IF(CA37&lt;&gt;0,(CA37/$F37)*100,0)</f>
        <v>0</v>
      </c>
      <c r="BY37" s="649">
        <v>0</v>
      </c>
      <c r="BZ37" s="649">
        <f>CA37-BY37</f>
        <v>0</v>
      </c>
      <c r="CA37" s="651"/>
      <c r="CB37" s="652">
        <f>IF(CE37&lt;&gt;0,(CE37/$F37)*100,0)</f>
        <v>0</v>
      </c>
      <c r="CC37" s="649">
        <v>0</v>
      </c>
      <c r="CD37" s="649">
        <f>CE37-CC37</f>
        <v>0</v>
      </c>
      <c r="CE37" s="651"/>
      <c r="CF37" s="652">
        <f>IF(CI37&lt;&gt;0,(CI37/$F37)*100,0)</f>
        <v>0</v>
      </c>
      <c r="CG37" s="649">
        <v>0</v>
      </c>
      <c r="CH37" s="649">
        <f>CI37-CG37</f>
        <v>0</v>
      </c>
      <c r="CI37" s="651"/>
      <c r="CJ37" s="652">
        <f>IF(CM37&lt;&gt;0,(CM37/$F37)*100,0)</f>
        <v>0</v>
      </c>
      <c r="CK37" s="649">
        <v>0</v>
      </c>
      <c r="CL37" s="649">
        <f>CM37-CK37</f>
        <v>0</v>
      </c>
      <c r="CM37" s="651"/>
      <c r="CN37" s="652">
        <f>IF(CQ37&lt;&gt;0,(CQ37/$F37)*100,0)</f>
        <v>0</v>
      </c>
      <c r="CO37" s="649">
        <v>0</v>
      </c>
      <c r="CP37" s="649">
        <f>CQ37-CO37</f>
        <v>0</v>
      </c>
      <c r="CQ37" s="651"/>
      <c r="CR37" s="652">
        <f>IF(CU37&lt;&gt;0,(CU37/$F37)*100,0)</f>
        <v>0</v>
      </c>
      <c r="CS37" s="649">
        <v>0</v>
      </c>
      <c r="CT37" s="649">
        <f>CU37-CS37</f>
        <v>0</v>
      </c>
      <c r="CU37" s="651"/>
      <c r="CV37" s="652">
        <f>IF(CY37&lt;&gt;0,(CY37/$F37)*100,0)</f>
        <v>0</v>
      </c>
      <c r="CW37" s="649">
        <v>0</v>
      </c>
      <c r="CX37" s="649">
        <f>CY37-CW37</f>
        <v>0</v>
      </c>
      <c r="CY37" s="651"/>
      <c r="CZ37" s="652">
        <f>IF(DC37&lt;&gt;0,(DC37/$F37)*100,0)</f>
        <v>0</v>
      </c>
      <c r="DA37" s="649">
        <v>0</v>
      </c>
      <c r="DB37" s="649">
        <f>DC37-DA37</f>
        <v>0</v>
      </c>
      <c r="DC37" s="651"/>
      <c r="DD37" s="652">
        <f>IF(DG37&lt;&gt;0,(DG37/$F37)*100,0)</f>
        <v>0</v>
      </c>
      <c r="DE37" s="649">
        <v>0</v>
      </c>
      <c r="DF37" s="649">
        <f>DG37-DE37</f>
        <v>0</v>
      </c>
      <c r="DG37" s="651"/>
      <c r="DH37" s="652">
        <f>IF(DK37&lt;&gt;0,(DK37/$F37)*100,0)</f>
        <v>0</v>
      </c>
      <c r="DI37" s="649">
        <v>0</v>
      </c>
      <c r="DJ37" s="649">
        <f>DK37-DI37</f>
        <v>0</v>
      </c>
      <c r="DK37" s="651"/>
      <c r="DL37" s="652">
        <f>IF(DO37&lt;&gt;0,(DO37/$F37)*100,0)</f>
        <v>0</v>
      </c>
      <c r="DM37" s="649">
        <v>0</v>
      </c>
      <c r="DN37" s="649">
        <f>DO37-DM37</f>
        <v>0</v>
      </c>
      <c r="DO37" s="651"/>
      <c r="DP37" s="652">
        <f>IF(DS37&lt;&gt;0,(DS37/$F37)*100,0)</f>
        <v>0</v>
      </c>
      <c r="DQ37" s="649">
        <v>0</v>
      </c>
      <c r="DR37" s="649">
        <f>DS37-DQ37</f>
        <v>0</v>
      </c>
      <c r="DS37" s="651"/>
      <c r="DT37" s="652">
        <f>IF(DW37&lt;&gt;0,(DW37/$F37)*100,0)</f>
        <v>0</v>
      </c>
      <c r="DU37" s="649">
        <v>0</v>
      </c>
      <c r="DV37" s="649">
        <f>DW37-DU37</f>
        <v>0</v>
      </c>
      <c r="DW37" s="651"/>
      <c r="DX37" s="652">
        <f>IF(EA37&lt;&gt;0,(EA37/$F37)*100,0)</f>
        <v>0</v>
      </c>
      <c r="DY37" s="649">
        <v>0</v>
      </c>
      <c r="DZ37" s="649">
        <f>EA37-DY37</f>
        <v>0</v>
      </c>
      <c r="EA37" s="651"/>
    </row>
    <row r="38" spans="2:131" ht="12.75" hidden="1" customHeight="1">
      <c r="B38" s="665"/>
      <c r="C38" s="627" t="s">
        <v>2452</v>
      </c>
      <c r="D38" s="653" t="s">
        <v>2450</v>
      </c>
      <c r="E38" s="654" t="s">
        <v>2451</v>
      </c>
      <c r="F38" s="655" t="e">
        <f>IF(F37=0,F35,F37)</f>
        <v>#N/A</v>
      </c>
      <c r="G38" s="656"/>
      <c r="H38" s="657"/>
      <c r="I38" s="658"/>
      <c r="J38" s="658"/>
      <c r="K38" s="659"/>
      <c r="L38" s="660" t="e">
        <f>L37+H38</f>
        <v>#REF!</v>
      </c>
      <c r="M38" s="660" t="e">
        <f>M37+I38</f>
        <v>#N/A</v>
      </c>
      <c r="N38" s="661" t="e">
        <f>N37+J38</f>
        <v>#REF!</v>
      </c>
      <c r="O38" s="662" t="e">
        <f>#REF!</f>
        <v>#REF!</v>
      </c>
      <c r="P38" s="663" t="e">
        <f t="shared" ref="P38:AU38" si="44">P37+L38</f>
        <v>#REF!</v>
      </c>
      <c r="Q38" s="660" t="e">
        <f t="shared" si="44"/>
        <v>#N/A</v>
      </c>
      <c r="R38" s="660" t="e">
        <f t="shared" si="44"/>
        <v>#REF!</v>
      </c>
      <c r="S38" s="662" t="e">
        <f t="shared" si="44"/>
        <v>#REF!</v>
      </c>
      <c r="T38" s="663" t="e">
        <f t="shared" si="44"/>
        <v>#REF!</v>
      </c>
      <c r="U38" s="660" t="e">
        <f t="shared" si="44"/>
        <v>#N/A</v>
      </c>
      <c r="V38" s="660" t="e">
        <f t="shared" si="44"/>
        <v>#REF!</v>
      </c>
      <c r="W38" s="662" t="e">
        <f t="shared" si="44"/>
        <v>#REF!</v>
      </c>
      <c r="X38" s="663" t="e">
        <f t="shared" si="44"/>
        <v>#REF!</v>
      </c>
      <c r="Y38" s="660" t="e">
        <f t="shared" si="44"/>
        <v>#N/A</v>
      </c>
      <c r="Z38" s="660" t="e">
        <f t="shared" si="44"/>
        <v>#REF!</v>
      </c>
      <c r="AA38" s="662" t="e">
        <f t="shared" si="44"/>
        <v>#REF!</v>
      </c>
      <c r="AB38" s="663" t="e">
        <f t="shared" si="44"/>
        <v>#REF!</v>
      </c>
      <c r="AC38" s="660" t="e">
        <f t="shared" si="44"/>
        <v>#N/A</v>
      </c>
      <c r="AD38" s="660" t="e">
        <f t="shared" si="44"/>
        <v>#REF!</v>
      </c>
      <c r="AE38" s="662" t="e">
        <f t="shared" si="44"/>
        <v>#REF!</v>
      </c>
      <c r="AF38" s="663" t="e">
        <f t="shared" si="44"/>
        <v>#REF!</v>
      </c>
      <c r="AG38" s="660" t="e">
        <f t="shared" si="44"/>
        <v>#N/A</v>
      </c>
      <c r="AH38" s="660" t="e">
        <f t="shared" si="44"/>
        <v>#REF!</v>
      </c>
      <c r="AI38" s="662" t="e">
        <f t="shared" si="44"/>
        <v>#REF!</v>
      </c>
      <c r="AJ38" s="663" t="e">
        <f t="shared" si="44"/>
        <v>#REF!</v>
      </c>
      <c r="AK38" s="660" t="e">
        <f t="shared" si="44"/>
        <v>#N/A</v>
      </c>
      <c r="AL38" s="660" t="e">
        <f t="shared" si="44"/>
        <v>#REF!</v>
      </c>
      <c r="AM38" s="662" t="e">
        <f t="shared" si="44"/>
        <v>#REF!</v>
      </c>
      <c r="AN38" s="663" t="e">
        <f t="shared" si="44"/>
        <v>#REF!</v>
      </c>
      <c r="AO38" s="660" t="e">
        <f t="shared" si="44"/>
        <v>#N/A</v>
      </c>
      <c r="AP38" s="660" t="e">
        <f t="shared" si="44"/>
        <v>#REF!</v>
      </c>
      <c r="AQ38" s="662" t="e">
        <f t="shared" si="44"/>
        <v>#REF!</v>
      </c>
      <c r="AR38" s="663" t="e">
        <f t="shared" si="44"/>
        <v>#REF!</v>
      </c>
      <c r="AS38" s="660" t="e">
        <f t="shared" si="44"/>
        <v>#N/A</v>
      </c>
      <c r="AT38" s="660" t="e">
        <f t="shared" si="44"/>
        <v>#REF!</v>
      </c>
      <c r="AU38" s="662" t="e">
        <f t="shared" si="44"/>
        <v>#REF!</v>
      </c>
      <c r="AV38" s="663" t="e">
        <f t="shared" ref="AV38:CA38" si="45">AV37+AR38</f>
        <v>#REF!</v>
      </c>
      <c r="AW38" s="660" t="e">
        <f t="shared" si="45"/>
        <v>#N/A</v>
      </c>
      <c r="AX38" s="660" t="e">
        <f t="shared" si="45"/>
        <v>#REF!</v>
      </c>
      <c r="AY38" s="662" t="e">
        <f t="shared" si="45"/>
        <v>#REF!</v>
      </c>
      <c r="AZ38" s="663" t="e">
        <f t="shared" si="45"/>
        <v>#REF!</v>
      </c>
      <c r="BA38" s="660" t="e">
        <f t="shared" si="45"/>
        <v>#N/A</v>
      </c>
      <c r="BB38" s="660" t="e">
        <f t="shared" si="45"/>
        <v>#REF!</v>
      </c>
      <c r="BC38" s="662" t="e">
        <f t="shared" si="45"/>
        <v>#REF!</v>
      </c>
      <c r="BD38" s="663" t="e">
        <f t="shared" si="45"/>
        <v>#REF!</v>
      </c>
      <c r="BE38" s="660" t="e">
        <f t="shared" si="45"/>
        <v>#N/A</v>
      </c>
      <c r="BF38" s="660" t="e">
        <f t="shared" si="45"/>
        <v>#REF!</v>
      </c>
      <c r="BG38" s="662" t="e">
        <f t="shared" si="45"/>
        <v>#REF!</v>
      </c>
      <c r="BH38" s="663" t="e">
        <f t="shared" si="45"/>
        <v>#REF!</v>
      </c>
      <c r="BI38" s="660" t="e">
        <f t="shared" si="45"/>
        <v>#N/A</v>
      </c>
      <c r="BJ38" s="660" t="e">
        <f t="shared" si="45"/>
        <v>#REF!</v>
      </c>
      <c r="BK38" s="662" t="e">
        <f t="shared" si="45"/>
        <v>#REF!</v>
      </c>
      <c r="BL38" s="663" t="e">
        <f t="shared" si="45"/>
        <v>#REF!</v>
      </c>
      <c r="BM38" s="660" t="e">
        <f t="shared" si="45"/>
        <v>#N/A</v>
      </c>
      <c r="BN38" s="660" t="e">
        <f t="shared" si="45"/>
        <v>#REF!</v>
      </c>
      <c r="BO38" s="662" t="e">
        <f t="shared" si="45"/>
        <v>#REF!</v>
      </c>
      <c r="BP38" s="663" t="e">
        <f t="shared" si="45"/>
        <v>#REF!</v>
      </c>
      <c r="BQ38" s="660" t="e">
        <f t="shared" si="45"/>
        <v>#N/A</v>
      </c>
      <c r="BR38" s="660" t="e">
        <f t="shared" si="45"/>
        <v>#REF!</v>
      </c>
      <c r="BS38" s="662" t="e">
        <f t="shared" si="45"/>
        <v>#REF!</v>
      </c>
      <c r="BT38" s="663" t="e">
        <f t="shared" si="45"/>
        <v>#REF!</v>
      </c>
      <c r="BU38" s="660" t="e">
        <f t="shared" si="45"/>
        <v>#N/A</v>
      </c>
      <c r="BV38" s="660" t="e">
        <f t="shared" si="45"/>
        <v>#REF!</v>
      </c>
      <c r="BW38" s="662" t="e">
        <f t="shared" si="45"/>
        <v>#REF!</v>
      </c>
      <c r="BX38" s="663" t="e">
        <f t="shared" si="45"/>
        <v>#REF!</v>
      </c>
      <c r="BY38" s="660" t="e">
        <f t="shared" si="45"/>
        <v>#N/A</v>
      </c>
      <c r="BZ38" s="660" t="e">
        <f t="shared" si="45"/>
        <v>#REF!</v>
      </c>
      <c r="CA38" s="662" t="e">
        <f t="shared" si="45"/>
        <v>#REF!</v>
      </c>
      <c r="CB38" s="663" t="e">
        <f t="shared" ref="CB38:DG38" si="46">CB37+BX38</f>
        <v>#REF!</v>
      </c>
      <c r="CC38" s="660" t="e">
        <f t="shared" si="46"/>
        <v>#N/A</v>
      </c>
      <c r="CD38" s="660" t="e">
        <f t="shared" si="46"/>
        <v>#REF!</v>
      </c>
      <c r="CE38" s="662" t="e">
        <f t="shared" si="46"/>
        <v>#REF!</v>
      </c>
      <c r="CF38" s="663" t="e">
        <f t="shared" si="46"/>
        <v>#REF!</v>
      </c>
      <c r="CG38" s="660" t="e">
        <f t="shared" si="46"/>
        <v>#N/A</v>
      </c>
      <c r="CH38" s="660" t="e">
        <f t="shared" si="46"/>
        <v>#REF!</v>
      </c>
      <c r="CI38" s="662" t="e">
        <f t="shared" si="46"/>
        <v>#REF!</v>
      </c>
      <c r="CJ38" s="663" t="e">
        <f t="shared" si="46"/>
        <v>#REF!</v>
      </c>
      <c r="CK38" s="660" t="e">
        <f t="shared" si="46"/>
        <v>#N/A</v>
      </c>
      <c r="CL38" s="660" t="e">
        <f t="shared" si="46"/>
        <v>#REF!</v>
      </c>
      <c r="CM38" s="662" t="e">
        <f t="shared" si="46"/>
        <v>#REF!</v>
      </c>
      <c r="CN38" s="663" t="e">
        <f t="shared" si="46"/>
        <v>#REF!</v>
      </c>
      <c r="CO38" s="660" t="e">
        <f t="shared" si="46"/>
        <v>#N/A</v>
      </c>
      <c r="CP38" s="660" t="e">
        <f t="shared" si="46"/>
        <v>#REF!</v>
      </c>
      <c r="CQ38" s="662" t="e">
        <f t="shared" si="46"/>
        <v>#REF!</v>
      </c>
      <c r="CR38" s="663" t="e">
        <f t="shared" si="46"/>
        <v>#REF!</v>
      </c>
      <c r="CS38" s="660" t="e">
        <f t="shared" si="46"/>
        <v>#N/A</v>
      </c>
      <c r="CT38" s="660" t="e">
        <f t="shared" si="46"/>
        <v>#REF!</v>
      </c>
      <c r="CU38" s="662" t="e">
        <f t="shared" si="46"/>
        <v>#REF!</v>
      </c>
      <c r="CV38" s="663" t="e">
        <f t="shared" si="46"/>
        <v>#REF!</v>
      </c>
      <c r="CW38" s="660" t="e">
        <f t="shared" si="46"/>
        <v>#N/A</v>
      </c>
      <c r="CX38" s="660" t="e">
        <f t="shared" si="46"/>
        <v>#REF!</v>
      </c>
      <c r="CY38" s="662" t="e">
        <f t="shared" si="46"/>
        <v>#REF!</v>
      </c>
      <c r="CZ38" s="663" t="e">
        <f t="shared" si="46"/>
        <v>#REF!</v>
      </c>
      <c r="DA38" s="660" t="e">
        <f t="shared" si="46"/>
        <v>#N/A</v>
      </c>
      <c r="DB38" s="660" t="e">
        <f t="shared" si="46"/>
        <v>#REF!</v>
      </c>
      <c r="DC38" s="662" t="e">
        <f t="shared" si="46"/>
        <v>#REF!</v>
      </c>
      <c r="DD38" s="663" t="e">
        <f t="shared" si="46"/>
        <v>#REF!</v>
      </c>
      <c r="DE38" s="660" t="e">
        <f t="shared" si="46"/>
        <v>#N/A</v>
      </c>
      <c r="DF38" s="660" t="e">
        <f t="shared" si="46"/>
        <v>#REF!</v>
      </c>
      <c r="DG38" s="662" t="e">
        <f t="shared" si="46"/>
        <v>#REF!</v>
      </c>
      <c r="DH38" s="663" t="e">
        <f t="shared" ref="DH38:EA38" si="47">DH37+DD38</f>
        <v>#REF!</v>
      </c>
      <c r="DI38" s="660" t="e">
        <f t="shared" si="47"/>
        <v>#N/A</v>
      </c>
      <c r="DJ38" s="660" t="e">
        <f t="shared" si="47"/>
        <v>#REF!</v>
      </c>
      <c r="DK38" s="662" t="e">
        <f t="shared" si="47"/>
        <v>#REF!</v>
      </c>
      <c r="DL38" s="663" t="e">
        <f t="shared" si="47"/>
        <v>#REF!</v>
      </c>
      <c r="DM38" s="660" t="e">
        <f t="shared" si="47"/>
        <v>#N/A</v>
      </c>
      <c r="DN38" s="660" t="e">
        <f t="shared" si="47"/>
        <v>#REF!</v>
      </c>
      <c r="DO38" s="662" t="e">
        <f t="shared" si="47"/>
        <v>#REF!</v>
      </c>
      <c r="DP38" s="663" t="e">
        <f t="shared" si="47"/>
        <v>#REF!</v>
      </c>
      <c r="DQ38" s="660" t="e">
        <f t="shared" si="47"/>
        <v>#N/A</v>
      </c>
      <c r="DR38" s="660" t="e">
        <f t="shared" si="47"/>
        <v>#REF!</v>
      </c>
      <c r="DS38" s="662" t="e">
        <f t="shared" si="47"/>
        <v>#REF!</v>
      </c>
      <c r="DT38" s="663" t="e">
        <f t="shared" si="47"/>
        <v>#REF!</v>
      </c>
      <c r="DU38" s="660" t="e">
        <f t="shared" si="47"/>
        <v>#N/A</v>
      </c>
      <c r="DV38" s="660" t="e">
        <f t="shared" si="47"/>
        <v>#REF!</v>
      </c>
      <c r="DW38" s="662" t="e">
        <f t="shared" si="47"/>
        <v>#REF!</v>
      </c>
      <c r="DX38" s="663" t="e">
        <f t="shared" si="47"/>
        <v>#REF!</v>
      </c>
      <c r="DY38" s="660" t="e">
        <f t="shared" si="47"/>
        <v>#N/A</v>
      </c>
      <c r="DZ38" s="660" t="e">
        <f t="shared" si="47"/>
        <v>#REF!</v>
      </c>
      <c r="EA38" s="662" t="e">
        <f t="shared" si="47"/>
        <v>#REF!</v>
      </c>
    </row>
    <row r="39" spans="2:131" ht="12.75" customHeight="1">
      <c r="B39" s="610">
        <v>7</v>
      </c>
      <c r="C39" s="664" t="s">
        <v>2453</v>
      </c>
      <c r="D39" s="612" t="s">
        <v>2445</v>
      </c>
      <c r="E39" s="613" t="s">
        <v>2446</v>
      </c>
      <c r="F39" s="614" t="e">
        <f>NA()</f>
        <v>#N/A</v>
      </c>
      <c r="G39" s="615">
        <v>6.0028059507174082E-2</v>
      </c>
      <c r="H39" s="616"/>
      <c r="I39" s="617"/>
      <c r="J39" s="617"/>
      <c r="K39" s="618"/>
      <c r="L39" s="619" t="e">
        <f>NA()</f>
        <v>#N/A</v>
      </c>
      <c r="M39" s="620" t="e">
        <f>NA()</f>
        <v>#N/A</v>
      </c>
      <c r="N39" s="621" t="e">
        <f>NA()</f>
        <v>#N/A</v>
      </c>
      <c r="O39" s="622" t="e">
        <f>#REF!</f>
        <v>#REF!</v>
      </c>
      <c r="P39" s="623" t="e">
        <f>NA()</f>
        <v>#N/A</v>
      </c>
      <c r="Q39" s="624" t="e">
        <f>NA()</f>
        <v>#N/A</v>
      </c>
      <c r="R39" s="624" t="e">
        <f>NA()</f>
        <v>#N/A</v>
      </c>
      <c r="S39" s="625" t="e">
        <f>Q39+R39</f>
        <v>#N/A</v>
      </c>
      <c r="T39" s="623">
        <v>4.1666666666600003</v>
      </c>
      <c r="U39" s="624" t="e">
        <f>NA()</f>
        <v>#N/A</v>
      </c>
      <c r="V39" s="624" t="e">
        <f>NA()</f>
        <v>#N/A</v>
      </c>
      <c r="W39" s="625" t="e">
        <f>U39+V39</f>
        <v>#N/A</v>
      </c>
      <c r="X39" s="623">
        <v>4.1666666666600003</v>
      </c>
      <c r="Y39" s="624" t="e">
        <f>NA()</f>
        <v>#N/A</v>
      </c>
      <c r="Z39" s="624" t="e">
        <f>NA()</f>
        <v>#N/A</v>
      </c>
      <c r="AA39" s="625" t="e">
        <f>Y39+Z39</f>
        <v>#N/A</v>
      </c>
      <c r="AB39" s="623">
        <v>4.1666666666600003</v>
      </c>
      <c r="AC39" s="624" t="e">
        <f>NA()</f>
        <v>#N/A</v>
      </c>
      <c r="AD39" s="624" t="e">
        <f>NA()</f>
        <v>#N/A</v>
      </c>
      <c r="AE39" s="625" t="e">
        <f>AC39+AD39</f>
        <v>#N/A</v>
      </c>
      <c r="AF39" s="623">
        <v>4.1666666666600003</v>
      </c>
      <c r="AG39" s="624" t="e">
        <f>NA()</f>
        <v>#N/A</v>
      </c>
      <c r="AH39" s="624" t="e">
        <f>NA()</f>
        <v>#N/A</v>
      </c>
      <c r="AI39" s="625" t="e">
        <f>AG39+AH39</f>
        <v>#N/A</v>
      </c>
      <c r="AJ39" s="623">
        <v>4.1666666666600003</v>
      </c>
      <c r="AK39" s="624" t="e">
        <f>NA()</f>
        <v>#N/A</v>
      </c>
      <c r="AL39" s="624" t="e">
        <f>NA()</f>
        <v>#N/A</v>
      </c>
      <c r="AM39" s="625" t="e">
        <f>AK39+AL39</f>
        <v>#N/A</v>
      </c>
      <c r="AN39" s="623">
        <v>4.1666666666600003</v>
      </c>
      <c r="AO39" s="624" t="e">
        <f>NA()</f>
        <v>#N/A</v>
      </c>
      <c r="AP39" s="624" t="e">
        <f>NA()</f>
        <v>#N/A</v>
      </c>
      <c r="AQ39" s="625" t="e">
        <f>AO39+AP39</f>
        <v>#N/A</v>
      </c>
      <c r="AR39" s="623">
        <v>4.1666666666600003</v>
      </c>
      <c r="AS39" s="624" t="e">
        <f>NA()</f>
        <v>#N/A</v>
      </c>
      <c r="AT39" s="624" t="e">
        <f>NA()</f>
        <v>#N/A</v>
      </c>
      <c r="AU39" s="625" t="e">
        <f>AS39+AT39</f>
        <v>#N/A</v>
      </c>
      <c r="AV39" s="623">
        <v>4.1666666666600003</v>
      </c>
      <c r="AW39" s="624" t="e">
        <f>NA()</f>
        <v>#N/A</v>
      </c>
      <c r="AX39" s="624" t="e">
        <f>NA()</f>
        <v>#N/A</v>
      </c>
      <c r="AY39" s="625" t="e">
        <f>AW39+AX39</f>
        <v>#N/A</v>
      </c>
      <c r="AZ39" s="623">
        <v>4.1666666666600003</v>
      </c>
      <c r="BA39" s="624" t="e">
        <f>NA()</f>
        <v>#N/A</v>
      </c>
      <c r="BB39" s="624" t="e">
        <f>NA()</f>
        <v>#N/A</v>
      </c>
      <c r="BC39" s="625" t="e">
        <f>BA39+BB39</f>
        <v>#N/A</v>
      </c>
      <c r="BD39" s="623">
        <v>4.1666666666600003</v>
      </c>
      <c r="BE39" s="624" t="e">
        <f>NA()</f>
        <v>#N/A</v>
      </c>
      <c r="BF39" s="624" t="e">
        <f>NA()</f>
        <v>#N/A</v>
      </c>
      <c r="BG39" s="625" t="e">
        <f>BE39+BF39</f>
        <v>#N/A</v>
      </c>
      <c r="BH39" s="623">
        <v>4.1666666666600003</v>
      </c>
      <c r="BI39" s="624" t="e">
        <f>NA()</f>
        <v>#N/A</v>
      </c>
      <c r="BJ39" s="624" t="e">
        <f>NA()</f>
        <v>#N/A</v>
      </c>
      <c r="BK39" s="625" t="e">
        <f>BI39+BJ39</f>
        <v>#N/A</v>
      </c>
      <c r="BL39" s="623">
        <v>4.1666666666600003</v>
      </c>
      <c r="BM39" s="624" t="e">
        <f>NA()</f>
        <v>#N/A</v>
      </c>
      <c r="BN39" s="624" t="e">
        <f>NA()</f>
        <v>#N/A</v>
      </c>
      <c r="BO39" s="625" t="e">
        <f>BM39+BN39</f>
        <v>#N/A</v>
      </c>
      <c r="BP39" s="623">
        <v>4.1666666666600003</v>
      </c>
      <c r="BQ39" s="624" t="e">
        <f>NA()</f>
        <v>#N/A</v>
      </c>
      <c r="BR39" s="624" t="e">
        <f>NA()</f>
        <v>#N/A</v>
      </c>
      <c r="BS39" s="625" t="e">
        <f>BQ39+BR39</f>
        <v>#N/A</v>
      </c>
      <c r="BT39" s="623">
        <v>4.1666666666600003</v>
      </c>
      <c r="BU39" s="624" t="e">
        <f>NA()</f>
        <v>#N/A</v>
      </c>
      <c r="BV39" s="624" t="e">
        <f>NA()</f>
        <v>#N/A</v>
      </c>
      <c r="BW39" s="625" t="e">
        <f>BU39+BV39</f>
        <v>#N/A</v>
      </c>
      <c r="BX39" s="623">
        <v>4.1666666666600003</v>
      </c>
      <c r="BY39" s="624" t="e">
        <f>NA()</f>
        <v>#N/A</v>
      </c>
      <c r="BZ39" s="624" t="e">
        <f>NA()</f>
        <v>#N/A</v>
      </c>
      <c r="CA39" s="625" t="e">
        <f>BY39+BZ39</f>
        <v>#N/A</v>
      </c>
      <c r="CB39" s="623">
        <v>4.1666666666600003</v>
      </c>
      <c r="CC39" s="624" t="e">
        <f>NA()</f>
        <v>#N/A</v>
      </c>
      <c r="CD39" s="624" t="e">
        <f>NA()</f>
        <v>#N/A</v>
      </c>
      <c r="CE39" s="625" t="e">
        <f>CC39+CD39</f>
        <v>#N/A</v>
      </c>
      <c r="CF39" s="623">
        <v>4.1666666666600003</v>
      </c>
      <c r="CG39" s="624" t="e">
        <f>NA()</f>
        <v>#N/A</v>
      </c>
      <c r="CH39" s="624" t="e">
        <f>NA()</f>
        <v>#N/A</v>
      </c>
      <c r="CI39" s="625" t="e">
        <f>CG39+CH39</f>
        <v>#N/A</v>
      </c>
      <c r="CJ39" s="623">
        <v>4.1666666666600003</v>
      </c>
      <c r="CK39" s="624" t="e">
        <f>NA()</f>
        <v>#N/A</v>
      </c>
      <c r="CL39" s="624" t="e">
        <f>NA()</f>
        <v>#N/A</v>
      </c>
      <c r="CM39" s="625" t="e">
        <f>CK39+CL39</f>
        <v>#N/A</v>
      </c>
      <c r="CN39" s="623">
        <v>4.1666666666600003</v>
      </c>
      <c r="CO39" s="624" t="e">
        <f>NA()</f>
        <v>#N/A</v>
      </c>
      <c r="CP39" s="624" t="e">
        <f>NA()</f>
        <v>#N/A</v>
      </c>
      <c r="CQ39" s="625" t="e">
        <f>CO39+CP39</f>
        <v>#N/A</v>
      </c>
      <c r="CR39" s="623">
        <v>4.1666666666600003</v>
      </c>
      <c r="CS39" s="624" t="e">
        <f>NA()</f>
        <v>#N/A</v>
      </c>
      <c r="CT39" s="624" t="e">
        <f>NA()</f>
        <v>#N/A</v>
      </c>
      <c r="CU39" s="625" t="e">
        <f>CS39+CT39</f>
        <v>#N/A</v>
      </c>
      <c r="CV39" s="623">
        <v>4.1666666666600003</v>
      </c>
      <c r="CW39" s="624" t="e">
        <f>NA()</f>
        <v>#N/A</v>
      </c>
      <c r="CX39" s="624" t="e">
        <f>NA()</f>
        <v>#N/A</v>
      </c>
      <c r="CY39" s="625" t="e">
        <f>CW39+CX39</f>
        <v>#N/A</v>
      </c>
      <c r="CZ39" s="623">
        <v>4.1666666666600003</v>
      </c>
      <c r="DA39" s="624" t="e">
        <f>NA()</f>
        <v>#N/A</v>
      </c>
      <c r="DB39" s="624" t="e">
        <f>NA()</f>
        <v>#N/A</v>
      </c>
      <c r="DC39" s="625" t="e">
        <f>DA39+DB39</f>
        <v>#N/A</v>
      </c>
      <c r="DD39" s="623" t="e">
        <f>NA()</f>
        <v>#N/A</v>
      </c>
      <c r="DE39" s="624" t="e">
        <f>NA()</f>
        <v>#N/A</v>
      </c>
      <c r="DF39" s="624" t="e">
        <f>NA()</f>
        <v>#N/A</v>
      </c>
      <c r="DG39" s="625" t="e">
        <f>DE39+DF39</f>
        <v>#N/A</v>
      </c>
      <c r="DH39" s="623" t="e">
        <f>NA()</f>
        <v>#N/A</v>
      </c>
      <c r="DI39" s="624" t="e">
        <f>NA()</f>
        <v>#N/A</v>
      </c>
      <c r="DJ39" s="624" t="e">
        <f>NA()</f>
        <v>#N/A</v>
      </c>
      <c r="DK39" s="625" t="e">
        <f>DI39+DJ39</f>
        <v>#N/A</v>
      </c>
      <c r="DL39" s="623" t="e">
        <f>NA()</f>
        <v>#N/A</v>
      </c>
      <c r="DM39" s="624" t="e">
        <f>NA()</f>
        <v>#N/A</v>
      </c>
      <c r="DN39" s="624" t="e">
        <f>NA()</f>
        <v>#N/A</v>
      </c>
      <c r="DO39" s="625" t="e">
        <f>DM39+DN39</f>
        <v>#N/A</v>
      </c>
      <c r="DP39" s="623" t="e">
        <f>NA()</f>
        <v>#N/A</v>
      </c>
      <c r="DQ39" s="624" t="e">
        <f>NA()</f>
        <v>#N/A</v>
      </c>
      <c r="DR39" s="624" t="e">
        <f>NA()</f>
        <v>#N/A</v>
      </c>
      <c r="DS39" s="625" t="e">
        <f>DQ39+DR39</f>
        <v>#N/A</v>
      </c>
      <c r="DT39" s="623" t="e">
        <f>NA()</f>
        <v>#N/A</v>
      </c>
      <c r="DU39" s="624" t="e">
        <f>NA()</f>
        <v>#N/A</v>
      </c>
      <c r="DV39" s="624" t="e">
        <f>NA()</f>
        <v>#N/A</v>
      </c>
      <c r="DW39" s="625" t="e">
        <f>DU39+DV39</f>
        <v>#N/A</v>
      </c>
      <c r="DX39" s="623" t="e">
        <f>NA()</f>
        <v>#N/A</v>
      </c>
      <c r="DY39" s="624" t="e">
        <f>NA()</f>
        <v>#N/A</v>
      </c>
      <c r="DZ39" s="624" t="e">
        <f>NA()</f>
        <v>#N/A</v>
      </c>
      <c r="EA39" s="625" t="e">
        <f>DY39+DZ39</f>
        <v>#N/A</v>
      </c>
    </row>
    <row r="40" spans="2:131" ht="12.75" hidden="1" customHeight="1">
      <c r="B40" s="626"/>
      <c r="C40" s="664" t="s">
        <v>2454</v>
      </c>
      <c r="D40" s="628" t="s">
        <v>2445</v>
      </c>
      <c r="E40" s="629" t="s">
        <v>2447</v>
      </c>
      <c r="F40" s="630">
        <f>IF(F41&lt;&gt;0,F39-F41,0)</f>
        <v>0</v>
      </c>
      <c r="G40" s="631"/>
      <c r="H40" s="632"/>
      <c r="I40" s="633"/>
      <c r="J40" s="633"/>
      <c r="K40" s="634"/>
      <c r="L40" s="635" t="e">
        <f>L39+H40</f>
        <v>#N/A</v>
      </c>
      <c r="M40" s="635" t="e">
        <f>M39+I40</f>
        <v>#N/A</v>
      </c>
      <c r="N40" s="636" t="e">
        <f>N39+J40</f>
        <v>#N/A</v>
      </c>
      <c r="O40" s="622" t="e">
        <f>#REF!</f>
        <v>#REF!</v>
      </c>
      <c r="P40" s="638" t="e">
        <f t="shared" ref="P40:AU40" si="48">P39+L40</f>
        <v>#N/A</v>
      </c>
      <c r="Q40" s="639" t="e">
        <f t="shared" si="48"/>
        <v>#N/A</v>
      </c>
      <c r="R40" s="640" t="e">
        <f t="shared" si="48"/>
        <v>#N/A</v>
      </c>
      <c r="S40" s="641" t="e">
        <f t="shared" si="48"/>
        <v>#N/A</v>
      </c>
      <c r="T40" s="638" t="e">
        <f t="shared" si="48"/>
        <v>#N/A</v>
      </c>
      <c r="U40" s="639" t="e">
        <f t="shared" si="48"/>
        <v>#N/A</v>
      </c>
      <c r="V40" s="640" t="e">
        <f t="shared" si="48"/>
        <v>#N/A</v>
      </c>
      <c r="W40" s="641" t="e">
        <f t="shared" si="48"/>
        <v>#N/A</v>
      </c>
      <c r="X40" s="638" t="e">
        <f t="shared" si="48"/>
        <v>#N/A</v>
      </c>
      <c r="Y40" s="639" t="e">
        <f t="shared" si="48"/>
        <v>#N/A</v>
      </c>
      <c r="Z40" s="640" t="e">
        <f t="shared" si="48"/>
        <v>#N/A</v>
      </c>
      <c r="AA40" s="641" t="e">
        <f t="shared" si="48"/>
        <v>#N/A</v>
      </c>
      <c r="AB40" s="638" t="e">
        <f t="shared" si="48"/>
        <v>#N/A</v>
      </c>
      <c r="AC40" s="639" t="e">
        <f t="shared" si="48"/>
        <v>#N/A</v>
      </c>
      <c r="AD40" s="640" t="e">
        <f t="shared" si="48"/>
        <v>#N/A</v>
      </c>
      <c r="AE40" s="641" t="e">
        <f t="shared" si="48"/>
        <v>#N/A</v>
      </c>
      <c r="AF40" s="638" t="e">
        <f t="shared" si="48"/>
        <v>#N/A</v>
      </c>
      <c r="AG40" s="639" t="e">
        <f t="shared" si="48"/>
        <v>#N/A</v>
      </c>
      <c r="AH40" s="640" t="e">
        <f t="shared" si="48"/>
        <v>#N/A</v>
      </c>
      <c r="AI40" s="641" t="e">
        <f t="shared" si="48"/>
        <v>#N/A</v>
      </c>
      <c r="AJ40" s="638" t="e">
        <f t="shared" si="48"/>
        <v>#N/A</v>
      </c>
      <c r="AK40" s="639" t="e">
        <f t="shared" si="48"/>
        <v>#N/A</v>
      </c>
      <c r="AL40" s="640" t="e">
        <f t="shared" si="48"/>
        <v>#N/A</v>
      </c>
      <c r="AM40" s="641" t="e">
        <f t="shared" si="48"/>
        <v>#N/A</v>
      </c>
      <c r="AN40" s="638" t="e">
        <f t="shared" si="48"/>
        <v>#N/A</v>
      </c>
      <c r="AO40" s="639" t="e">
        <f t="shared" si="48"/>
        <v>#N/A</v>
      </c>
      <c r="AP40" s="640" t="e">
        <f t="shared" si="48"/>
        <v>#N/A</v>
      </c>
      <c r="AQ40" s="641" t="e">
        <f t="shared" si="48"/>
        <v>#N/A</v>
      </c>
      <c r="AR40" s="638" t="e">
        <f t="shared" si="48"/>
        <v>#N/A</v>
      </c>
      <c r="AS40" s="639" t="e">
        <f t="shared" si="48"/>
        <v>#N/A</v>
      </c>
      <c r="AT40" s="640" t="e">
        <f t="shared" si="48"/>
        <v>#N/A</v>
      </c>
      <c r="AU40" s="641" t="e">
        <f t="shared" si="48"/>
        <v>#N/A</v>
      </c>
      <c r="AV40" s="638" t="e">
        <f t="shared" ref="AV40:CA40" si="49">AV39+AR40</f>
        <v>#N/A</v>
      </c>
      <c r="AW40" s="639" t="e">
        <f t="shared" si="49"/>
        <v>#N/A</v>
      </c>
      <c r="AX40" s="640" t="e">
        <f t="shared" si="49"/>
        <v>#N/A</v>
      </c>
      <c r="AY40" s="641" t="e">
        <f t="shared" si="49"/>
        <v>#N/A</v>
      </c>
      <c r="AZ40" s="638" t="e">
        <f t="shared" si="49"/>
        <v>#N/A</v>
      </c>
      <c r="BA40" s="639" t="e">
        <f t="shared" si="49"/>
        <v>#N/A</v>
      </c>
      <c r="BB40" s="640" t="e">
        <f t="shared" si="49"/>
        <v>#N/A</v>
      </c>
      <c r="BC40" s="641" t="e">
        <f t="shared" si="49"/>
        <v>#N/A</v>
      </c>
      <c r="BD40" s="638" t="e">
        <f t="shared" si="49"/>
        <v>#N/A</v>
      </c>
      <c r="BE40" s="639" t="e">
        <f t="shared" si="49"/>
        <v>#N/A</v>
      </c>
      <c r="BF40" s="640" t="e">
        <f t="shared" si="49"/>
        <v>#N/A</v>
      </c>
      <c r="BG40" s="641" t="e">
        <f t="shared" si="49"/>
        <v>#N/A</v>
      </c>
      <c r="BH40" s="638" t="e">
        <f t="shared" si="49"/>
        <v>#N/A</v>
      </c>
      <c r="BI40" s="639" t="e">
        <f t="shared" si="49"/>
        <v>#N/A</v>
      </c>
      <c r="BJ40" s="640" t="e">
        <f t="shared" si="49"/>
        <v>#N/A</v>
      </c>
      <c r="BK40" s="641" t="e">
        <f t="shared" si="49"/>
        <v>#N/A</v>
      </c>
      <c r="BL40" s="638" t="e">
        <f t="shared" si="49"/>
        <v>#N/A</v>
      </c>
      <c r="BM40" s="639" t="e">
        <f t="shared" si="49"/>
        <v>#N/A</v>
      </c>
      <c r="BN40" s="640" t="e">
        <f t="shared" si="49"/>
        <v>#N/A</v>
      </c>
      <c r="BO40" s="641" t="e">
        <f t="shared" si="49"/>
        <v>#N/A</v>
      </c>
      <c r="BP40" s="638" t="e">
        <f t="shared" si="49"/>
        <v>#N/A</v>
      </c>
      <c r="BQ40" s="639" t="e">
        <f t="shared" si="49"/>
        <v>#N/A</v>
      </c>
      <c r="BR40" s="640" t="e">
        <f t="shared" si="49"/>
        <v>#N/A</v>
      </c>
      <c r="BS40" s="641" t="e">
        <f t="shared" si="49"/>
        <v>#N/A</v>
      </c>
      <c r="BT40" s="638" t="e">
        <f t="shared" si="49"/>
        <v>#N/A</v>
      </c>
      <c r="BU40" s="639" t="e">
        <f t="shared" si="49"/>
        <v>#N/A</v>
      </c>
      <c r="BV40" s="640" t="e">
        <f t="shared" si="49"/>
        <v>#N/A</v>
      </c>
      <c r="BW40" s="641" t="e">
        <f t="shared" si="49"/>
        <v>#N/A</v>
      </c>
      <c r="BX40" s="638" t="e">
        <f t="shared" si="49"/>
        <v>#N/A</v>
      </c>
      <c r="BY40" s="639" t="e">
        <f t="shared" si="49"/>
        <v>#N/A</v>
      </c>
      <c r="BZ40" s="640" t="e">
        <f t="shared" si="49"/>
        <v>#N/A</v>
      </c>
      <c r="CA40" s="641" t="e">
        <f t="shared" si="49"/>
        <v>#N/A</v>
      </c>
      <c r="CB40" s="638" t="e">
        <f t="shared" ref="CB40:DG40" si="50">CB39+BX40</f>
        <v>#N/A</v>
      </c>
      <c r="CC40" s="639" t="e">
        <f t="shared" si="50"/>
        <v>#N/A</v>
      </c>
      <c r="CD40" s="640" t="e">
        <f t="shared" si="50"/>
        <v>#N/A</v>
      </c>
      <c r="CE40" s="641" t="e">
        <f t="shared" si="50"/>
        <v>#N/A</v>
      </c>
      <c r="CF40" s="638" t="e">
        <f t="shared" si="50"/>
        <v>#N/A</v>
      </c>
      <c r="CG40" s="639" t="e">
        <f t="shared" si="50"/>
        <v>#N/A</v>
      </c>
      <c r="CH40" s="640" t="e">
        <f t="shared" si="50"/>
        <v>#N/A</v>
      </c>
      <c r="CI40" s="641" t="e">
        <f t="shared" si="50"/>
        <v>#N/A</v>
      </c>
      <c r="CJ40" s="638" t="e">
        <f t="shared" si="50"/>
        <v>#N/A</v>
      </c>
      <c r="CK40" s="639" t="e">
        <f t="shared" si="50"/>
        <v>#N/A</v>
      </c>
      <c r="CL40" s="640" t="e">
        <f t="shared" si="50"/>
        <v>#N/A</v>
      </c>
      <c r="CM40" s="641" t="e">
        <f t="shared" si="50"/>
        <v>#N/A</v>
      </c>
      <c r="CN40" s="638" t="e">
        <f t="shared" si="50"/>
        <v>#N/A</v>
      </c>
      <c r="CO40" s="639" t="e">
        <f t="shared" si="50"/>
        <v>#N/A</v>
      </c>
      <c r="CP40" s="640" t="e">
        <f t="shared" si="50"/>
        <v>#N/A</v>
      </c>
      <c r="CQ40" s="641" t="e">
        <f t="shared" si="50"/>
        <v>#N/A</v>
      </c>
      <c r="CR40" s="638" t="e">
        <f t="shared" si="50"/>
        <v>#N/A</v>
      </c>
      <c r="CS40" s="639" t="e">
        <f t="shared" si="50"/>
        <v>#N/A</v>
      </c>
      <c r="CT40" s="640" t="e">
        <f t="shared" si="50"/>
        <v>#N/A</v>
      </c>
      <c r="CU40" s="641" t="e">
        <f t="shared" si="50"/>
        <v>#N/A</v>
      </c>
      <c r="CV40" s="638" t="e">
        <f t="shared" si="50"/>
        <v>#N/A</v>
      </c>
      <c r="CW40" s="639" t="e">
        <f t="shared" si="50"/>
        <v>#N/A</v>
      </c>
      <c r="CX40" s="640" t="e">
        <f t="shared" si="50"/>
        <v>#N/A</v>
      </c>
      <c r="CY40" s="641" t="e">
        <f t="shared" si="50"/>
        <v>#N/A</v>
      </c>
      <c r="CZ40" s="638" t="e">
        <f t="shared" si="50"/>
        <v>#N/A</v>
      </c>
      <c r="DA40" s="639" t="e">
        <f t="shared" si="50"/>
        <v>#N/A</v>
      </c>
      <c r="DB40" s="640" t="e">
        <f t="shared" si="50"/>
        <v>#N/A</v>
      </c>
      <c r="DC40" s="641" t="e">
        <f t="shared" si="50"/>
        <v>#N/A</v>
      </c>
      <c r="DD40" s="638" t="e">
        <f t="shared" si="50"/>
        <v>#N/A</v>
      </c>
      <c r="DE40" s="639" t="e">
        <f t="shared" si="50"/>
        <v>#N/A</v>
      </c>
      <c r="DF40" s="640" t="e">
        <f t="shared" si="50"/>
        <v>#N/A</v>
      </c>
      <c r="DG40" s="641" t="e">
        <f t="shared" si="50"/>
        <v>#N/A</v>
      </c>
      <c r="DH40" s="638" t="e">
        <f t="shared" ref="DH40:EA40" si="51">DH39+DD40</f>
        <v>#N/A</v>
      </c>
      <c r="DI40" s="639" t="e">
        <f t="shared" si="51"/>
        <v>#N/A</v>
      </c>
      <c r="DJ40" s="640" t="e">
        <f t="shared" si="51"/>
        <v>#N/A</v>
      </c>
      <c r="DK40" s="641" t="e">
        <f t="shared" si="51"/>
        <v>#N/A</v>
      </c>
      <c r="DL40" s="638" t="e">
        <f t="shared" si="51"/>
        <v>#N/A</v>
      </c>
      <c r="DM40" s="639" t="e">
        <f t="shared" si="51"/>
        <v>#N/A</v>
      </c>
      <c r="DN40" s="640" t="e">
        <f t="shared" si="51"/>
        <v>#N/A</v>
      </c>
      <c r="DO40" s="641" t="e">
        <f t="shared" si="51"/>
        <v>#N/A</v>
      </c>
      <c r="DP40" s="638" t="e">
        <f t="shared" si="51"/>
        <v>#N/A</v>
      </c>
      <c r="DQ40" s="639" t="e">
        <f t="shared" si="51"/>
        <v>#N/A</v>
      </c>
      <c r="DR40" s="640" t="e">
        <f t="shared" si="51"/>
        <v>#N/A</v>
      </c>
      <c r="DS40" s="641" t="e">
        <f t="shared" si="51"/>
        <v>#N/A</v>
      </c>
      <c r="DT40" s="638" t="e">
        <f t="shared" si="51"/>
        <v>#N/A</v>
      </c>
      <c r="DU40" s="639" t="e">
        <f t="shared" si="51"/>
        <v>#N/A</v>
      </c>
      <c r="DV40" s="640" t="e">
        <f t="shared" si="51"/>
        <v>#N/A</v>
      </c>
      <c r="DW40" s="641" t="e">
        <f t="shared" si="51"/>
        <v>#N/A</v>
      </c>
      <c r="DX40" s="638" t="e">
        <f t="shared" si="51"/>
        <v>#N/A</v>
      </c>
      <c r="DY40" s="639" t="e">
        <f t="shared" si="51"/>
        <v>#N/A</v>
      </c>
      <c r="DZ40" s="640" t="e">
        <f t="shared" si="51"/>
        <v>#N/A</v>
      </c>
      <c r="EA40" s="641" t="e">
        <f t="shared" si="51"/>
        <v>#N/A</v>
      </c>
    </row>
    <row r="41" spans="2:131" ht="12.75" hidden="1" customHeight="1">
      <c r="B41" s="626"/>
      <c r="C41" s="664" t="s">
        <v>2455</v>
      </c>
      <c r="D41" s="642" t="s">
        <v>2448</v>
      </c>
      <c r="E41" s="643" t="s">
        <v>2449</v>
      </c>
      <c r="F41" s="644"/>
      <c r="G41" s="645">
        <f>IF(F41=0,0,F41/F$115)</f>
        <v>0</v>
      </c>
      <c r="H41" s="646"/>
      <c r="I41" s="647"/>
      <c r="J41" s="647"/>
      <c r="K41" s="648"/>
      <c r="L41" s="649" t="e">
        <f>IF(O41&lt;&gt;0,(O41/$F41)*100,0)</f>
        <v>#REF!</v>
      </c>
      <c r="M41" s="649" t="e">
        <f>NA()</f>
        <v>#N/A</v>
      </c>
      <c r="N41" s="650" t="e">
        <f>O41-M41</f>
        <v>#REF!</v>
      </c>
      <c r="O41" s="622" t="e">
        <f>#REF!</f>
        <v>#REF!</v>
      </c>
      <c r="P41" s="652">
        <f>IF(S41&lt;&gt;0,(S41/$F41)*100,0)</f>
        <v>0</v>
      </c>
      <c r="Q41" s="649">
        <v>0</v>
      </c>
      <c r="R41" s="649">
        <f>S41-Q41</f>
        <v>0</v>
      </c>
      <c r="S41" s="651"/>
      <c r="T41" s="652">
        <f>IF(W41&lt;&gt;0,(W41/$F41)*100,0)</f>
        <v>0</v>
      </c>
      <c r="U41" s="649">
        <v>0</v>
      </c>
      <c r="V41" s="649">
        <f>W41-U41</f>
        <v>0</v>
      </c>
      <c r="W41" s="651"/>
      <c r="X41" s="652">
        <f>IF(AA41&lt;&gt;0,(AA41/$F41)*100,0)</f>
        <v>0</v>
      </c>
      <c r="Y41" s="649">
        <v>0</v>
      </c>
      <c r="Z41" s="649">
        <f>AA41-Y41</f>
        <v>0</v>
      </c>
      <c r="AA41" s="651"/>
      <c r="AB41" s="652">
        <f>IF(AE41&lt;&gt;0,(AE41/$F41)*100,0)</f>
        <v>0</v>
      </c>
      <c r="AC41" s="649">
        <v>0</v>
      </c>
      <c r="AD41" s="649">
        <f>AE41-AC41</f>
        <v>0</v>
      </c>
      <c r="AE41" s="651"/>
      <c r="AF41" s="652">
        <f>IF(AI41&lt;&gt;0,(AI41/$F41)*100,0)</f>
        <v>0</v>
      </c>
      <c r="AG41" s="649">
        <v>0</v>
      </c>
      <c r="AH41" s="649">
        <f>AI41-AG41</f>
        <v>0</v>
      </c>
      <c r="AI41" s="651"/>
      <c r="AJ41" s="652">
        <f>IF(AM41&lt;&gt;0,(AM41/$F41)*100,0)</f>
        <v>0</v>
      </c>
      <c r="AK41" s="649">
        <v>0</v>
      </c>
      <c r="AL41" s="649">
        <f>AM41-AK41</f>
        <v>0</v>
      </c>
      <c r="AM41" s="651"/>
      <c r="AN41" s="652">
        <f>IF(AQ41&lt;&gt;0,(AQ41/$F41)*100,0)</f>
        <v>0</v>
      </c>
      <c r="AO41" s="649">
        <v>0</v>
      </c>
      <c r="AP41" s="649">
        <f>AQ41-AO41</f>
        <v>0</v>
      </c>
      <c r="AQ41" s="651"/>
      <c r="AR41" s="652">
        <f>IF(AU41&lt;&gt;0,(AU41/$F41)*100,0)</f>
        <v>0</v>
      </c>
      <c r="AS41" s="649">
        <v>0</v>
      </c>
      <c r="AT41" s="649">
        <f>AU41-AS41</f>
        <v>0</v>
      </c>
      <c r="AU41" s="651"/>
      <c r="AV41" s="652">
        <f>IF(AY41&lt;&gt;0,(AY41/$F41)*100,0)</f>
        <v>0</v>
      </c>
      <c r="AW41" s="649">
        <v>0</v>
      </c>
      <c r="AX41" s="649">
        <f>AY41-AW41</f>
        <v>0</v>
      </c>
      <c r="AY41" s="651"/>
      <c r="AZ41" s="652">
        <f>IF(BC41&lt;&gt;0,(BC41/$F41)*100,0)</f>
        <v>0</v>
      </c>
      <c r="BA41" s="649">
        <v>0</v>
      </c>
      <c r="BB41" s="649">
        <f>BC41-BA41</f>
        <v>0</v>
      </c>
      <c r="BC41" s="651"/>
      <c r="BD41" s="652">
        <f>IF(BG41&lt;&gt;0,(BG41/$F41)*100,0)</f>
        <v>0</v>
      </c>
      <c r="BE41" s="649">
        <v>0</v>
      </c>
      <c r="BF41" s="649">
        <f>BG41-BE41</f>
        <v>0</v>
      </c>
      <c r="BG41" s="651"/>
      <c r="BH41" s="652">
        <f>IF(BK41&lt;&gt;0,(BK41/$F41)*100,0)</f>
        <v>0</v>
      </c>
      <c r="BI41" s="649">
        <v>0</v>
      </c>
      <c r="BJ41" s="649">
        <f>BK41-BI41</f>
        <v>0</v>
      </c>
      <c r="BK41" s="651"/>
      <c r="BL41" s="652">
        <f>IF(BO41&lt;&gt;0,(BO41/$F41)*100,0)</f>
        <v>0</v>
      </c>
      <c r="BM41" s="649">
        <v>0</v>
      </c>
      <c r="BN41" s="649">
        <f>BO41-BM41</f>
        <v>0</v>
      </c>
      <c r="BO41" s="651"/>
      <c r="BP41" s="652">
        <f>IF(BS41&lt;&gt;0,(BS41/$F41)*100,0)</f>
        <v>0</v>
      </c>
      <c r="BQ41" s="649">
        <v>0</v>
      </c>
      <c r="BR41" s="649">
        <f>BS41-BQ41</f>
        <v>0</v>
      </c>
      <c r="BS41" s="651"/>
      <c r="BT41" s="652">
        <f>IF(BW41&lt;&gt;0,(BW41/$F41)*100,0)</f>
        <v>0</v>
      </c>
      <c r="BU41" s="649">
        <v>0</v>
      </c>
      <c r="BV41" s="649">
        <f>BW41-BU41</f>
        <v>0</v>
      </c>
      <c r="BW41" s="651"/>
      <c r="BX41" s="652">
        <f>IF(CA41&lt;&gt;0,(CA41/$F41)*100,0)</f>
        <v>0</v>
      </c>
      <c r="BY41" s="649">
        <v>0</v>
      </c>
      <c r="BZ41" s="649">
        <f>CA41-BY41</f>
        <v>0</v>
      </c>
      <c r="CA41" s="651"/>
      <c r="CB41" s="652">
        <f>IF(CE41&lt;&gt;0,(CE41/$F41)*100,0)</f>
        <v>0</v>
      </c>
      <c r="CC41" s="649">
        <v>0</v>
      </c>
      <c r="CD41" s="649">
        <f>CE41-CC41</f>
        <v>0</v>
      </c>
      <c r="CE41" s="651"/>
      <c r="CF41" s="652">
        <f>IF(CI41&lt;&gt;0,(CI41/$F41)*100,0)</f>
        <v>0</v>
      </c>
      <c r="CG41" s="649">
        <v>0</v>
      </c>
      <c r="CH41" s="649">
        <f>CI41-CG41</f>
        <v>0</v>
      </c>
      <c r="CI41" s="651"/>
      <c r="CJ41" s="652">
        <f>IF(CM41&lt;&gt;0,(CM41/$F41)*100,0)</f>
        <v>0</v>
      </c>
      <c r="CK41" s="649">
        <v>0</v>
      </c>
      <c r="CL41" s="649">
        <f>CM41-CK41</f>
        <v>0</v>
      </c>
      <c r="CM41" s="651"/>
      <c r="CN41" s="652">
        <f>IF(CQ41&lt;&gt;0,(CQ41/$F41)*100,0)</f>
        <v>0</v>
      </c>
      <c r="CO41" s="649">
        <v>0</v>
      </c>
      <c r="CP41" s="649">
        <f>CQ41-CO41</f>
        <v>0</v>
      </c>
      <c r="CQ41" s="651"/>
      <c r="CR41" s="652">
        <f>IF(CU41&lt;&gt;0,(CU41/$F41)*100,0)</f>
        <v>0</v>
      </c>
      <c r="CS41" s="649">
        <v>0</v>
      </c>
      <c r="CT41" s="649">
        <f>CU41-CS41</f>
        <v>0</v>
      </c>
      <c r="CU41" s="651"/>
      <c r="CV41" s="652">
        <f>IF(CY41&lt;&gt;0,(CY41/$F41)*100,0)</f>
        <v>0</v>
      </c>
      <c r="CW41" s="649">
        <v>0</v>
      </c>
      <c r="CX41" s="649">
        <f>CY41-CW41</f>
        <v>0</v>
      </c>
      <c r="CY41" s="651"/>
      <c r="CZ41" s="652">
        <f>IF(DC41&lt;&gt;0,(DC41/$F41)*100,0)</f>
        <v>0</v>
      </c>
      <c r="DA41" s="649">
        <v>0</v>
      </c>
      <c r="DB41" s="649">
        <f>DC41-DA41</f>
        <v>0</v>
      </c>
      <c r="DC41" s="651"/>
      <c r="DD41" s="652">
        <f>IF(DG41&lt;&gt;0,(DG41/$F41)*100,0)</f>
        <v>0</v>
      </c>
      <c r="DE41" s="649">
        <v>0</v>
      </c>
      <c r="DF41" s="649">
        <f>DG41-DE41</f>
        <v>0</v>
      </c>
      <c r="DG41" s="651"/>
      <c r="DH41" s="652">
        <f>IF(DK41&lt;&gt;0,(DK41/$F41)*100,0)</f>
        <v>0</v>
      </c>
      <c r="DI41" s="649">
        <v>0</v>
      </c>
      <c r="DJ41" s="649">
        <f>DK41-DI41</f>
        <v>0</v>
      </c>
      <c r="DK41" s="651"/>
      <c r="DL41" s="652">
        <f>IF(DO41&lt;&gt;0,(DO41/$F41)*100,0)</f>
        <v>0</v>
      </c>
      <c r="DM41" s="649">
        <v>0</v>
      </c>
      <c r="DN41" s="649">
        <f>DO41-DM41</f>
        <v>0</v>
      </c>
      <c r="DO41" s="651"/>
      <c r="DP41" s="652">
        <f>IF(DS41&lt;&gt;0,(DS41/$F41)*100,0)</f>
        <v>0</v>
      </c>
      <c r="DQ41" s="649">
        <v>0</v>
      </c>
      <c r="DR41" s="649">
        <f>DS41-DQ41</f>
        <v>0</v>
      </c>
      <c r="DS41" s="651"/>
      <c r="DT41" s="652">
        <f>IF(DW41&lt;&gt;0,(DW41/$F41)*100,0)</f>
        <v>0</v>
      </c>
      <c r="DU41" s="649">
        <v>0</v>
      </c>
      <c r="DV41" s="649">
        <f>DW41-DU41</f>
        <v>0</v>
      </c>
      <c r="DW41" s="651"/>
      <c r="DX41" s="652">
        <f>IF(EA41&lt;&gt;0,(EA41/$F41)*100,0)</f>
        <v>0</v>
      </c>
      <c r="DY41" s="649">
        <v>0</v>
      </c>
      <c r="DZ41" s="649">
        <f>EA41-DY41</f>
        <v>0</v>
      </c>
      <c r="EA41" s="651"/>
    </row>
    <row r="42" spans="2:131" ht="12.75" hidden="1" customHeight="1">
      <c r="B42" s="665"/>
      <c r="C42" s="627"/>
      <c r="D42" s="653" t="s">
        <v>2450</v>
      </c>
      <c r="E42" s="654" t="s">
        <v>2451</v>
      </c>
      <c r="F42" s="655" t="e">
        <f>IF(F41=0,F39,F41)</f>
        <v>#N/A</v>
      </c>
      <c r="G42" s="656"/>
      <c r="H42" s="657"/>
      <c r="I42" s="658"/>
      <c r="J42" s="658"/>
      <c r="K42" s="659"/>
      <c r="L42" s="660" t="e">
        <f t="shared" ref="L42:AQ42" si="52">L41+H42</f>
        <v>#REF!</v>
      </c>
      <c r="M42" s="660" t="e">
        <f t="shared" si="52"/>
        <v>#N/A</v>
      </c>
      <c r="N42" s="661" t="e">
        <f t="shared" si="52"/>
        <v>#REF!</v>
      </c>
      <c r="O42" s="662" t="e">
        <f t="shared" si="52"/>
        <v>#REF!</v>
      </c>
      <c r="P42" s="663" t="e">
        <f t="shared" si="52"/>
        <v>#REF!</v>
      </c>
      <c r="Q42" s="660" t="e">
        <f t="shared" si="52"/>
        <v>#N/A</v>
      </c>
      <c r="R42" s="660" t="e">
        <f t="shared" si="52"/>
        <v>#REF!</v>
      </c>
      <c r="S42" s="662" t="e">
        <f t="shared" si="52"/>
        <v>#REF!</v>
      </c>
      <c r="T42" s="663" t="e">
        <f t="shared" si="52"/>
        <v>#REF!</v>
      </c>
      <c r="U42" s="660" t="e">
        <f t="shared" si="52"/>
        <v>#N/A</v>
      </c>
      <c r="V42" s="660" t="e">
        <f t="shared" si="52"/>
        <v>#REF!</v>
      </c>
      <c r="W42" s="662" t="e">
        <f t="shared" si="52"/>
        <v>#REF!</v>
      </c>
      <c r="X42" s="663" t="e">
        <f t="shared" si="52"/>
        <v>#REF!</v>
      </c>
      <c r="Y42" s="660" t="e">
        <f t="shared" si="52"/>
        <v>#N/A</v>
      </c>
      <c r="Z42" s="660" t="e">
        <f t="shared" si="52"/>
        <v>#REF!</v>
      </c>
      <c r="AA42" s="662" t="e">
        <f t="shared" si="52"/>
        <v>#REF!</v>
      </c>
      <c r="AB42" s="663" t="e">
        <f t="shared" si="52"/>
        <v>#REF!</v>
      </c>
      <c r="AC42" s="660" t="e">
        <f t="shared" si="52"/>
        <v>#N/A</v>
      </c>
      <c r="AD42" s="660" t="e">
        <f t="shared" si="52"/>
        <v>#REF!</v>
      </c>
      <c r="AE42" s="662" t="e">
        <f t="shared" si="52"/>
        <v>#REF!</v>
      </c>
      <c r="AF42" s="663" t="e">
        <f t="shared" si="52"/>
        <v>#REF!</v>
      </c>
      <c r="AG42" s="660" t="e">
        <f t="shared" si="52"/>
        <v>#N/A</v>
      </c>
      <c r="AH42" s="660" t="e">
        <f t="shared" si="52"/>
        <v>#REF!</v>
      </c>
      <c r="AI42" s="662" t="e">
        <f t="shared" si="52"/>
        <v>#REF!</v>
      </c>
      <c r="AJ42" s="663" t="e">
        <f t="shared" si="52"/>
        <v>#REF!</v>
      </c>
      <c r="AK42" s="660" t="e">
        <f t="shared" si="52"/>
        <v>#N/A</v>
      </c>
      <c r="AL42" s="660" t="e">
        <f t="shared" si="52"/>
        <v>#REF!</v>
      </c>
      <c r="AM42" s="662" t="e">
        <f t="shared" si="52"/>
        <v>#REF!</v>
      </c>
      <c r="AN42" s="663" t="e">
        <f t="shared" si="52"/>
        <v>#REF!</v>
      </c>
      <c r="AO42" s="660" t="e">
        <f t="shared" si="52"/>
        <v>#N/A</v>
      </c>
      <c r="AP42" s="660" t="e">
        <f t="shared" si="52"/>
        <v>#REF!</v>
      </c>
      <c r="AQ42" s="662" t="e">
        <f t="shared" si="52"/>
        <v>#REF!</v>
      </c>
      <c r="AR42" s="663" t="e">
        <f t="shared" ref="AR42:BW42" si="53">AR41+AN42</f>
        <v>#REF!</v>
      </c>
      <c r="AS42" s="660" t="e">
        <f t="shared" si="53"/>
        <v>#N/A</v>
      </c>
      <c r="AT42" s="660" t="e">
        <f t="shared" si="53"/>
        <v>#REF!</v>
      </c>
      <c r="AU42" s="662" t="e">
        <f t="shared" si="53"/>
        <v>#REF!</v>
      </c>
      <c r="AV42" s="663" t="e">
        <f t="shared" si="53"/>
        <v>#REF!</v>
      </c>
      <c r="AW42" s="660" t="e">
        <f t="shared" si="53"/>
        <v>#N/A</v>
      </c>
      <c r="AX42" s="660" t="e">
        <f t="shared" si="53"/>
        <v>#REF!</v>
      </c>
      <c r="AY42" s="662" t="e">
        <f t="shared" si="53"/>
        <v>#REF!</v>
      </c>
      <c r="AZ42" s="663" t="e">
        <f t="shared" si="53"/>
        <v>#REF!</v>
      </c>
      <c r="BA42" s="660" t="e">
        <f t="shared" si="53"/>
        <v>#N/A</v>
      </c>
      <c r="BB42" s="660" t="e">
        <f t="shared" si="53"/>
        <v>#REF!</v>
      </c>
      <c r="BC42" s="662" t="e">
        <f t="shared" si="53"/>
        <v>#REF!</v>
      </c>
      <c r="BD42" s="663" t="e">
        <f t="shared" si="53"/>
        <v>#REF!</v>
      </c>
      <c r="BE42" s="660" t="e">
        <f t="shared" si="53"/>
        <v>#N/A</v>
      </c>
      <c r="BF42" s="660" t="e">
        <f t="shared" si="53"/>
        <v>#REF!</v>
      </c>
      <c r="BG42" s="662" t="e">
        <f t="shared" si="53"/>
        <v>#REF!</v>
      </c>
      <c r="BH42" s="663" t="e">
        <f t="shared" si="53"/>
        <v>#REF!</v>
      </c>
      <c r="BI42" s="660" t="e">
        <f t="shared" si="53"/>
        <v>#N/A</v>
      </c>
      <c r="BJ42" s="660" t="e">
        <f t="shared" si="53"/>
        <v>#REF!</v>
      </c>
      <c r="BK42" s="662" t="e">
        <f t="shared" si="53"/>
        <v>#REF!</v>
      </c>
      <c r="BL42" s="663" t="e">
        <f t="shared" si="53"/>
        <v>#REF!</v>
      </c>
      <c r="BM42" s="660" t="e">
        <f t="shared" si="53"/>
        <v>#N/A</v>
      </c>
      <c r="BN42" s="660" t="e">
        <f t="shared" si="53"/>
        <v>#REF!</v>
      </c>
      <c r="BO42" s="662" t="e">
        <f t="shared" si="53"/>
        <v>#REF!</v>
      </c>
      <c r="BP42" s="663" t="e">
        <f t="shared" si="53"/>
        <v>#REF!</v>
      </c>
      <c r="BQ42" s="660" t="e">
        <f t="shared" si="53"/>
        <v>#N/A</v>
      </c>
      <c r="BR42" s="660" t="e">
        <f t="shared" si="53"/>
        <v>#REF!</v>
      </c>
      <c r="BS42" s="662" t="e">
        <f t="shared" si="53"/>
        <v>#REF!</v>
      </c>
      <c r="BT42" s="663" t="e">
        <f t="shared" si="53"/>
        <v>#REF!</v>
      </c>
      <c r="BU42" s="660" t="e">
        <f t="shared" si="53"/>
        <v>#N/A</v>
      </c>
      <c r="BV42" s="660" t="e">
        <f t="shared" si="53"/>
        <v>#REF!</v>
      </c>
      <c r="BW42" s="662" t="e">
        <f t="shared" si="53"/>
        <v>#REF!</v>
      </c>
      <c r="BX42" s="663" t="e">
        <f t="shared" ref="BX42:DC42" si="54">BX41+BT42</f>
        <v>#REF!</v>
      </c>
      <c r="BY42" s="660" t="e">
        <f t="shared" si="54"/>
        <v>#N/A</v>
      </c>
      <c r="BZ42" s="660" t="e">
        <f t="shared" si="54"/>
        <v>#REF!</v>
      </c>
      <c r="CA42" s="662" t="e">
        <f t="shared" si="54"/>
        <v>#REF!</v>
      </c>
      <c r="CB42" s="663" t="e">
        <f t="shared" si="54"/>
        <v>#REF!</v>
      </c>
      <c r="CC42" s="660" t="e">
        <f t="shared" si="54"/>
        <v>#N/A</v>
      </c>
      <c r="CD42" s="660" t="e">
        <f t="shared" si="54"/>
        <v>#REF!</v>
      </c>
      <c r="CE42" s="662" t="e">
        <f t="shared" si="54"/>
        <v>#REF!</v>
      </c>
      <c r="CF42" s="663" t="e">
        <f t="shared" si="54"/>
        <v>#REF!</v>
      </c>
      <c r="CG42" s="660" t="e">
        <f t="shared" si="54"/>
        <v>#N/A</v>
      </c>
      <c r="CH42" s="660" t="e">
        <f t="shared" si="54"/>
        <v>#REF!</v>
      </c>
      <c r="CI42" s="662" t="e">
        <f t="shared" si="54"/>
        <v>#REF!</v>
      </c>
      <c r="CJ42" s="663" t="e">
        <f t="shared" si="54"/>
        <v>#REF!</v>
      </c>
      <c r="CK42" s="660" t="e">
        <f t="shared" si="54"/>
        <v>#N/A</v>
      </c>
      <c r="CL42" s="660" t="e">
        <f t="shared" si="54"/>
        <v>#REF!</v>
      </c>
      <c r="CM42" s="662" t="e">
        <f t="shared" si="54"/>
        <v>#REF!</v>
      </c>
      <c r="CN42" s="663" t="e">
        <f t="shared" si="54"/>
        <v>#REF!</v>
      </c>
      <c r="CO42" s="660" t="e">
        <f t="shared" si="54"/>
        <v>#N/A</v>
      </c>
      <c r="CP42" s="660" t="e">
        <f t="shared" si="54"/>
        <v>#REF!</v>
      </c>
      <c r="CQ42" s="662" t="e">
        <f t="shared" si="54"/>
        <v>#REF!</v>
      </c>
      <c r="CR42" s="663" t="e">
        <f t="shared" si="54"/>
        <v>#REF!</v>
      </c>
      <c r="CS42" s="660" t="e">
        <f t="shared" si="54"/>
        <v>#N/A</v>
      </c>
      <c r="CT42" s="660" t="e">
        <f t="shared" si="54"/>
        <v>#REF!</v>
      </c>
      <c r="CU42" s="662" t="e">
        <f t="shared" si="54"/>
        <v>#REF!</v>
      </c>
      <c r="CV42" s="663" t="e">
        <f t="shared" si="54"/>
        <v>#REF!</v>
      </c>
      <c r="CW42" s="660" t="e">
        <f t="shared" si="54"/>
        <v>#N/A</v>
      </c>
      <c r="CX42" s="660" t="e">
        <f t="shared" si="54"/>
        <v>#REF!</v>
      </c>
      <c r="CY42" s="662" t="e">
        <f t="shared" si="54"/>
        <v>#REF!</v>
      </c>
      <c r="CZ42" s="663" t="e">
        <f t="shared" si="54"/>
        <v>#REF!</v>
      </c>
      <c r="DA42" s="660" t="e">
        <f t="shared" si="54"/>
        <v>#N/A</v>
      </c>
      <c r="DB42" s="660" t="e">
        <f t="shared" si="54"/>
        <v>#REF!</v>
      </c>
      <c r="DC42" s="662" t="e">
        <f t="shared" si="54"/>
        <v>#REF!</v>
      </c>
      <c r="DD42" s="663" t="e">
        <f t="shared" ref="DD42:EA42" si="55">DD41+CZ42</f>
        <v>#REF!</v>
      </c>
      <c r="DE42" s="660" t="e">
        <f t="shared" si="55"/>
        <v>#N/A</v>
      </c>
      <c r="DF42" s="660" t="e">
        <f t="shared" si="55"/>
        <v>#REF!</v>
      </c>
      <c r="DG42" s="662" t="e">
        <f t="shared" si="55"/>
        <v>#REF!</v>
      </c>
      <c r="DH42" s="663" t="e">
        <f t="shared" si="55"/>
        <v>#REF!</v>
      </c>
      <c r="DI42" s="660" t="e">
        <f t="shared" si="55"/>
        <v>#N/A</v>
      </c>
      <c r="DJ42" s="660" t="e">
        <f t="shared" si="55"/>
        <v>#REF!</v>
      </c>
      <c r="DK42" s="662" t="e">
        <f t="shared" si="55"/>
        <v>#REF!</v>
      </c>
      <c r="DL42" s="663" t="e">
        <f t="shared" si="55"/>
        <v>#REF!</v>
      </c>
      <c r="DM42" s="660" t="e">
        <f t="shared" si="55"/>
        <v>#N/A</v>
      </c>
      <c r="DN42" s="660" t="e">
        <f t="shared" si="55"/>
        <v>#REF!</v>
      </c>
      <c r="DO42" s="662" t="e">
        <f t="shared" si="55"/>
        <v>#REF!</v>
      </c>
      <c r="DP42" s="663" t="e">
        <f t="shared" si="55"/>
        <v>#REF!</v>
      </c>
      <c r="DQ42" s="660" t="e">
        <f t="shared" si="55"/>
        <v>#N/A</v>
      </c>
      <c r="DR42" s="660" t="e">
        <f t="shared" si="55"/>
        <v>#REF!</v>
      </c>
      <c r="DS42" s="662" t="e">
        <f t="shared" si="55"/>
        <v>#REF!</v>
      </c>
      <c r="DT42" s="663" t="e">
        <f t="shared" si="55"/>
        <v>#REF!</v>
      </c>
      <c r="DU42" s="660" t="e">
        <f t="shared" si="55"/>
        <v>#N/A</v>
      </c>
      <c r="DV42" s="660" t="e">
        <f t="shared" si="55"/>
        <v>#REF!</v>
      </c>
      <c r="DW42" s="662" t="e">
        <f t="shared" si="55"/>
        <v>#REF!</v>
      </c>
      <c r="DX42" s="663" t="e">
        <f t="shared" si="55"/>
        <v>#REF!</v>
      </c>
      <c r="DY42" s="660" t="e">
        <f t="shared" si="55"/>
        <v>#N/A</v>
      </c>
      <c r="DZ42" s="660" t="e">
        <f t="shared" si="55"/>
        <v>#REF!</v>
      </c>
      <c r="EA42" s="662" t="e">
        <f t="shared" si="55"/>
        <v>#REF!</v>
      </c>
    </row>
    <row r="43" spans="2:131" ht="12.75" customHeight="1">
      <c r="B43" s="610">
        <v>8</v>
      </c>
      <c r="C43" s="666" t="e">
        <f>NA()</f>
        <v>#N/A</v>
      </c>
      <c r="D43" s="612" t="s">
        <v>2445</v>
      </c>
      <c r="E43" s="613" t="s">
        <v>2446</v>
      </c>
      <c r="F43" s="614" t="e">
        <f>NA()</f>
        <v>#N/A</v>
      </c>
      <c r="G43" s="615">
        <v>8.2154046648224655E-4</v>
      </c>
      <c r="H43" s="616"/>
      <c r="I43" s="617"/>
      <c r="J43" s="617"/>
      <c r="K43" s="618"/>
      <c r="L43" s="619" t="e">
        <f>NA()</f>
        <v>#N/A</v>
      </c>
      <c r="M43" s="620" t="e">
        <f>NA()</f>
        <v>#N/A</v>
      </c>
      <c r="N43" s="621" t="e">
        <f>NA()</f>
        <v>#N/A</v>
      </c>
      <c r="O43" s="622" t="e">
        <f>'COMP INVESTIM.'!#REF!</f>
        <v>#REF!</v>
      </c>
      <c r="P43" s="623" t="e">
        <f>NA()</f>
        <v>#N/A</v>
      </c>
      <c r="Q43" s="624" t="e">
        <f>NA()</f>
        <v>#N/A</v>
      </c>
      <c r="R43" s="624" t="e">
        <f>NA()</f>
        <v>#N/A</v>
      </c>
      <c r="S43" s="625" t="e">
        <f>Q43+R43</f>
        <v>#N/A</v>
      </c>
      <c r="T43" s="623">
        <v>4.1666666666600003</v>
      </c>
      <c r="U43" s="624" t="e">
        <f>NA()</f>
        <v>#N/A</v>
      </c>
      <c r="V43" s="624" t="e">
        <f>NA()</f>
        <v>#N/A</v>
      </c>
      <c r="W43" s="625" t="e">
        <f>U43+V43</f>
        <v>#N/A</v>
      </c>
      <c r="X43" s="623">
        <v>4.1666666666600003</v>
      </c>
      <c r="Y43" s="624" t="e">
        <f>NA()</f>
        <v>#N/A</v>
      </c>
      <c r="Z43" s="624" t="e">
        <f>NA()</f>
        <v>#N/A</v>
      </c>
      <c r="AA43" s="625" t="e">
        <f>Y43+Z43</f>
        <v>#N/A</v>
      </c>
      <c r="AB43" s="623">
        <v>4.1666666666600003</v>
      </c>
      <c r="AC43" s="624" t="e">
        <f>NA()</f>
        <v>#N/A</v>
      </c>
      <c r="AD43" s="624" t="e">
        <f>NA()</f>
        <v>#N/A</v>
      </c>
      <c r="AE43" s="625" t="e">
        <f>AC43+AD43</f>
        <v>#N/A</v>
      </c>
      <c r="AF43" s="623">
        <v>4.1666666666600003</v>
      </c>
      <c r="AG43" s="624" t="e">
        <f>NA()</f>
        <v>#N/A</v>
      </c>
      <c r="AH43" s="624" t="e">
        <f>NA()</f>
        <v>#N/A</v>
      </c>
      <c r="AI43" s="625" t="e">
        <f>AG43+AH43</f>
        <v>#N/A</v>
      </c>
      <c r="AJ43" s="623">
        <v>4.1666666666600003</v>
      </c>
      <c r="AK43" s="624" t="e">
        <f>NA()</f>
        <v>#N/A</v>
      </c>
      <c r="AL43" s="624" t="e">
        <f>NA()</f>
        <v>#N/A</v>
      </c>
      <c r="AM43" s="625" t="e">
        <f>AK43+AL43</f>
        <v>#N/A</v>
      </c>
      <c r="AN43" s="623">
        <v>4.1666666666600003</v>
      </c>
      <c r="AO43" s="624" t="e">
        <f>NA()</f>
        <v>#N/A</v>
      </c>
      <c r="AP43" s="624" t="e">
        <f>NA()</f>
        <v>#N/A</v>
      </c>
      <c r="AQ43" s="625" t="e">
        <f>AO43+AP43</f>
        <v>#N/A</v>
      </c>
      <c r="AR43" s="623">
        <v>4.1666666666600003</v>
      </c>
      <c r="AS43" s="624" t="e">
        <f>NA()</f>
        <v>#N/A</v>
      </c>
      <c r="AT43" s="624" t="e">
        <f>NA()</f>
        <v>#N/A</v>
      </c>
      <c r="AU43" s="625" t="e">
        <f>AS43+AT43</f>
        <v>#N/A</v>
      </c>
      <c r="AV43" s="623">
        <v>4.1666666666600003</v>
      </c>
      <c r="AW43" s="624" t="e">
        <f>NA()</f>
        <v>#N/A</v>
      </c>
      <c r="AX43" s="624" t="e">
        <f>NA()</f>
        <v>#N/A</v>
      </c>
      <c r="AY43" s="625" t="e">
        <f>AW43+AX43</f>
        <v>#N/A</v>
      </c>
      <c r="AZ43" s="623">
        <v>4.1666666666600003</v>
      </c>
      <c r="BA43" s="624" t="e">
        <f>NA()</f>
        <v>#N/A</v>
      </c>
      <c r="BB43" s="624" t="e">
        <f>NA()</f>
        <v>#N/A</v>
      </c>
      <c r="BC43" s="625" t="e">
        <f>BA43+BB43</f>
        <v>#N/A</v>
      </c>
      <c r="BD43" s="623">
        <v>4.1666666666600003</v>
      </c>
      <c r="BE43" s="624" t="e">
        <f>NA()</f>
        <v>#N/A</v>
      </c>
      <c r="BF43" s="624" t="e">
        <f>NA()</f>
        <v>#N/A</v>
      </c>
      <c r="BG43" s="625" t="e">
        <f>BE43+BF43</f>
        <v>#N/A</v>
      </c>
      <c r="BH43" s="623">
        <v>4.1666666666600003</v>
      </c>
      <c r="BI43" s="624" t="e">
        <f>NA()</f>
        <v>#N/A</v>
      </c>
      <c r="BJ43" s="624" t="e">
        <f>NA()</f>
        <v>#N/A</v>
      </c>
      <c r="BK43" s="625" t="e">
        <f>BI43+BJ43</f>
        <v>#N/A</v>
      </c>
      <c r="BL43" s="623">
        <v>4.1666666666600003</v>
      </c>
      <c r="BM43" s="624" t="e">
        <f>NA()</f>
        <v>#N/A</v>
      </c>
      <c r="BN43" s="624" t="e">
        <f>NA()</f>
        <v>#N/A</v>
      </c>
      <c r="BO43" s="625" t="e">
        <f>BM43+BN43</f>
        <v>#N/A</v>
      </c>
      <c r="BP43" s="623">
        <v>4.1666666666600003</v>
      </c>
      <c r="BQ43" s="624" t="e">
        <f>NA()</f>
        <v>#N/A</v>
      </c>
      <c r="BR43" s="624" t="e">
        <f>NA()</f>
        <v>#N/A</v>
      </c>
      <c r="BS43" s="625" t="e">
        <f>BQ43+BR43</f>
        <v>#N/A</v>
      </c>
      <c r="BT43" s="623">
        <v>4.1666666666600003</v>
      </c>
      <c r="BU43" s="624" t="e">
        <f>NA()</f>
        <v>#N/A</v>
      </c>
      <c r="BV43" s="624" t="e">
        <f>NA()</f>
        <v>#N/A</v>
      </c>
      <c r="BW43" s="625" t="e">
        <f>BU43+BV43</f>
        <v>#N/A</v>
      </c>
      <c r="BX43" s="623">
        <v>4.1666666666600003</v>
      </c>
      <c r="BY43" s="624" t="e">
        <f>NA()</f>
        <v>#N/A</v>
      </c>
      <c r="BZ43" s="624" t="e">
        <f>NA()</f>
        <v>#N/A</v>
      </c>
      <c r="CA43" s="625" t="e">
        <f>BY43+BZ43</f>
        <v>#N/A</v>
      </c>
      <c r="CB43" s="623">
        <v>4.1666666666600003</v>
      </c>
      <c r="CC43" s="624" t="e">
        <f>NA()</f>
        <v>#N/A</v>
      </c>
      <c r="CD43" s="624" t="e">
        <f>NA()</f>
        <v>#N/A</v>
      </c>
      <c r="CE43" s="625" t="e">
        <f>CC43+CD43</f>
        <v>#N/A</v>
      </c>
      <c r="CF43" s="623">
        <v>4.1666666666600003</v>
      </c>
      <c r="CG43" s="624" t="e">
        <f>NA()</f>
        <v>#N/A</v>
      </c>
      <c r="CH43" s="624" t="e">
        <f>NA()</f>
        <v>#N/A</v>
      </c>
      <c r="CI43" s="625" t="e">
        <f>CG43+CH43</f>
        <v>#N/A</v>
      </c>
      <c r="CJ43" s="623">
        <v>4.1666666666600003</v>
      </c>
      <c r="CK43" s="624" t="e">
        <f>NA()</f>
        <v>#N/A</v>
      </c>
      <c r="CL43" s="624" t="e">
        <f>NA()</f>
        <v>#N/A</v>
      </c>
      <c r="CM43" s="625" t="e">
        <f>CK43+CL43</f>
        <v>#N/A</v>
      </c>
      <c r="CN43" s="623">
        <v>4.1666666666600003</v>
      </c>
      <c r="CO43" s="624" t="e">
        <f>NA()</f>
        <v>#N/A</v>
      </c>
      <c r="CP43" s="624" t="e">
        <f>NA()</f>
        <v>#N/A</v>
      </c>
      <c r="CQ43" s="625" t="e">
        <f>CO43+CP43</f>
        <v>#N/A</v>
      </c>
      <c r="CR43" s="623">
        <v>4.1666666666600003</v>
      </c>
      <c r="CS43" s="624" t="e">
        <f>NA()</f>
        <v>#N/A</v>
      </c>
      <c r="CT43" s="624" t="e">
        <f>NA()</f>
        <v>#N/A</v>
      </c>
      <c r="CU43" s="625" t="e">
        <f>CS43+CT43</f>
        <v>#N/A</v>
      </c>
      <c r="CV43" s="623">
        <v>4.1666666666600003</v>
      </c>
      <c r="CW43" s="624" t="e">
        <f>NA()</f>
        <v>#N/A</v>
      </c>
      <c r="CX43" s="624" t="e">
        <f>NA()</f>
        <v>#N/A</v>
      </c>
      <c r="CY43" s="625" t="e">
        <f>CW43+CX43</f>
        <v>#N/A</v>
      </c>
      <c r="CZ43" s="623">
        <v>4.1666666666600003</v>
      </c>
      <c r="DA43" s="624" t="e">
        <f>NA()</f>
        <v>#N/A</v>
      </c>
      <c r="DB43" s="624" t="e">
        <f>NA()</f>
        <v>#N/A</v>
      </c>
      <c r="DC43" s="625" t="e">
        <f>DA43+DB43</f>
        <v>#N/A</v>
      </c>
      <c r="DD43" s="623" t="e">
        <f>NA()</f>
        <v>#N/A</v>
      </c>
      <c r="DE43" s="624" t="e">
        <f>NA()</f>
        <v>#N/A</v>
      </c>
      <c r="DF43" s="624" t="e">
        <f>NA()</f>
        <v>#N/A</v>
      </c>
      <c r="DG43" s="625" t="e">
        <f>DE43+DF43</f>
        <v>#N/A</v>
      </c>
      <c r="DH43" s="623" t="e">
        <f>NA()</f>
        <v>#N/A</v>
      </c>
      <c r="DI43" s="624" t="e">
        <f>NA()</f>
        <v>#N/A</v>
      </c>
      <c r="DJ43" s="624" t="e">
        <f>NA()</f>
        <v>#N/A</v>
      </c>
      <c r="DK43" s="625" t="e">
        <f>DI43+DJ43</f>
        <v>#N/A</v>
      </c>
      <c r="DL43" s="623" t="e">
        <f>NA()</f>
        <v>#N/A</v>
      </c>
      <c r="DM43" s="624" t="e">
        <f>NA()</f>
        <v>#N/A</v>
      </c>
      <c r="DN43" s="624" t="e">
        <f>NA()</f>
        <v>#N/A</v>
      </c>
      <c r="DO43" s="625" t="e">
        <f>DM43+DN43</f>
        <v>#N/A</v>
      </c>
      <c r="DP43" s="623" t="e">
        <f>NA()</f>
        <v>#N/A</v>
      </c>
      <c r="DQ43" s="624" t="e">
        <f>NA()</f>
        <v>#N/A</v>
      </c>
      <c r="DR43" s="624" t="e">
        <f>NA()</f>
        <v>#N/A</v>
      </c>
      <c r="DS43" s="625" t="e">
        <f>DQ43+DR43</f>
        <v>#N/A</v>
      </c>
      <c r="DT43" s="623" t="e">
        <f>NA()</f>
        <v>#N/A</v>
      </c>
      <c r="DU43" s="624" t="e">
        <f>NA()</f>
        <v>#N/A</v>
      </c>
      <c r="DV43" s="624" t="e">
        <f>NA()</f>
        <v>#N/A</v>
      </c>
      <c r="DW43" s="625" t="e">
        <f>DU43+DV43</f>
        <v>#N/A</v>
      </c>
      <c r="DX43" s="623" t="e">
        <f>NA()</f>
        <v>#N/A</v>
      </c>
      <c r="DY43" s="624" t="e">
        <f>NA()</f>
        <v>#N/A</v>
      </c>
      <c r="DZ43" s="624" t="e">
        <f>NA()</f>
        <v>#N/A</v>
      </c>
      <c r="EA43" s="625" t="e">
        <f>DY43+DZ43</f>
        <v>#N/A</v>
      </c>
    </row>
    <row r="44" spans="2:131" ht="12.75" hidden="1" customHeight="1">
      <c r="B44" s="626"/>
      <c r="C44" s="627"/>
      <c r="D44" s="628" t="s">
        <v>2445</v>
      </c>
      <c r="E44" s="629" t="s">
        <v>2447</v>
      </c>
      <c r="F44" s="630">
        <f>IF(F45&lt;&gt;0,F43-F45,0)</f>
        <v>0</v>
      </c>
      <c r="G44" s="631"/>
      <c r="H44" s="632"/>
      <c r="I44" s="633"/>
      <c r="J44" s="633"/>
      <c r="K44" s="634"/>
      <c r="L44" s="635" t="e">
        <f t="shared" ref="L44:AQ44" si="56">L43+H44</f>
        <v>#N/A</v>
      </c>
      <c r="M44" s="635" t="e">
        <f t="shared" si="56"/>
        <v>#N/A</v>
      </c>
      <c r="N44" s="636" t="e">
        <f t="shared" si="56"/>
        <v>#N/A</v>
      </c>
      <c r="O44" s="637" t="e">
        <f t="shared" si="56"/>
        <v>#REF!</v>
      </c>
      <c r="P44" s="638" t="e">
        <f t="shared" si="56"/>
        <v>#N/A</v>
      </c>
      <c r="Q44" s="639" t="e">
        <f t="shared" si="56"/>
        <v>#N/A</v>
      </c>
      <c r="R44" s="640" t="e">
        <f t="shared" si="56"/>
        <v>#N/A</v>
      </c>
      <c r="S44" s="641" t="e">
        <f t="shared" si="56"/>
        <v>#N/A</v>
      </c>
      <c r="T44" s="638" t="e">
        <f t="shared" si="56"/>
        <v>#N/A</v>
      </c>
      <c r="U44" s="639" t="e">
        <f t="shared" si="56"/>
        <v>#N/A</v>
      </c>
      <c r="V44" s="640" t="e">
        <f t="shared" si="56"/>
        <v>#N/A</v>
      </c>
      <c r="W44" s="641" t="e">
        <f t="shared" si="56"/>
        <v>#N/A</v>
      </c>
      <c r="X44" s="638" t="e">
        <f t="shared" si="56"/>
        <v>#N/A</v>
      </c>
      <c r="Y44" s="639" t="e">
        <f t="shared" si="56"/>
        <v>#N/A</v>
      </c>
      <c r="Z44" s="640" t="e">
        <f t="shared" si="56"/>
        <v>#N/A</v>
      </c>
      <c r="AA44" s="641" t="e">
        <f t="shared" si="56"/>
        <v>#N/A</v>
      </c>
      <c r="AB44" s="638" t="e">
        <f t="shared" si="56"/>
        <v>#N/A</v>
      </c>
      <c r="AC44" s="639" t="e">
        <f t="shared" si="56"/>
        <v>#N/A</v>
      </c>
      <c r="AD44" s="640" t="e">
        <f t="shared" si="56"/>
        <v>#N/A</v>
      </c>
      <c r="AE44" s="641" t="e">
        <f t="shared" si="56"/>
        <v>#N/A</v>
      </c>
      <c r="AF44" s="638" t="e">
        <f t="shared" si="56"/>
        <v>#N/A</v>
      </c>
      <c r="AG44" s="639" t="e">
        <f t="shared" si="56"/>
        <v>#N/A</v>
      </c>
      <c r="AH44" s="640" t="e">
        <f t="shared" si="56"/>
        <v>#N/A</v>
      </c>
      <c r="AI44" s="641" t="e">
        <f t="shared" si="56"/>
        <v>#N/A</v>
      </c>
      <c r="AJ44" s="638" t="e">
        <f t="shared" si="56"/>
        <v>#N/A</v>
      </c>
      <c r="AK44" s="639" t="e">
        <f t="shared" si="56"/>
        <v>#N/A</v>
      </c>
      <c r="AL44" s="640" t="e">
        <f t="shared" si="56"/>
        <v>#N/A</v>
      </c>
      <c r="AM44" s="641" t="e">
        <f t="shared" si="56"/>
        <v>#N/A</v>
      </c>
      <c r="AN44" s="638" t="e">
        <f t="shared" si="56"/>
        <v>#N/A</v>
      </c>
      <c r="AO44" s="639" t="e">
        <f t="shared" si="56"/>
        <v>#N/A</v>
      </c>
      <c r="AP44" s="640" t="e">
        <f t="shared" si="56"/>
        <v>#N/A</v>
      </c>
      <c r="AQ44" s="641" t="e">
        <f t="shared" si="56"/>
        <v>#N/A</v>
      </c>
      <c r="AR44" s="638" t="e">
        <f t="shared" ref="AR44:BW44" si="57">AR43+AN44</f>
        <v>#N/A</v>
      </c>
      <c r="AS44" s="639" t="e">
        <f t="shared" si="57"/>
        <v>#N/A</v>
      </c>
      <c r="AT44" s="640" t="e">
        <f t="shared" si="57"/>
        <v>#N/A</v>
      </c>
      <c r="AU44" s="641" t="e">
        <f t="shared" si="57"/>
        <v>#N/A</v>
      </c>
      <c r="AV44" s="638" t="e">
        <f t="shared" si="57"/>
        <v>#N/A</v>
      </c>
      <c r="AW44" s="639" t="e">
        <f t="shared" si="57"/>
        <v>#N/A</v>
      </c>
      <c r="AX44" s="640" t="e">
        <f t="shared" si="57"/>
        <v>#N/A</v>
      </c>
      <c r="AY44" s="641" t="e">
        <f t="shared" si="57"/>
        <v>#N/A</v>
      </c>
      <c r="AZ44" s="638" t="e">
        <f t="shared" si="57"/>
        <v>#N/A</v>
      </c>
      <c r="BA44" s="639" t="e">
        <f t="shared" si="57"/>
        <v>#N/A</v>
      </c>
      <c r="BB44" s="640" t="e">
        <f t="shared" si="57"/>
        <v>#N/A</v>
      </c>
      <c r="BC44" s="641" t="e">
        <f t="shared" si="57"/>
        <v>#N/A</v>
      </c>
      <c r="BD44" s="638" t="e">
        <f t="shared" si="57"/>
        <v>#N/A</v>
      </c>
      <c r="BE44" s="639" t="e">
        <f t="shared" si="57"/>
        <v>#N/A</v>
      </c>
      <c r="BF44" s="640" t="e">
        <f t="shared" si="57"/>
        <v>#N/A</v>
      </c>
      <c r="BG44" s="641" t="e">
        <f t="shared" si="57"/>
        <v>#N/A</v>
      </c>
      <c r="BH44" s="638" t="e">
        <f t="shared" si="57"/>
        <v>#N/A</v>
      </c>
      <c r="BI44" s="639" t="e">
        <f t="shared" si="57"/>
        <v>#N/A</v>
      </c>
      <c r="BJ44" s="640" t="e">
        <f t="shared" si="57"/>
        <v>#N/A</v>
      </c>
      <c r="BK44" s="641" t="e">
        <f t="shared" si="57"/>
        <v>#N/A</v>
      </c>
      <c r="BL44" s="638" t="e">
        <f t="shared" si="57"/>
        <v>#N/A</v>
      </c>
      <c r="BM44" s="639" t="e">
        <f t="shared" si="57"/>
        <v>#N/A</v>
      </c>
      <c r="BN44" s="640" t="e">
        <f t="shared" si="57"/>
        <v>#N/A</v>
      </c>
      <c r="BO44" s="641" t="e">
        <f t="shared" si="57"/>
        <v>#N/A</v>
      </c>
      <c r="BP44" s="638" t="e">
        <f t="shared" si="57"/>
        <v>#N/A</v>
      </c>
      <c r="BQ44" s="639" t="e">
        <f t="shared" si="57"/>
        <v>#N/A</v>
      </c>
      <c r="BR44" s="640" t="e">
        <f t="shared" si="57"/>
        <v>#N/A</v>
      </c>
      <c r="BS44" s="641" t="e">
        <f t="shared" si="57"/>
        <v>#N/A</v>
      </c>
      <c r="BT44" s="638" t="e">
        <f t="shared" si="57"/>
        <v>#N/A</v>
      </c>
      <c r="BU44" s="639" t="e">
        <f t="shared" si="57"/>
        <v>#N/A</v>
      </c>
      <c r="BV44" s="640" t="e">
        <f t="shared" si="57"/>
        <v>#N/A</v>
      </c>
      <c r="BW44" s="641" t="e">
        <f t="shared" si="57"/>
        <v>#N/A</v>
      </c>
      <c r="BX44" s="638" t="e">
        <f t="shared" ref="BX44:DC44" si="58">BX43+BT44</f>
        <v>#N/A</v>
      </c>
      <c r="BY44" s="639" t="e">
        <f t="shared" si="58"/>
        <v>#N/A</v>
      </c>
      <c r="BZ44" s="640" t="e">
        <f t="shared" si="58"/>
        <v>#N/A</v>
      </c>
      <c r="CA44" s="641" t="e">
        <f t="shared" si="58"/>
        <v>#N/A</v>
      </c>
      <c r="CB44" s="638" t="e">
        <f t="shared" si="58"/>
        <v>#N/A</v>
      </c>
      <c r="CC44" s="639" t="e">
        <f t="shared" si="58"/>
        <v>#N/A</v>
      </c>
      <c r="CD44" s="640" t="e">
        <f t="shared" si="58"/>
        <v>#N/A</v>
      </c>
      <c r="CE44" s="641" t="e">
        <f t="shared" si="58"/>
        <v>#N/A</v>
      </c>
      <c r="CF44" s="638" t="e">
        <f t="shared" si="58"/>
        <v>#N/A</v>
      </c>
      <c r="CG44" s="639" t="e">
        <f t="shared" si="58"/>
        <v>#N/A</v>
      </c>
      <c r="CH44" s="640" t="e">
        <f t="shared" si="58"/>
        <v>#N/A</v>
      </c>
      <c r="CI44" s="641" t="e">
        <f t="shared" si="58"/>
        <v>#N/A</v>
      </c>
      <c r="CJ44" s="638" t="e">
        <f t="shared" si="58"/>
        <v>#N/A</v>
      </c>
      <c r="CK44" s="639" t="e">
        <f t="shared" si="58"/>
        <v>#N/A</v>
      </c>
      <c r="CL44" s="640" t="e">
        <f t="shared" si="58"/>
        <v>#N/A</v>
      </c>
      <c r="CM44" s="641" t="e">
        <f t="shared" si="58"/>
        <v>#N/A</v>
      </c>
      <c r="CN44" s="638" t="e">
        <f t="shared" si="58"/>
        <v>#N/A</v>
      </c>
      <c r="CO44" s="639" t="e">
        <f t="shared" si="58"/>
        <v>#N/A</v>
      </c>
      <c r="CP44" s="640" t="e">
        <f t="shared" si="58"/>
        <v>#N/A</v>
      </c>
      <c r="CQ44" s="641" t="e">
        <f t="shared" si="58"/>
        <v>#N/A</v>
      </c>
      <c r="CR44" s="638" t="e">
        <f t="shared" si="58"/>
        <v>#N/A</v>
      </c>
      <c r="CS44" s="639" t="e">
        <f t="shared" si="58"/>
        <v>#N/A</v>
      </c>
      <c r="CT44" s="640" t="e">
        <f t="shared" si="58"/>
        <v>#N/A</v>
      </c>
      <c r="CU44" s="641" t="e">
        <f t="shared" si="58"/>
        <v>#N/A</v>
      </c>
      <c r="CV44" s="638" t="e">
        <f t="shared" si="58"/>
        <v>#N/A</v>
      </c>
      <c r="CW44" s="639" t="e">
        <f t="shared" si="58"/>
        <v>#N/A</v>
      </c>
      <c r="CX44" s="640" t="e">
        <f t="shared" si="58"/>
        <v>#N/A</v>
      </c>
      <c r="CY44" s="641" t="e">
        <f t="shared" si="58"/>
        <v>#N/A</v>
      </c>
      <c r="CZ44" s="638" t="e">
        <f t="shared" si="58"/>
        <v>#N/A</v>
      </c>
      <c r="DA44" s="639" t="e">
        <f t="shared" si="58"/>
        <v>#N/A</v>
      </c>
      <c r="DB44" s="640" t="e">
        <f t="shared" si="58"/>
        <v>#N/A</v>
      </c>
      <c r="DC44" s="641" t="e">
        <f t="shared" si="58"/>
        <v>#N/A</v>
      </c>
      <c r="DD44" s="638" t="e">
        <f t="shared" ref="DD44:EA44" si="59">DD43+CZ44</f>
        <v>#N/A</v>
      </c>
      <c r="DE44" s="639" t="e">
        <f t="shared" si="59"/>
        <v>#N/A</v>
      </c>
      <c r="DF44" s="640" t="e">
        <f t="shared" si="59"/>
        <v>#N/A</v>
      </c>
      <c r="DG44" s="641" t="e">
        <f t="shared" si="59"/>
        <v>#N/A</v>
      </c>
      <c r="DH44" s="638" t="e">
        <f t="shared" si="59"/>
        <v>#N/A</v>
      </c>
      <c r="DI44" s="639" t="e">
        <f t="shared" si="59"/>
        <v>#N/A</v>
      </c>
      <c r="DJ44" s="640" t="e">
        <f t="shared" si="59"/>
        <v>#N/A</v>
      </c>
      <c r="DK44" s="641" t="e">
        <f t="shared" si="59"/>
        <v>#N/A</v>
      </c>
      <c r="DL44" s="638" t="e">
        <f t="shared" si="59"/>
        <v>#N/A</v>
      </c>
      <c r="DM44" s="639" t="e">
        <f t="shared" si="59"/>
        <v>#N/A</v>
      </c>
      <c r="DN44" s="640" t="e">
        <f t="shared" si="59"/>
        <v>#N/A</v>
      </c>
      <c r="DO44" s="641" t="e">
        <f t="shared" si="59"/>
        <v>#N/A</v>
      </c>
      <c r="DP44" s="638" t="e">
        <f t="shared" si="59"/>
        <v>#N/A</v>
      </c>
      <c r="DQ44" s="639" t="e">
        <f t="shared" si="59"/>
        <v>#N/A</v>
      </c>
      <c r="DR44" s="640" t="e">
        <f t="shared" si="59"/>
        <v>#N/A</v>
      </c>
      <c r="DS44" s="641" t="e">
        <f t="shared" si="59"/>
        <v>#N/A</v>
      </c>
      <c r="DT44" s="638" t="e">
        <f t="shared" si="59"/>
        <v>#N/A</v>
      </c>
      <c r="DU44" s="639" t="e">
        <f t="shared" si="59"/>
        <v>#N/A</v>
      </c>
      <c r="DV44" s="640" t="e">
        <f t="shared" si="59"/>
        <v>#N/A</v>
      </c>
      <c r="DW44" s="641" t="e">
        <f t="shared" si="59"/>
        <v>#N/A</v>
      </c>
      <c r="DX44" s="638" t="e">
        <f t="shared" si="59"/>
        <v>#N/A</v>
      </c>
      <c r="DY44" s="639" t="e">
        <f t="shared" si="59"/>
        <v>#N/A</v>
      </c>
      <c r="DZ44" s="640" t="e">
        <f t="shared" si="59"/>
        <v>#N/A</v>
      </c>
      <c r="EA44" s="641" t="e">
        <f t="shared" si="59"/>
        <v>#N/A</v>
      </c>
    </row>
    <row r="45" spans="2:131" ht="12.75" hidden="1" customHeight="1">
      <c r="B45" s="626"/>
      <c r="C45" s="627"/>
      <c r="D45" s="642" t="s">
        <v>2448</v>
      </c>
      <c r="E45" s="643" t="s">
        <v>2449</v>
      </c>
      <c r="F45" s="644"/>
      <c r="G45" s="645">
        <f>IF(F45=0,0,F45/F$115)</f>
        <v>0</v>
      </c>
      <c r="H45" s="646"/>
      <c r="I45" s="647"/>
      <c r="J45" s="647"/>
      <c r="K45" s="648"/>
      <c r="L45" s="649">
        <f>IF(O45&lt;&gt;0,(O45/$F45)*100,0)</f>
        <v>0</v>
      </c>
      <c r="M45" s="649">
        <v>0</v>
      </c>
      <c r="N45" s="650">
        <f>O45-M45</f>
        <v>0</v>
      </c>
      <c r="O45" s="651"/>
      <c r="P45" s="652">
        <f>IF(S45&lt;&gt;0,(S45/$F45)*100,0)</f>
        <v>0</v>
      </c>
      <c r="Q45" s="649">
        <v>0</v>
      </c>
      <c r="R45" s="649">
        <f>S45-Q45</f>
        <v>0</v>
      </c>
      <c r="S45" s="651"/>
      <c r="T45" s="652">
        <f>IF(W45&lt;&gt;0,(W45/$F45)*100,0)</f>
        <v>0</v>
      </c>
      <c r="U45" s="649">
        <v>0</v>
      </c>
      <c r="V45" s="649">
        <f>W45-U45</f>
        <v>0</v>
      </c>
      <c r="W45" s="651"/>
      <c r="X45" s="652">
        <f>IF(AA45&lt;&gt;0,(AA45/$F45)*100,0)</f>
        <v>0</v>
      </c>
      <c r="Y45" s="649">
        <v>0</v>
      </c>
      <c r="Z45" s="649">
        <f>AA45-Y45</f>
        <v>0</v>
      </c>
      <c r="AA45" s="651"/>
      <c r="AB45" s="652">
        <f>IF(AE45&lt;&gt;0,(AE45/$F45)*100,0)</f>
        <v>0</v>
      </c>
      <c r="AC45" s="649">
        <v>0</v>
      </c>
      <c r="AD45" s="649">
        <f>AE45-AC45</f>
        <v>0</v>
      </c>
      <c r="AE45" s="651"/>
      <c r="AF45" s="652">
        <f>IF(AI45&lt;&gt;0,(AI45/$F45)*100,0)</f>
        <v>0</v>
      </c>
      <c r="AG45" s="649">
        <v>0</v>
      </c>
      <c r="AH45" s="649">
        <f>AI45-AG45</f>
        <v>0</v>
      </c>
      <c r="AI45" s="651"/>
      <c r="AJ45" s="652">
        <f>IF(AM45&lt;&gt;0,(AM45/$F45)*100,0)</f>
        <v>0</v>
      </c>
      <c r="AK45" s="649">
        <v>0</v>
      </c>
      <c r="AL45" s="649">
        <f>AM45-AK45</f>
        <v>0</v>
      </c>
      <c r="AM45" s="651"/>
      <c r="AN45" s="652">
        <f>IF(AQ45&lt;&gt;0,(AQ45/$F45)*100,0)</f>
        <v>0</v>
      </c>
      <c r="AO45" s="649">
        <v>0</v>
      </c>
      <c r="AP45" s="649">
        <f>AQ45-AO45</f>
        <v>0</v>
      </c>
      <c r="AQ45" s="651"/>
      <c r="AR45" s="652">
        <f>IF(AU45&lt;&gt;0,(AU45/$F45)*100,0)</f>
        <v>0</v>
      </c>
      <c r="AS45" s="649">
        <v>0</v>
      </c>
      <c r="AT45" s="649">
        <f>AU45-AS45</f>
        <v>0</v>
      </c>
      <c r="AU45" s="651"/>
      <c r="AV45" s="652">
        <f>IF(AY45&lt;&gt;0,(AY45/$F45)*100,0)</f>
        <v>0</v>
      </c>
      <c r="AW45" s="649">
        <v>0</v>
      </c>
      <c r="AX45" s="649">
        <f>AY45-AW45</f>
        <v>0</v>
      </c>
      <c r="AY45" s="651"/>
      <c r="AZ45" s="652">
        <f>IF(BC45&lt;&gt;0,(BC45/$F45)*100,0)</f>
        <v>0</v>
      </c>
      <c r="BA45" s="649">
        <v>0</v>
      </c>
      <c r="BB45" s="649">
        <f>BC45-BA45</f>
        <v>0</v>
      </c>
      <c r="BC45" s="651"/>
      <c r="BD45" s="652">
        <f>IF(BG45&lt;&gt;0,(BG45/$F45)*100,0)</f>
        <v>0</v>
      </c>
      <c r="BE45" s="649">
        <v>0</v>
      </c>
      <c r="BF45" s="649">
        <f>BG45-BE45</f>
        <v>0</v>
      </c>
      <c r="BG45" s="651"/>
      <c r="BH45" s="652">
        <f>IF(BK45&lt;&gt;0,(BK45/$F45)*100,0)</f>
        <v>0</v>
      </c>
      <c r="BI45" s="649">
        <v>0</v>
      </c>
      <c r="BJ45" s="649">
        <f>BK45-BI45</f>
        <v>0</v>
      </c>
      <c r="BK45" s="651"/>
      <c r="BL45" s="652">
        <f>IF(BO45&lt;&gt;0,(BO45/$F45)*100,0)</f>
        <v>0</v>
      </c>
      <c r="BM45" s="649">
        <v>0</v>
      </c>
      <c r="BN45" s="649">
        <f>BO45-BM45</f>
        <v>0</v>
      </c>
      <c r="BO45" s="651"/>
      <c r="BP45" s="652">
        <f>IF(BS45&lt;&gt;0,(BS45/$F45)*100,0)</f>
        <v>0</v>
      </c>
      <c r="BQ45" s="649">
        <v>0</v>
      </c>
      <c r="BR45" s="649">
        <f>BS45-BQ45</f>
        <v>0</v>
      </c>
      <c r="BS45" s="651"/>
      <c r="BT45" s="652">
        <f>IF(BW45&lt;&gt;0,(BW45/$F45)*100,0)</f>
        <v>0</v>
      </c>
      <c r="BU45" s="649">
        <v>0</v>
      </c>
      <c r="BV45" s="649">
        <f>BW45-BU45</f>
        <v>0</v>
      </c>
      <c r="BW45" s="651"/>
      <c r="BX45" s="652">
        <f>IF(CA45&lt;&gt;0,(CA45/$F45)*100,0)</f>
        <v>0</v>
      </c>
      <c r="BY45" s="649">
        <v>0</v>
      </c>
      <c r="BZ45" s="649">
        <f>CA45-BY45</f>
        <v>0</v>
      </c>
      <c r="CA45" s="651"/>
      <c r="CB45" s="652">
        <f>IF(CE45&lt;&gt;0,(CE45/$F45)*100,0)</f>
        <v>0</v>
      </c>
      <c r="CC45" s="649">
        <v>0</v>
      </c>
      <c r="CD45" s="649">
        <f>CE45-CC45</f>
        <v>0</v>
      </c>
      <c r="CE45" s="651"/>
      <c r="CF45" s="652">
        <f>IF(CI45&lt;&gt;0,(CI45/$F45)*100,0)</f>
        <v>0</v>
      </c>
      <c r="CG45" s="649">
        <v>0</v>
      </c>
      <c r="CH45" s="649">
        <f>CI45-CG45</f>
        <v>0</v>
      </c>
      <c r="CI45" s="651"/>
      <c r="CJ45" s="652">
        <f>IF(CM45&lt;&gt;0,(CM45/$F45)*100,0)</f>
        <v>0</v>
      </c>
      <c r="CK45" s="649">
        <v>0</v>
      </c>
      <c r="CL45" s="649">
        <f>CM45-CK45</f>
        <v>0</v>
      </c>
      <c r="CM45" s="651"/>
      <c r="CN45" s="652">
        <f>IF(CQ45&lt;&gt;0,(CQ45/$F45)*100,0)</f>
        <v>0</v>
      </c>
      <c r="CO45" s="649">
        <v>0</v>
      </c>
      <c r="CP45" s="649">
        <f>CQ45-CO45</f>
        <v>0</v>
      </c>
      <c r="CQ45" s="651"/>
      <c r="CR45" s="652">
        <f>IF(CU45&lt;&gt;0,(CU45/$F45)*100,0)</f>
        <v>0</v>
      </c>
      <c r="CS45" s="649">
        <v>0</v>
      </c>
      <c r="CT45" s="649">
        <f>CU45-CS45</f>
        <v>0</v>
      </c>
      <c r="CU45" s="651"/>
      <c r="CV45" s="652">
        <f>IF(CY45&lt;&gt;0,(CY45/$F45)*100,0)</f>
        <v>0</v>
      </c>
      <c r="CW45" s="649">
        <v>0</v>
      </c>
      <c r="CX45" s="649">
        <f>CY45-CW45</f>
        <v>0</v>
      </c>
      <c r="CY45" s="651"/>
      <c r="CZ45" s="652">
        <f>IF(DC45&lt;&gt;0,(DC45/$F45)*100,0)</f>
        <v>0</v>
      </c>
      <c r="DA45" s="649">
        <v>0</v>
      </c>
      <c r="DB45" s="649">
        <f>DC45-DA45</f>
        <v>0</v>
      </c>
      <c r="DC45" s="651"/>
      <c r="DD45" s="652">
        <f>IF(DG45&lt;&gt;0,(DG45/$F45)*100,0)</f>
        <v>0</v>
      </c>
      <c r="DE45" s="649">
        <v>0</v>
      </c>
      <c r="DF45" s="649">
        <f>DG45-DE45</f>
        <v>0</v>
      </c>
      <c r="DG45" s="651"/>
      <c r="DH45" s="652">
        <f>IF(DK45&lt;&gt;0,(DK45/$F45)*100,0)</f>
        <v>0</v>
      </c>
      <c r="DI45" s="649">
        <v>0</v>
      </c>
      <c r="DJ45" s="649">
        <f>DK45-DI45</f>
        <v>0</v>
      </c>
      <c r="DK45" s="651"/>
      <c r="DL45" s="652">
        <f>IF(DO45&lt;&gt;0,(DO45/$F45)*100,0)</f>
        <v>0</v>
      </c>
      <c r="DM45" s="649">
        <v>0</v>
      </c>
      <c r="DN45" s="649">
        <f>DO45-DM45</f>
        <v>0</v>
      </c>
      <c r="DO45" s="651"/>
      <c r="DP45" s="652">
        <f>IF(DS45&lt;&gt;0,(DS45/$F45)*100,0)</f>
        <v>0</v>
      </c>
      <c r="DQ45" s="649">
        <v>0</v>
      </c>
      <c r="DR45" s="649">
        <f>DS45-DQ45</f>
        <v>0</v>
      </c>
      <c r="DS45" s="651"/>
      <c r="DT45" s="652">
        <f>IF(DW45&lt;&gt;0,(DW45/$F45)*100,0)</f>
        <v>0</v>
      </c>
      <c r="DU45" s="649">
        <v>0</v>
      </c>
      <c r="DV45" s="649">
        <f>DW45-DU45</f>
        <v>0</v>
      </c>
      <c r="DW45" s="651"/>
      <c r="DX45" s="652">
        <f>IF(EA45&lt;&gt;0,(EA45/$F45)*100,0)</f>
        <v>0</v>
      </c>
      <c r="DY45" s="649">
        <v>0</v>
      </c>
      <c r="DZ45" s="649">
        <f>EA45-DY45</f>
        <v>0</v>
      </c>
      <c r="EA45" s="651"/>
    </row>
    <row r="46" spans="2:131" ht="12.75" hidden="1" customHeight="1">
      <c r="B46" s="665"/>
      <c r="C46" s="627"/>
      <c r="D46" s="653" t="s">
        <v>2450</v>
      </c>
      <c r="E46" s="654" t="s">
        <v>2451</v>
      </c>
      <c r="F46" s="655" t="e">
        <f>IF(F45=0,F43,F45)</f>
        <v>#N/A</v>
      </c>
      <c r="G46" s="656"/>
      <c r="H46" s="657"/>
      <c r="I46" s="658"/>
      <c r="J46" s="658"/>
      <c r="K46" s="659"/>
      <c r="L46" s="660">
        <f t="shared" ref="L46:AQ46" si="60">L45+H46</f>
        <v>0</v>
      </c>
      <c r="M46" s="660">
        <f t="shared" si="60"/>
        <v>0</v>
      </c>
      <c r="N46" s="661">
        <f t="shared" si="60"/>
        <v>0</v>
      </c>
      <c r="O46" s="662">
        <f t="shared" si="60"/>
        <v>0</v>
      </c>
      <c r="P46" s="663">
        <f t="shared" si="60"/>
        <v>0</v>
      </c>
      <c r="Q46" s="660">
        <f t="shared" si="60"/>
        <v>0</v>
      </c>
      <c r="R46" s="660">
        <f t="shared" si="60"/>
        <v>0</v>
      </c>
      <c r="S46" s="662">
        <f t="shared" si="60"/>
        <v>0</v>
      </c>
      <c r="T46" s="663">
        <f t="shared" si="60"/>
        <v>0</v>
      </c>
      <c r="U46" s="660">
        <f t="shared" si="60"/>
        <v>0</v>
      </c>
      <c r="V46" s="660">
        <f t="shared" si="60"/>
        <v>0</v>
      </c>
      <c r="W46" s="662">
        <f t="shared" si="60"/>
        <v>0</v>
      </c>
      <c r="X46" s="663">
        <f t="shared" si="60"/>
        <v>0</v>
      </c>
      <c r="Y46" s="660">
        <f t="shared" si="60"/>
        <v>0</v>
      </c>
      <c r="Z46" s="660">
        <f t="shared" si="60"/>
        <v>0</v>
      </c>
      <c r="AA46" s="662">
        <f t="shared" si="60"/>
        <v>0</v>
      </c>
      <c r="AB46" s="663">
        <f t="shared" si="60"/>
        <v>0</v>
      </c>
      <c r="AC46" s="660">
        <f t="shared" si="60"/>
        <v>0</v>
      </c>
      <c r="AD46" s="660">
        <f t="shared" si="60"/>
        <v>0</v>
      </c>
      <c r="AE46" s="662">
        <f t="shared" si="60"/>
        <v>0</v>
      </c>
      <c r="AF46" s="663">
        <f t="shared" si="60"/>
        <v>0</v>
      </c>
      <c r="AG46" s="660">
        <f t="shared" si="60"/>
        <v>0</v>
      </c>
      <c r="AH46" s="660">
        <f t="shared" si="60"/>
        <v>0</v>
      </c>
      <c r="AI46" s="662">
        <f t="shared" si="60"/>
        <v>0</v>
      </c>
      <c r="AJ46" s="663">
        <f t="shared" si="60"/>
        <v>0</v>
      </c>
      <c r="AK46" s="660">
        <f t="shared" si="60"/>
        <v>0</v>
      </c>
      <c r="AL46" s="660">
        <f t="shared" si="60"/>
        <v>0</v>
      </c>
      <c r="AM46" s="662">
        <f t="shared" si="60"/>
        <v>0</v>
      </c>
      <c r="AN46" s="663">
        <f t="shared" si="60"/>
        <v>0</v>
      </c>
      <c r="AO46" s="660">
        <f t="shared" si="60"/>
        <v>0</v>
      </c>
      <c r="AP46" s="660">
        <f t="shared" si="60"/>
        <v>0</v>
      </c>
      <c r="AQ46" s="662">
        <f t="shared" si="60"/>
        <v>0</v>
      </c>
      <c r="AR46" s="663">
        <f t="shared" ref="AR46:BW46" si="61">AR45+AN46</f>
        <v>0</v>
      </c>
      <c r="AS46" s="660">
        <f t="shared" si="61"/>
        <v>0</v>
      </c>
      <c r="AT46" s="660">
        <f t="shared" si="61"/>
        <v>0</v>
      </c>
      <c r="AU46" s="662">
        <f t="shared" si="61"/>
        <v>0</v>
      </c>
      <c r="AV46" s="663">
        <f t="shared" si="61"/>
        <v>0</v>
      </c>
      <c r="AW46" s="660">
        <f t="shared" si="61"/>
        <v>0</v>
      </c>
      <c r="AX46" s="660">
        <f t="shared" si="61"/>
        <v>0</v>
      </c>
      <c r="AY46" s="662">
        <f t="shared" si="61"/>
        <v>0</v>
      </c>
      <c r="AZ46" s="663">
        <f t="shared" si="61"/>
        <v>0</v>
      </c>
      <c r="BA46" s="660">
        <f t="shared" si="61"/>
        <v>0</v>
      </c>
      <c r="BB46" s="660">
        <f t="shared" si="61"/>
        <v>0</v>
      </c>
      <c r="BC46" s="662">
        <f t="shared" si="61"/>
        <v>0</v>
      </c>
      <c r="BD46" s="663">
        <f t="shared" si="61"/>
        <v>0</v>
      </c>
      <c r="BE46" s="660">
        <f t="shared" si="61"/>
        <v>0</v>
      </c>
      <c r="BF46" s="660">
        <f t="shared" si="61"/>
        <v>0</v>
      </c>
      <c r="BG46" s="662">
        <f t="shared" si="61"/>
        <v>0</v>
      </c>
      <c r="BH46" s="663">
        <f t="shared" si="61"/>
        <v>0</v>
      </c>
      <c r="BI46" s="660">
        <f t="shared" si="61"/>
        <v>0</v>
      </c>
      <c r="BJ46" s="660">
        <f t="shared" si="61"/>
        <v>0</v>
      </c>
      <c r="BK46" s="662">
        <f t="shared" si="61"/>
        <v>0</v>
      </c>
      <c r="BL46" s="663">
        <f t="shared" si="61"/>
        <v>0</v>
      </c>
      <c r="BM46" s="660">
        <f t="shared" si="61"/>
        <v>0</v>
      </c>
      <c r="BN46" s="660">
        <f t="shared" si="61"/>
        <v>0</v>
      </c>
      <c r="BO46" s="662">
        <f t="shared" si="61"/>
        <v>0</v>
      </c>
      <c r="BP46" s="663">
        <f t="shared" si="61"/>
        <v>0</v>
      </c>
      <c r="BQ46" s="660">
        <f t="shared" si="61"/>
        <v>0</v>
      </c>
      <c r="BR46" s="660">
        <f t="shared" si="61"/>
        <v>0</v>
      </c>
      <c r="BS46" s="662">
        <f t="shared" si="61"/>
        <v>0</v>
      </c>
      <c r="BT46" s="663">
        <f t="shared" si="61"/>
        <v>0</v>
      </c>
      <c r="BU46" s="660">
        <f t="shared" si="61"/>
        <v>0</v>
      </c>
      <c r="BV46" s="660">
        <f t="shared" si="61"/>
        <v>0</v>
      </c>
      <c r="BW46" s="662">
        <f t="shared" si="61"/>
        <v>0</v>
      </c>
      <c r="BX46" s="663">
        <f t="shared" ref="BX46:DC46" si="62">BX45+BT46</f>
        <v>0</v>
      </c>
      <c r="BY46" s="660">
        <f t="shared" si="62"/>
        <v>0</v>
      </c>
      <c r="BZ46" s="660">
        <f t="shared" si="62"/>
        <v>0</v>
      </c>
      <c r="CA46" s="662">
        <f t="shared" si="62"/>
        <v>0</v>
      </c>
      <c r="CB46" s="663">
        <f t="shared" si="62"/>
        <v>0</v>
      </c>
      <c r="CC46" s="660">
        <f t="shared" si="62"/>
        <v>0</v>
      </c>
      <c r="CD46" s="660">
        <f t="shared" si="62"/>
        <v>0</v>
      </c>
      <c r="CE46" s="662">
        <f t="shared" si="62"/>
        <v>0</v>
      </c>
      <c r="CF46" s="663">
        <f t="shared" si="62"/>
        <v>0</v>
      </c>
      <c r="CG46" s="660">
        <f t="shared" si="62"/>
        <v>0</v>
      </c>
      <c r="CH46" s="660">
        <f t="shared" si="62"/>
        <v>0</v>
      </c>
      <c r="CI46" s="662">
        <f t="shared" si="62"/>
        <v>0</v>
      </c>
      <c r="CJ46" s="663">
        <f t="shared" si="62"/>
        <v>0</v>
      </c>
      <c r="CK46" s="660">
        <f t="shared" si="62"/>
        <v>0</v>
      </c>
      <c r="CL46" s="660">
        <f t="shared" si="62"/>
        <v>0</v>
      </c>
      <c r="CM46" s="662">
        <f t="shared" si="62"/>
        <v>0</v>
      </c>
      <c r="CN46" s="663">
        <f t="shared" si="62"/>
        <v>0</v>
      </c>
      <c r="CO46" s="660">
        <f t="shared" si="62"/>
        <v>0</v>
      </c>
      <c r="CP46" s="660">
        <f t="shared" si="62"/>
        <v>0</v>
      </c>
      <c r="CQ46" s="662">
        <f t="shared" si="62"/>
        <v>0</v>
      </c>
      <c r="CR46" s="663">
        <f t="shared" si="62"/>
        <v>0</v>
      </c>
      <c r="CS46" s="660">
        <f t="shared" si="62"/>
        <v>0</v>
      </c>
      <c r="CT46" s="660">
        <f t="shared" si="62"/>
        <v>0</v>
      </c>
      <c r="CU46" s="662">
        <f t="shared" si="62"/>
        <v>0</v>
      </c>
      <c r="CV46" s="663">
        <f t="shared" si="62"/>
        <v>0</v>
      </c>
      <c r="CW46" s="660">
        <f t="shared" si="62"/>
        <v>0</v>
      </c>
      <c r="CX46" s="660">
        <f t="shared" si="62"/>
        <v>0</v>
      </c>
      <c r="CY46" s="662">
        <f t="shared" si="62"/>
        <v>0</v>
      </c>
      <c r="CZ46" s="663">
        <f t="shared" si="62"/>
        <v>0</v>
      </c>
      <c r="DA46" s="660">
        <f t="shared" si="62"/>
        <v>0</v>
      </c>
      <c r="DB46" s="660">
        <f t="shared" si="62"/>
        <v>0</v>
      </c>
      <c r="DC46" s="662">
        <f t="shared" si="62"/>
        <v>0</v>
      </c>
      <c r="DD46" s="663">
        <f t="shared" ref="DD46:EA46" si="63">DD45+CZ46</f>
        <v>0</v>
      </c>
      <c r="DE46" s="660">
        <f t="shared" si="63"/>
        <v>0</v>
      </c>
      <c r="DF46" s="660">
        <f t="shared" si="63"/>
        <v>0</v>
      </c>
      <c r="DG46" s="662">
        <f t="shared" si="63"/>
        <v>0</v>
      </c>
      <c r="DH46" s="663">
        <f t="shared" si="63"/>
        <v>0</v>
      </c>
      <c r="DI46" s="660">
        <f t="shared" si="63"/>
        <v>0</v>
      </c>
      <c r="DJ46" s="660">
        <f t="shared" si="63"/>
        <v>0</v>
      </c>
      <c r="DK46" s="662">
        <f t="shared" si="63"/>
        <v>0</v>
      </c>
      <c r="DL46" s="663">
        <f t="shared" si="63"/>
        <v>0</v>
      </c>
      <c r="DM46" s="660">
        <f t="shared" si="63"/>
        <v>0</v>
      </c>
      <c r="DN46" s="660">
        <f t="shared" si="63"/>
        <v>0</v>
      </c>
      <c r="DO46" s="662">
        <f t="shared" si="63"/>
        <v>0</v>
      </c>
      <c r="DP46" s="663">
        <f t="shared" si="63"/>
        <v>0</v>
      </c>
      <c r="DQ46" s="660">
        <f t="shared" si="63"/>
        <v>0</v>
      </c>
      <c r="DR46" s="660">
        <f t="shared" si="63"/>
        <v>0</v>
      </c>
      <c r="DS46" s="662">
        <f t="shared" si="63"/>
        <v>0</v>
      </c>
      <c r="DT46" s="663">
        <f t="shared" si="63"/>
        <v>0</v>
      </c>
      <c r="DU46" s="660">
        <f t="shared" si="63"/>
        <v>0</v>
      </c>
      <c r="DV46" s="660">
        <f t="shared" si="63"/>
        <v>0</v>
      </c>
      <c r="DW46" s="662">
        <f t="shared" si="63"/>
        <v>0</v>
      </c>
      <c r="DX46" s="663">
        <f t="shared" si="63"/>
        <v>0</v>
      </c>
      <c r="DY46" s="660">
        <f t="shared" si="63"/>
        <v>0</v>
      </c>
      <c r="DZ46" s="660">
        <f t="shared" si="63"/>
        <v>0</v>
      </c>
      <c r="EA46" s="662">
        <f t="shared" si="63"/>
        <v>0</v>
      </c>
    </row>
    <row r="47" spans="2:131" ht="12.75" customHeight="1">
      <c r="B47" s="610">
        <v>9</v>
      </c>
      <c r="C47" s="666" t="e">
        <f>NA()</f>
        <v>#N/A</v>
      </c>
      <c r="D47" s="612" t="s">
        <v>2445</v>
      </c>
      <c r="E47" s="613" t="s">
        <v>2446</v>
      </c>
      <c r="F47" s="614" t="e">
        <f>NA()</f>
        <v>#N/A</v>
      </c>
      <c r="G47" s="615">
        <v>2.3336731050390687E-3</v>
      </c>
      <c r="H47" s="616"/>
      <c r="I47" s="617"/>
      <c r="J47" s="617"/>
      <c r="K47" s="618"/>
      <c r="L47" s="619" t="e">
        <f>NA()</f>
        <v>#N/A</v>
      </c>
      <c r="M47" s="620" t="e">
        <f>NA()</f>
        <v>#N/A</v>
      </c>
      <c r="N47" s="621" t="e">
        <f>NA()</f>
        <v>#N/A</v>
      </c>
      <c r="O47" s="622" t="e">
        <f>M47+N47</f>
        <v>#N/A</v>
      </c>
      <c r="P47" s="623" t="e">
        <f>NA()</f>
        <v>#N/A</v>
      </c>
      <c r="Q47" s="624" t="e">
        <f>NA()</f>
        <v>#N/A</v>
      </c>
      <c r="R47" s="624" t="e">
        <f>NA()</f>
        <v>#N/A</v>
      </c>
      <c r="S47" s="625" t="e">
        <f>Q47+R47</f>
        <v>#N/A</v>
      </c>
      <c r="T47" s="623">
        <v>4.1666666666600003</v>
      </c>
      <c r="U47" s="624" t="e">
        <f>NA()</f>
        <v>#N/A</v>
      </c>
      <c r="V47" s="624" t="e">
        <f>NA()</f>
        <v>#N/A</v>
      </c>
      <c r="W47" s="625" t="e">
        <f>U47+V47</f>
        <v>#N/A</v>
      </c>
      <c r="X47" s="623">
        <v>4.1666666666600003</v>
      </c>
      <c r="Y47" s="624" t="e">
        <f>NA()</f>
        <v>#N/A</v>
      </c>
      <c r="Z47" s="624" t="e">
        <f>NA()</f>
        <v>#N/A</v>
      </c>
      <c r="AA47" s="625" t="e">
        <f>Y47+Z47</f>
        <v>#N/A</v>
      </c>
      <c r="AB47" s="623">
        <v>4.1666666666600003</v>
      </c>
      <c r="AC47" s="624" t="e">
        <f>NA()</f>
        <v>#N/A</v>
      </c>
      <c r="AD47" s="624" t="e">
        <f>NA()</f>
        <v>#N/A</v>
      </c>
      <c r="AE47" s="625" t="e">
        <f>AC47+AD47</f>
        <v>#N/A</v>
      </c>
      <c r="AF47" s="623">
        <v>4.1666666666600003</v>
      </c>
      <c r="AG47" s="624" t="e">
        <f>NA()</f>
        <v>#N/A</v>
      </c>
      <c r="AH47" s="624" t="e">
        <f>NA()</f>
        <v>#N/A</v>
      </c>
      <c r="AI47" s="625" t="e">
        <f>AG47+AH47</f>
        <v>#N/A</v>
      </c>
      <c r="AJ47" s="623">
        <v>4.1666666666600003</v>
      </c>
      <c r="AK47" s="624" t="e">
        <f>NA()</f>
        <v>#N/A</v>
      </c>
      <c r="AL47" s="624" t="e">
        <f>NA()</f>
        <v>#N/A</v>
      </c>
      <c r="AM47" s="625" t="e">
        <f>AK47+AL47</f>
        <v>#N/A</v>
      </c>
      <c r="AN47" s="623">
        <v>4.1666666666600003</v>
      </c>
      <c r="AO47" s="624" t="e">
        <f>NA()</f>
        <v>#N/A</v>
      </c>
      <c r="AP47" s="624" t="e">
        <f>NA()</f>
        <v>#N/A</v>
      </c>
      <c r="AQ47" s="625" t="e">
        <f>AO47+AP47</f>
        <v>#N/A</v>
      </c>
      <c r="AR47" s="623">
        <v>4.1666666666600003</v>
      </c>
      <c r="AS47" s="624" t="e">
        <f>NA()</f>
        <v>#N/A</v>
      </c>
      <c r="AT47" s="624" t="e">
        <f>NA()</f>
        <v>#N/A</v>
      </c>
      <c r="AU47" s="625" t="e">
        <f>AS47+AT47</f>
        <v>#N/A</v>
      </c>
      <c r="AV47" s="623">
        <v>4.1666666666600003</v>
      </c>
      <c r="AW47" s="624" t="e">
        <f>NA()</f>
        <v>#N/A</v>
      </c>
      <c r="AX47" s="624" t="e">
        <f>NA()</f>
        <v>#N/A</v>
      </c>
      <c r="AY47" s="625" t="e">
        <f>AW47+AX47</f>
        <v>#N/A</v>
      </c>
      <c r="AZ47" s="623">
        <v>4.1666666666600003</v>
      </c>
      <c r="BA47" s="624" t="e">
        <f>NA()</f>
        <v>#N/A</v>
      </c>
      <c r="BB47" s="624" t="e">
        <f>NA()</f>
        <v>#N/A</v>
      </c>
      <c r="BC47" s="625" t="e">
        <f>BA47+BB47</f>
        <v>#N/A</v>
      </c>
      <c r="BD47" s="623">
        <v>4.1666666666600003</v>
      </c>
      <c r="BE47" s="624" t="e">
        <f>NA()</f>
        <v>#N/A</v>
      </c>
      <c r="BF47" s="624" t="e">
        <f>NA()</f>
        <v>#N/A</v>
      </c>
      <c r="BG47" s="625" t="e">
        <f>BE47+BF47</f>
        <v>#N/A</v>
      </c>
      <c r="BH47" s="623">
        <v>4.1666666666600003</v>
      </c>
      <c r="BI47" s="624" t="e">
        <f>NA()</f>
        <v>#N/A</v>
      </c>
      <c r="BJ47" s="624" t="e">
        <f>NA()</f>
        <v>#N/A</v>
      </c>
      <c r="BK47" s="625" t="e">
        <f>BI47+BJ47</f>
        <v>#N/A</v>
      </c>
      <c r="BL47" s="623">
        <v>4.1666666666600003</v>
      </c>
      <c r="BM47" s="624" t="e">
        <f>NA()</f>
        <v>#N/A</v>
      </c>
      <c r="BN47" s="624" t="e">
        <f>NA()</f>
        <v>#N/A</v>
      </c>
      <c r="BO47" s="625" t="e">
        <f>BM47+BN47</f>
        <v>#N/A</v>
      </c>
      <c r="BP47" s="623">
        <v>4.1666666666600003</v>
      </c>
      <c r="BQ47" s="624" t="e">
        <f>NA()</f>
        <v>#N/A</v>
      </c>
      <c r="BR47" s="624" t="e">
        <f>NA()</f>
        <v>#N/A</v>
      </c>
      <c r="BS47" s="625" t="e">
        <f>BQ47+BR47</f>
        <v>#N/A</v>
      </c>
      <c r="BT47" s="623">
        <v>4.1666666666600003</v>
      </c>
      <c r="BU47" s="624" t="e">
        <f>NA()</f>
        <v>#N/A</v>
      </c>
      <c r="BV47" s="624" t="e">
        <f>NA()</f>
        <v>#N/A</v>
      </c>
      <c r="BW47" s="625" t="e">
        <f>BU47+BV47</f>
        <v>#N/A</v>
      </c>
      <c r="BX47" s="623">
        <v>4.1666666666600003</v>
      </c>
      <c r="BY47" s="624" t="e">
        <f>NA()</f>
        <v>#N/A</v>
      </c>
      <c r="BZ47" s="624" t="e">
        <f>NA()</f>
        <v>#N/A</v>
      </c>
      <c r="CA47" s="625" t="e">
        <f>BY47+BZ47</f>
        <v>#N/A</v>
      </c>
      <c r="CB47" s="623">
        <v>4.1666666666600003</v>
      </c>
      <c r="CC47" s="624" t="e">
        <f>NA()</f>
        <v>#N/A</v>
      </c>
      <c r="CD47" s="624" t="e">
        <f>NA()</f>
        <v>#N/A</v>
      </c>
      <c r="CE47" s="625" t="e">
        <f>CC47+CD47</f>
        <v>#N/A</v>
      </c>
      <c r="CF47" s="623">
        <v>4.1666666666600003</v>
      </c>
      <c r="CG47" s="624" t="e">
        <f>NA()</f>
        <v>#N/A</v>
      </c>
      <c r="CH47" s="624" t="e">
        <f>NA()</f>
        <v>#N/A</v>
      </c>
      <c r="CI47" s="625" t="e">
        <f>CG47+CH47</f>
        <v>#N/A</v>
      </c>
      <c r="CJ47" s="623">
        <v>4.1666666666600003</v>
      </c>
      <c r="CK47" s="624" t="e">
        <f>NA()</f>
        <v>#N/A</v>
      </c>
      <c r="CL47" s="624" t="e">
        <f>NA()</f>
        <v>#N/A</v>
      </c>
      <c r="CM47" s="625" t="e">
        <f>CK47+CL47</f>
        <v>#N/A</v>
      </c>
      <c r="CN47" s="623">
        <v>4.1666666666600003</v>
      </c>
      <c r="CO47" s="624" t="e">
        <f>NA()</f>
        <v>#N/A</v>
      </c>
      <c r="CP47" s="624" t="e">
        <f>NA()</f>
        <v>#N/A</v>
      </c>
      <c r="CQ47" s="625" t="e">
        <f>CO47+CP47</f>
        <v>#N/A</v>
      </c>
      <c r="CR47" s="623">
        <v>4.1666666666600003</v>
      </c>
      <c r="CS47" s="624" t="e">
        <f>NA()</f>
        <v>#N/A</v>
      </c>
      <c r="CT47" s="624" t="e">
        <f>NA()</f>
        <v>#N/A</v>
      </c>
      <c r="CU47" s="625" t="e">
        <f>CS47+CT47</f>
        <v>#N/A</v>
      </c>
      <c r="CV47" s="623">
        <v>4.1666666666600003</v>
      </c>
      <c r="CW47" s="624" t="e">
        <f>NA()</f>
        <v>#N/A</v>
      </c>
      <c r="CX47" s="624" t="e">
        <f>NA()</f>
        <v>#N/A</v>
      </c>
      <c r="CY47" s="625" t="e">
        <f>CW47+CX47</f>
        <v>#N/A</v>
      </c>
      <c r="CZ47" s="623">
        <v>4.1666666666600003</v>
      </c>
      <c r="DA47" s="624" t="e">
        <f>NA()</f>
        <v>#N/A</v>
      </c>
      <c r="DB47" s="624" t="e">
        <f>NA()</f>
        <v>#N/A</v>
      </c>
      <c r="DC47" s="625" t="e">
        <f>DA47+DB47</f>
        <v>#N/A</v>
      </c>
      <c r="DD47" s="623" t="e">
        <f>NA()</f>
        <v>#N/A</v>
      </c>
      <c r="DE47" s="624" t="e">
        <f>NA()</f>
        <v>#N/A</v>
      </c>
      <c r="DF47" s="624" t="e">
        <f>NA()</f>
        <v>#N/A</v>
      </c>
      <c r="DG47" s="625" t="e">
        <f>DE47+DF47</f>
        <v>#N/A</v>
      </c>
      <c r="DH47" s="623" t="e">
        <f>NA()</f>
        <v>#N/A</v>
      </c>
      <c r="DI47" s="624" t="e">
        <f>NA()</f>
        <v>#N/A</v>
      </c>
      <c r="DJ47" s="624" t="e">
        <f>NA()</f>
        <v>#N/A</v>
      </c>
      <c r="DK47" s="625" t="e">
        <f>DI47+DJ47</f>
        <v>#N/A</v>
      </c>
      <c r="DL47" s="623" t="e">
        <f>NA()</f>
        <v>#N/A</v>
      </c>
      <c r="DM47" s="624" t="e">
        <f>NA()</f>
        <v>#N/A</v>
      </c>
      <c r="DN47" s="624" t="e">
        <f>NA()</f>
        <v>#N/A</v>
      </c>
      <c r="DO47" s="625" t="e">
        <f>DM47+DN47</f>
        <v>#N/A</v>
      </c>
      <c r="DP47" s="623" t="e">
        <f>NA()</f>
        <v>#N/A</v>
      </c>
      <c r="DQ47" s="624" t="e">
        <f>NA()</f>
        <v>#N/A</v>
      </c>
      <c r="DR47" s="624" t="e">
        <f>NA()</f>
        <v>#N/A</v>
      </c>
      <c r="DS47" s="625" t="e">
        <f>DQ47+DR47</f>
        <v>#N/A</v>
      </c>
      <c r="DT47" s="623" t="e">
        <f>NA()</f>
        <v>#N/A</v>
      </c>
      <c r="DU47" s="624" t="e">
        <f>NA()</f>
        <v>#N/A</v>
      </c>
      <c r="DV47" s="624" t="e">
        <f>NA()</f>
        <v>#N/A</v>
      </c>
      <c r="DW47" s="625" t="e">
        <f>DU47+DV47</f>
        <v>#N/A</v>
      </c>
      <c r="DX47" s="623" t="e">
        <f>NA()</f>
        <v>#N/A</v>
      </c>
      <c r="DY47" s="624" t="e">
        <f>NA()</f>
        <v>#N/A</v>
      </c>
      <c r="DZ47" s="624" t="e">
        <f>NA()</f>
        <v>#N/A</v>
      </c>
      <c r="EA47" s="625" t="e">
        <f>DY47+DZ47</f>
        <v>#N/A</v>
      </c>
    </row>
    <row r="48" spans="2:131" ht="12.75" hidden="1" customHeight="1">
      <c r="B48" s="626"/>
      <c r="C48" s="627"/>
      <c r="D48" s="628" t="s">
        <v>2445</v>
      </c>
      <c r="E48" s="629" t="s">
        <v>2447</v>
      </c>
      <c r="F48" s="630">
        <f>IF(F49&lt;&gt;0,F47-F49,0)</f>
        <v>0</v>
      </c>
      <c r="G48" s="631"/>
      <c r="H48" s="632"/>
      <c r="I48" s="633"/>
      <c r="J48" s="633"/>
      <c r="K48" s="634"/>
      <c r="L48" s="635" t="e">
        <f>L47+H48</f>
        <v>#N/A</v>
      </c>
      <c r="M48" s="635" t="e">
        <f>M47+I48</f>
        <v>#N/A</v>
      </c>
      <c r="N48" s="636" t="e">
        <f>N47+J48</f>
        <v>#N/A</v>
      </c>
      <c r="O48" s="637" t="e">
        <f>'COMP INVESTIM.'!#REF!</f>
        <v>#REF!</v>
      </c>
      <c r="P48" s="638" t="e">
        <f t="shared" ref="P48:AU48" si="64">P47+L48</f>
        <v>#N/A</v>
      </c>
      <c r="Q48" s="639" t="e">
        <f t="shared" si="64"/>
        <v>#N/A</v>
      </c>
      <c r="R48" s="640" t="e">
        <f t="shared" si="64"/>
        <v>#N/A</v>
      </c>
      <c r="S48" s="641" t="e">
        <f t="shared" si="64"/>
        <v>#N/A</v>
      </c>
      <c r="T48" s="638" t="e">
        <f t="shared" si="64"/>
        <v>#N/A</v>
      </c>
      <c r="U48" s="639" t="e">
        <f t="shared" si="64"/>
        <v>#N/A</v>
      </c>
      <c r="V48" s="640" t="e">
        <f t="shared" si="64"/>
        <v>#N/A</v>
      </c>
      <c r="W48" s="641" t="e">
        <f t="shared" si="64"/>
        <v>#N/A</v>
      </c>
      <c r="X48" s="638" t="e">
        <f t="shared" si="64"/>
        <v>#N/A</v>
      </c>
      <c r="Y48" s="639" t="e">
        <f t="shared" si="64"/>
        <v>#N/A</v>
      </c>
      <c r="Z48" s="640" t="e">
        <f t="shared" si="64"/>
        <v>#N/A</v>
      </c>
      <c r="AA48" s="641" t="e">
        <f t="shared" si="64"/>
        <v>#N/A</v>
      </c>
      <c r="AB48" s="638" t="e">
        <f t="shared" si="64"/>
        <v>#N/A</v>
      </c>
      <c r="AC48" s="639" t="e">
        <f t="shared" si="64"/>
        <v>#N/A</v>
      </c>
      <c r="AD48" s="640" t="e">
        <f t="shared" si="64"/>
        <v>#N/A</v>
      </c>
      <c r="AE48" s="641" t="e">
        <f t="shared" si="64"/>
        <v>#N/A</v>
      </c>
      <c r="AF48" s="638" t="e">
        <f t="shared" si="64"/>
        <v>#N/A</v>
      </c>
      <c r="AG48" s="639" t="e">
        <f t="shared" si="64"/>
        <v>#N/A</v>
      </c>
      <c r="AH48" s="640" t="e">
        <f t="shared" si="64"/>
        <v>#N/A</v>
      </c>
      <c r="AI48" s="641" t="e">
        <f t="shared" si="64"/>
        <v>#N/A</v>
      </c>
      <c r="AJ48" s="638" t="e">
        <f t="shared" si="64"/>
        <v>#N/A</v>
      </c>
      <c r="AK48" s="639" t="e">
        <f t="shared" si="64"/>
        <v>#N/A</v>
      </c>
      <c r="AL48" s="640" t="e">
        <f t="shared" si="64"/>
        <v>#N/A</v>
      </c>
      <c r="AM48" s="641" t="e">
        <f t="shared" si="64"/>
        <v>#N/A</v>
      </c>
      <c r="AN48" s="638" t="e">
        <f t="shared" si="64"/>
        <v>#N/A</v>
      </c>
      <c r="AO48" s="639" t="e">
        <f t="shared" si="64"/>
        <v>#N/A</v>
      </c>
      <c r="AP48" s="640" t="e">
        <f t="shared" si="64"/>
        <v>#N/A</v>
      </c>
      <c r="AQ48" s="641" t="e">
        <f t="shared" si="64"/>
        <v>#N/A</v>
      </c>
      <c r="AR48" s="638" t="e">
        <f t="shared" si="64"/>
        <v>#N/A</v>
      </c>
      <c r="AS48" s="639" t="e">
        <f t="shared" si="64"/>
        <v>#N/A</v>
      </c>
      <c r="AT48" s="640" t="e">
        <f t="shared" si="64"/>
        <v>#N/A</v>
      </c>
      <c r="AU48" s="641" t="e">
        <f t="shared" si="64"/>
        <v>#N/A</v>
      </c>
      <c r="AV48" s="638" t="e">
        <f t="shared" ref="AV48:CA48" si="65">AV47+AR48</f>
        <v>#N/A</v>
      </c>
      <c r="AW48" s="639" t="e">
        <f t="shared" si="65"/>
        <v>#N/A</v>
      </c>
      <c r="AX48" s="640" t="e">
        <f t="shared" si="65"/>
        <v>#N/A</v>
      </c>
      <c r="AY48" s="641" t="e">
        <f t="shared" si="65"/>
        <v>#N/A</v>
      </c>
      <c r="AZ48" s="638" t="e">
        <f t="shared" si="65"/>
        <v>#N/A</v>
      </c>
      <c r="BA48" s="639" t="e">
        <f t="shared" si="65"/>
        <v>#N/A</v>
      </c>
      <c r="BB48" s="640" t="e">
        <f t="shared" si="65"/>
        <v>#N/A</v>
      </c>
      <c r="BC48" s="641" t="e">
        <f t="shared" si="65"/>
        <v>#N/A</v>
      </c>
      <c r="BD48" s="638" t="e">
        <f t="shared" si="65"/>
        <v>#N/A</v>
      </c>
      <c r="BE48" s="639" t="e">
        <f t="shared" si="65"/>
        <v>#N/A</v>
      </c>
      <c r="BF48" s="640" t="e">
        <f t="shared" si="65"/>
        <v>#N/A</v>
      </c>
      <c r="BG48" s="641" t="e">
        <f t="shared" si="65"/>
        <v>#N/A</v>
      </c>
      <c r="BH48" s="638" t="e">
        <f t="shared" si="65"/>
        <v>#N/A</v>
      </c>
      <c r="BI48" s="639" t="e">
        <f t="shared" si="65"/>
        <v>#N/A</v>
      </c>
      <c r="BJ48" s="640" t="e">
        <f t="shared" si="65"/>
        <v>#N/A</v>
      </c>
      <c r="BK48" s="641" t="e">
        <f t="shared" si="65"/>
        <v>#N/A</v>
      </c>
      <c r="BL48" s="638" t="e">
        <f t="shared" si="65"/>
        <v>#N/A</v>
      </c>
      <c r="BM48" s="639" t="e">
        <f t="shared" si="65"/>
        <v>#N/A</v>
      </c>
      <c r="BN48" s="640" t="e">
        <f t="shared" si="65"/>
        <v>#N/A</v>
      </c>
      <c r="BO48" s="641" t="e">
        <f t="shared" si="65"/>
        <v>#N/A</v>
      </c>
      <c r="BP48" s="638" t="e">
        <f t="shared" si="65"/>
        <v>#N/A</v>
      </c>
      <c r="BQ48" s="639" t="e">
        <f t="shared" si="65"/>
        <v>#N/A</v>
      </c>
      <c r="BR48" s="640" t="e">
        <f t="shared" si="65"/>
        <v>#N/A</v>
      </c>
      <c r="BS48" s="641" t="e">
        <f t="shared" si="65"/>
        <v>#N/A</v>
      </c>
      <c r="BT48" s="638" t="e">
        <f t="shared" si="65"/>
        <v>#N/A</v>
      </c>
      <c r="BU48" s="639" t="e">
        <f t="shared" si="65"/>
        <v>#N/A</v>
      </c>
      <c r="BV48" s="640" t="e">
        <f t="shared" si="65"/>
        <v>#N/A</v>
      </c>
      <c r="BW48" s="641" t="e">
        <f t="shared" si="65"/>
        <v>#N/A</v>
      </c>
      <c r="BX48" s="638" t="e">
        <f t="shared" si="65"/>
        <v>#N/A</v>
      </c>
      <c r="BY48" s="639" t="e">
        <f t="shared" si="65"/>
        <v>#N/A</v>
      </c>
      <c r="BZ48" s="640" t="e">
        <f t="shared" si="65"/>
        <v>#N/A</v>
      </c>
      <c r="CA48" s="641" t="e">
        <f t="shared" si="65"/>
        <v>#N/A</v>
      </c>
      <c r="CB48" s="638" t="e">
        <f t="shared" ref="CB48:DG48" si="66">CB47+BX48</f>
        <v>#N/A</v>
      </c>
      <c r="CC48" s="639" t="e">
        <f t="shared" si="66"/>
        <v>#N/A</v>
      </c>
      <c r="CD48" s="640" t="e">
        <f t="shared" si="66"/>
        <v>#N/A</v>
      </c>
      <c r="CE48" s="641" t="e">
        <f t="shared" si="66"/>
        <v>#N/A</v>
      </c>
      <c r="CF48" s="638" t="e">
        <f t="shared" si="66"/>
        <v>#N/A</v>
      </c>
      <c r="CG48" s="639" t="e">
        <f t="shared" si="66"/>
        <v>#N/A</v>
      </c>
      <c r="CH48" s="640" t="e">
        <f t="shared" si="66"/>
        <v>#N/A</v>
      </c>
      <c r="CI48" s="641" t="e">
        <f t="shared" si="66"/>
        <v>#N/A</v>
      </c>
      <c r="CJ48" s="638" t="e">
        <f t="shared" si="66"/>
        <v>#N/A</v>
      </c>
      <c r="CK48" s="639" t="e">
        <f t="shared" si="66"/>
        <v>#N/A</v>
      </c>
      <c r="CL48" s="640" t="e">
        <f t="shared" si="66"/>
        <v>#N/A</v>
      </c>
      <c r="CM48" s="641" t="e">
        <f t="shared" si="66"/>
        <v>#N/A</v>
      </c>
      <c r="CN48" s="638" t="e">
        <f t="shared" si="66"/>
        <v>#N/A</v>
      </c>
      <c r="CO48" s="639" t="e">
        <f t="shared" si="66"/>
        <v>#N/A</v>
      </c>
      <c r="CP48" s="640" t="e">
        <f t="shared" si="66"/>
        <v>#N/A</v>
      </c>
      <c r="CQ48" s="641" t="e">
        <f t="shared" si="66"/>
        <v>#N/A</v>
      </c>
      <c r="CR48" s="638" t="e">
        <f t="shared" si="66"/>
        <v>#N/A</v>
      </c>
      <c r="CS48" s="639" t="e">
        <f t="shared" si="66"/>
        <v>#N/A</v>
      </c>
      <c r="CT48" s="640" t="e">
        <f t="shared" si="66"/>
        <v>#N/A</v>
      </c>
      <c r="CU48" s="641" t="e">
        <f t="shared" si="66"/>
        <v>#N/A</v>
      </c>
      <c r="CV48" s="638" t="e">
        <f t="shared" si="66"/>
        <v>#N/A</v>
      </c>
      <c r="CW48" s="639" t="e">
        <f t="shared" si="66"/>
        <v>#N/A</v>
      </c>
      <c r="CX48" s="640" t="e">
        <f t="shared" si="66"/>
        <v>#N/A</v>
      </c>
      <c r="CY48" s="641" t="e">
        <f t="shared" si="66"/>
        <v>#N/A</v>
      </c>
      <c r="CZ48" s="638" t="e">
        <f t="shared" si="66"/>
        <v>#N/A</v>
      </c>
      <c r="DA48" s="639" t="e">
        <f t="shared" si="66"/>
        <v>#N/A</v>
      </c>
      <c r="DB48" s="640" t="e">
        <f t="shared" si="66"/>
        <v>#N/A</v>
      </c>
      <c r="DC48" s="641" t="e">
        <f t="shared" si="66"/>
        <v>#N/A</v>
      </c>
      <c r="DD48" s="638" t="e">
        <f t="shared" si="66"/>
        <v>#N/A</v>
      </c>
      <c r="DE48" s="639" t="e">
        <f t="shared" si="66"/>
        <v>#N/A</v>
      </c>
      <c r="DF48" s="640" t="e">
        <f t="shared" si="66"/>
        <v>#N/A</v>
      </c>
      <c r="DG48" s="641" t="e">
        <f t="shared" si="66"/>
        <v>#N/A</v>
      </c>
      <c r="DH48" s="638" t="e">
        <f t="shared" ref="DH48:EA48" si="67">DH47+DD48</f>
        <v>#N/A</v>
      </c>
      <c r="DI48" s="639" t="e">
        <f t="shared" si="67"/>
        <v>#N/A</v>
      </c>
      <c r="DJ48" s="640" t="e">
        <f t="shared" si="67"/>
        <v>#N/A</v>
      </c>
      <c r="DK48" s="641" t="e">
        <f t="shared" si="67"/>
        <v>#N/A</v>
      </c>
      <c r="DL48" s="638" t="e">
        <f t="shared" si="67"/>
        <v>#N/A</v>
      </c>
      <c r="DM48" s="639" t="e">
        <f t="shared" si="67"/>
        <v>#N/A</v>
      </c>
      <c r="DN48" s="640" t="e">
        <f t="shared" si="67"/>
        <v>#N/A</v>
      </c>
      <c r="DO48" s="641" t="e">
        <f t="shared" si="67"/>
        <v>#N/A</v>
      </c>
      <c r="DP48" s="638" t="e">
        <f t="shared" si="67"/>
        <v>#N/A</v>
      </c>
      <c r="DQ48" s="639" t="e">
        <f t="shared" si="67"/>
        <v>#N/A</v>
      </c>
      <c r="DR48" s="640" t="e">
        <f t="shared" si="67"/>
        <v>#N/A</v>
      </c>
      <c r="DS48" s="641" t="e">
        <f t="shared" si="67"/>
        <v>#N/A</v>
      </c>
      <c r="DT48" s="638" t="e">
        <f t="shared" si="67"/>
        <v>#N/A</v>
      </c>
      <c r="DU48" s="639" t="e">
        <f t="shared" si="67"/>
        <v>#N/A</v>
      </c>
      <c r="DV48" s="640" t="e">
        <f t="shared" si="67"/>
        <v>#N/A</v>
      </c>
      <c r="DW48" s="641" t="e">
        <f t="shared" si="67"/>
        <v>#N/A</v>
      </c>
      <c r="DX48" s="638" t="e">
        <f t="shared" si="67"/>
        <v>#N/A</v>
      </c>
      <c r="DY48" s="639" t="e">
        <f t="shared" si="67"/>
        <v>#N/A</v>
      </c>
      <c r="DZ48" s="640" t="e">
        <f t="shared" si="67"/>
        <v>#N/A</v>
      </c>
      <c r="EA48" s="641" t="e">
        <f t="shared" si="67"/>
        <v>#N/A</v>
      </c>
    </row>
    <row r="49" spans="2:131" ht="12.75" hidden="1" customHeight="1">
      <c r="B49" s="626"/>
      <c r="C49" s="627"/>
      <c r="D49" s="642" t="s">
        <v>2448</v>
      </c>
      <c r="E49" s="643" t="s">
        <v>2449</v>
      </c>
      <c r="F49" s="644"/>
      <c r="G49" s="645">
        <f>IF(F49=0,0,F49/F$115)</f>
        <v>0</v>
      </c>
      <c r="H49" s="646"/>
      <c r="I49" s="647"/>
      <c r="J49" s="647"/>
      <c r="K49" s="648"/>
      <c r="L49" s="649">
        <f>IF(O49&lt;&gt;0,(O49/$F49)*100,0)</f>
        <v>0</v>
      </c>
      <c r="M49" s="649">
        <v>0</v>
      </c>
      <c r="N49" s="650">
        <f>O49-M49</f>
        <v>0</v>
      </c>
      <c r="O49" s="651"/>
      <c r="P49" s="652">
        <f>IF(S49&lt;&gt;0,(S49/$F49)*100,0)</f>
        <v>0</v>
      </c>
      <c r="Q49" s="649">
        <v>0</v>
      </c>
      <c r="R49" s="649">
        <f>S49-Q49</f>
        <v>0</v>
      </c>
      <c r="S49" s="651"/>
      <c r="T49" s="652">
        <f>IF(W49&lt;&gt;0,(W49/$F49)*100,0)</f>
        <v>0</v>
      </c>
      <c r="U49" s="649">
        <v>0</v>
      </c>
      <c r="V49" s="649">
        <f>W49-U49</f>
        <v>0</v>
      </c>
      <c r="W49" s="651"/>
      <c r="X49" s="652">
        <f>IF(AA49&lt;&gt;0,(AA49/$F49)*100,0)</f>
        <v>0</v>
      </c>
      <c r="Y49" s="649">
        <v>0</v>
      </c>
      <c r="Z49" s="649">
        <f>AA49-Y49</f>
        <v>0</v>
      </c>
      <c r="AA49" s="651"/>
      <c r="AB49" s="652">
        <f>IF(AE49&lt;&gt;0,(AE49/$F49)*100,0)</f>
        <v>0</v>
      </c>
      <c r="AC49" s="649">
        <v>0</v>
      </c>
      <c r="AD49" s="649">
        <f>AE49-AC49</f>
        <v>0</v>
      </c>
      <c r="AE49" s="651"/>
      <c r="AF49" s="652">
        <f>IF(AI49&lt;&gt;0,(AI49/$F49)*100,0)</f>
        <v>0</v>
      </c>
      <c r="AG49" s="649">
        <v>0</v>
      </c>
      <c r="AH49" s="649">
        <f>AI49-AG49</f>
        <v>0</v>
      </c>
      <c r="AI49" s="651"/>
      <c r="AJ49" s="652">
        <f>IF(AM49&lt;&gt;0,(AM49/$F49)*100,0)</f>
        <v>0</v>
      </c>
      <c r="AK49" s="649">
        <v>0</v>
      </c>
      <c r="AL49" s="649">
        <f>AM49-AK49</f>
        <v>0</v>
      </c>
      <c r="AM49" s="651"/>
      <c r="AN49" s="652">
        <f>IF(AQ49&lt;&gt;0,(AQ49/$F49)*100,0)</f>
        <v>0</v>
      </c>
      <c r="AO49" s="649">
        <v>0</v>
      </c>
      <c r="AP49" s="649">
        <f>AQ49-AO49</f>
        <v>0</v>
      </c>
      <c r="AQ49" s="651"/>
      <c r="AR49" s="652">
        <f>IF(AU49&lt;&gt;0,(AU49/$F49)*100,0)</f>
        <v>0</v>
      </c>
      <c r="AS49" s="649">
        <v>0</v>
      </c>
      <c r="AT49" s="649">
        <f>AU49-AS49</f>
        <v>0</v>
      </c>
      <c r="AU49" s="651"/>
      <c r="AV49" s="652">
        <f>IF(AY49&lt;&gt;0,(AY49/$F49)*100,0)</f>
        <v>0</v>
      </c>
      <c r="AW49" s="649">
        <v>0</v>
      </c>
      <c r="AX49" s="649">
        <f>AY49-AW49</f>
        <v>0</v>
      </c>
      <c r="AY49" s="651"/>
      <c r="AZ49" s="652">
        <f>IF(BC49&lt;&gt;0,(BC49/$F49)*100,0)</f>
        <v>0</v>
      </c>
      <c r="BA49" s="649">
        <v>0</v>
      </c>
      <c r="BB49" s="649">
        <f>BC49-BA49</f>
        <v>0</v>
      </c>
      <c r="BC49" s="651"/>
      <c r="BD49" s="652">
        <f>IF(BG49&lt;&gt;0,(BG49/$F49)*100,0)</f>
        <v>0</v>
      </c>
      <c r="BE49" s="649">
        <v>0</v>
      </c>
      <c r="BF49" s="649">
        <f>BG49-BE49</f>
        <v>0</v>
      </c>
      <c r="BG49" s="651"/>
      <c r="BH49" s="652">
        <f>IF(BK49&lt;&gt;0,(BK49/$F49)*100,0)</f>
        <v>0</v>
      </c>
      <c r="BI49" s="649">
        <v>0</v>
      </c>
      <c r="BJ49" s="649">
        <f>BK49-BI49</f>
        <v>0</v>
      </c>
      <c r="BK49" s="651"/>
      <c r="BL49" s="652">
        <f>IF(BO49&lt;&gt;0,(BO49/$F49)*100,0)</f>
        <v>0</v>
      </c>
      <c r="BM49" s="649">
        <v>0</v>
      </c>
      <c r="BN49" s="649">
        <f>BO49-BM49</f>
        <v>0</v>
      </c>
      <c r="BO49" s="651"/>
      <c r="BP49" s="652">
        <f>IF(BS49&lt;&gt;0,(BS49/$F49)*100,0)</f>
        <v>0</v>
      </c>
      <c r="BQ49" s="649">
        <v>0</v>
      </c>
      <c r="BR49" s="649">
        <f>BS49-BQ49</f>
        <v>0</v>
      </c>
      <c r="BS49" s="651"/>
      <c r="BT49" s="652">
        <f>IF(BW49&lt;&gt;0,(BW49/$F49)*100,0)</f>
        <v>0</v>
      </c>
      <c r="BU49" s="649">
        <v>0</v>
      </c>
      <c r="BV49" s="649">
        <f>BW49-BU49</f>
        <v>0</v>
      </c>
      <c r="BW49" s="651"/>
      <c r="BX49" s="652">
        <f>IF(CA49&lt;&gt;0,(CA49/$F49)*100,0)</f>
        <v>0</v>
      </c>
      <c r="BY49" s="649">
        <v>0</v>
      </c>
      <c r="BZ49" s="649">
        <f>CA49-BY49</f>
        <v>0</v>
      </c>
      <c r="CA49" s="651"/>
      <c r="CB49" s="652">
        <f>IF(CE49&lt;&gt;0,(CE49/$F49)*100,0)</f>
        <v>0</v>
      </c>
      <c r="CC49" s="649">
        <v>0</v>
      </c>
      <c r="CD49" s="649">
        <f>CE49-CC49</f>
        <v>0</v>
      </c>
      <c r="CE49" s="651"/>
      <c r="CF49" s="652">
        <f>IF(CI49&lt;&gt;0,(CI49/$F49)*100,0)</f>
        <v>0</v>
      </c>
      <c r="CG49" s="649">
        <v>0</v>
      </c>
      <c r="CH49" s="649">
        <f>CI49-CG49</f>
        <v>0</v>
      </c>
      <c r="CI49" s="651"/>
      <c r="CJ49" s="652">
        <f>IF(CM49&lt;&gt;0,(CM49/$F49)*100,0)</f>
        <v>0</v>
      </c>
      <c r="CK49" s="649">
        <v>0</v>
      </c>
      <c r="CL49" s="649">
        <f>CM49-CK49</f>
        <v>0</v>
      </c>
      <c r="CM49" s="651"/>
      <c r="CN49" s="652">
        <f>IF(CQ49&lt;&gt;0,(CQ49/$F49)*100,0)</f>
        <v>0</v>
      </c>
      <c r="CO49" s="649">
        <v>0</v>
      </c>
      <c r="CP49" s="649">
        <f>CQ49-CO49</f>
        <v>0</v>
      </c>
      <c r="CQ49" s="651"/>
      <c r="CR49" s="652">
        <f>IF(CU49&lt;&gt;0,(CU49/$F49)*100,0)</f>
        <v>0</v>
      </c>
      <c r="CS49" s="649">
        <v>0</v>
      </c>
      <c r="CT49" s="649">
        <f>CU49-CS49</f>
        <v>0</v>
      </c>
      <c r="CU49" s="651"/>
      <c r="CV49" s="652">
        <f>IF(CY49&lt;&gt;0,(CY49/$F49)*100,0)</f>
        <v>0</v>
      </c>
      <c r="CW49" s="649">
        <v>0</v>
      </c>
      <c r="CX49" s="649">
        <f>CY49-CW49</f>
        <v>0</v>
      </c>
      <c r="CY49" s="651"/>
      <c r="CZ49" s="652">
        <f>IF(DC49&lt;&gt;0,(DC49/$F49)*100,0)</f>
        <v>0</v>
      </c>
      <c r="DA49" s="649">
        <v>0</v>
      </c>
      <c r="DB49" s="649">
        <f>DC49-DA49</f>
        <v>0</v>
      </c>
      <c r="DC49" s="651"/>
      <c r="DD49" s="652">
        <f>IF(DG49&lt;&gt;0,(DG49/$F49)*100,0)</f>
        <v>0</v>
      </c>
      <c r="DE49" s="649">
        <v>0</v>
      </c>
      <c r="DF49" s="649">
        <f>DG49-DE49</f>
        <v>0</v>
      </c>
      <c r="DG49" s="651"/>
      <c r="DH49" s="652">
        <f>IF(DK49&lt;&gt;0,(DK49/$F49)*100,0)</f>
        <v>0</v>
      </c>
      <c r="DI49" s="649">
        <v>0</v>
      </c>
      <c r="DJ49" s="649">
        <f>DK49-DI49</f>
        <v>0</v>
      </c>
      <c r="DK49" s="651"/>
      <c r="DL49" s="652">
        <f>IF(DO49&lt;&gt;0,(DO49/$F49)*100,0)</f>
        <v>0</v>
      </c>
      <c r="DM49" s="649">
        <v>0</v>
      </c>
      <c r="DN49" s="649">
        <f>DO49-DM49</f>
        <v>0</v>
      </c>
      <c r="DO49" s="651"/>
      <c r="DP49" s="652">
        <f>IF(DS49&lt;&gt;0,(DS49/$F49)*100,0)</f>
        <v>0</v>
      </c>
      <c r="DQ49" s="649">
        <v>0</v>
      </c>
      <c r="DR49" s="649">
        <f>DS49-DQ49</f>
        <v>0</v>
      </c>
      <c r="DS49" s="651"/>
      <c r="DT49" s="652">
        <f>IF(DW49&lt;&gt;0,(DW49/$F49)*100,0)</f>
        <v>0</v>
      </c>
      <c r="DU49" s="649">
        <v>0</v>
      </c>
      <c r="DV49" s="649">
        <f>DW49-DU49</f>
        <v>0</v>
      </c>
      <c r="DW49" s="651"/>
      <c r="DX49" s="652">
        <f>IF(EA49&lt;&gt;0,(EA49/$F49)*100,0)</f>
        <v>0</v>
      </c>
      <c r="DY49" s="649">
        <v>0</v>
      </c>
      <c r="DZ49" s="649">
        <f>EA49-DY49</f>
        <v>0</v>
      </c>
      <c r="EA49" s="651"/>
    </row>
    <row r="50" spans="2:131" ht="12.75" hidden="1" customHeight="1">
      <c r="B50" s="665"/>
      <c r="C50" s="627"/>
      <c r="D50" s="653" t="s">
        <v>2450</v>
      </c>
      <c r="E50" s="654" t="s">
        <v>2451</v>
      </c>
      <c r="F50" s="655" t="e">
        <f>IF(F49=0,F47,F49)</f>
        <v>#N/A</v>
      </c>
      <c r="G50" s="656"/>
      <c r="H50" s="657"/>
      <c r="I50" s="658"/>
      <c r="J50" s="658"/>
      <c r="K50" s="659"/>
      <c r="L50" s="660">
        <f t="shared" ref="L50:AQ50" si="68">L49+H50</f>
        <v>0</v>
      </c>
      <c r="M50" s="660">
        <f t="shared" si="68"/>
        <v>0</v>
      </c>
      <c r="N50" s="661">
        <f t="shared" si="68"/>
        <v>0</v>
      </c>
      <c r="O50" s="662">
        <f t="shared" si="68"/>
        <v>0</v>
      </c>
      <c r="P50" s="663">
        <f t="shared" si="68"/>
        <v>0</v>
      </c>
      <c r="Q50" s="660">
        <f t="shared" si="68"/>
        <v>0</v>
      </c>
      <c r="R50" s="660">
        <f t="shared" si="68"/>
        <v>0</v>
      </c>
      <c r="S50" s="662">
        <f t="shared" si="68"/>
        <v>0</v>
      </c>
      <c r="T50" s="663">
        <f t="shared" si="68"/>
        <v>0</v>
      </c>
      <c r="U50" s="660">
        <f t="shared" si="68"/>
        <v>0</v>
      </c>
      <c r="V50" s="660">
        <f t="shared" si="68"/>
        <v>0</v>
      </c>
      <c r="W50" s="662">
        <f t="shared" si="68"/>
        <v>0</v>
      </c>
      <c r="X50" s="663">
        <f t="shared" si="68"/>
        <v>0</v>
      </c>
      <c r="Y50" s="660">
        <f t="shared" si="68"/>
        <v>0</v>
      </c>
      <c r="Z50" s="660">
        <f t="shared" si="68"/>
        <v>0</v>
      </c>
      <c r="AA50" s="662">
        <f t="shared" si="68"/>
        <v>0</v>
      </c>
      <c r="AB50" s="663">
        <f t="shared" si="68"/>
        <v>0</v>
      </c>
      <c r="AC50" s="660">
        <f t="shared" si="68"/>
        <v>0</v>
      </c>
      <c r="AD50" s="660">
        <f t="shared" si="68"/>
        <v>0</v>
      </c>
      <c r="AE50" s="662">
        <f t="shared" si="68"/>
        <v>0</v>
      </c>
      <c r="AF50" s="663">
        <f t="shared" si="68"/>
        <v>0</v>
      </c>
      <c r="AG50" s="660">
        <f t="shared" si="68"/>
        <v>0</v>
      </c>
      <c r="AH50" s="660">
        <f t="shared" si="68"/>
        <v>0</v>
      </c>
      <c r="AI50" s="662">
        <f t="shared" si="68"/>
        <v>0</v>
      </c>
      <c r="AJ50" s="663">
        <f t="shared" si="68"/>
        <v>0</v>
      </c>
      <c r="AK50" s="660">
        <f t="shared" si="68"/>
        <v>0</v>
      </c>
      <c r="AL50" s="660">
        <f t="shared" si="68"/>
        <v>0</v>
      </c>
      <c r="AM50" s="662">
        <f t="shared" si="68"/>
        <v>0</v>
      </c>
      <c r="AN50" s="663">
        <f t="shared" si="68"/>
        <v>0</v>
      </c>
      <c r="AO50" s="660">
        <f t="shared" si="68"/>
        <v>0</v>
      </c>
      <c r="AP50" s="660">
        <f t="shared" si="68"/>
        <v>0</v>
      </c>
      <c r="AQ50" s="662">
        <f t="shared" si="68"/>
        <v>0</v>
      </c>
      <c r="AR50" s="663">
        <f t="shared" ref="AR50:BW50" si="69">AR49+AN50</f>
        <v>0</v>
      </c>
      <c r="AS50" s="660">
        <f t="shared" si="69"/>
        <v>0</v>
      </c>
      <c r="AT50" s="660">
        <f t="shared" si="69"/>
        <v>0</v>
      </c>
      <c r="AU50" s="662">
        <f t="shared" si="69"/>
        <v>0</v>
      </c>
      <c r="AV50" s="663">
        <f t="shared" si="69"/>
        <v>0</v>
      </c>
      <c r="AW50" s="660">
        <f t="shared" si="69"/>
        <v>0</v>
      </c>
      <c r="AX50" s="660">
        <f t="shared" si="69"/>
        <v>0</v>
      </c>
      <c r="AY50" s="662">
        <f t="shared" si="69"/>
        <v>0</v>
      </c>
      <c r="AZ50" s="663">
        <f t="shared" si="69"/>
        <v>0</v>
      </c>
      <c r="BA50" s="660">
        <f t="shared" si="69"/>
        <v>0</v>
      </c>
      <c r="BB50" s="660">
        <f t="shared" si="69"/>
        <v>0</v>
      </c>
      <c r="BC50" s="662">
        <f t="shared" si="69"/>
        <v>0</v>
      </c>
      <c r="BD50" s="663">
        <f t="shared" si="69"/>
        <v>0</v>
      </c>
      <c r="BE50" s="660">
        <f t="shared" si="69"/>
        <v>0</v>
      </c>
      <c r="BF50" s="660">
        <f t="shared" si="69"/>
        <v>0</v>
      </c>
      <c r="BG50" s="662">
        <f t="shared" si="69"/>
        <v>0</v>
      </c>
      <c r="BH50" s="663">
        <f t="shared" si="69"/>
        <v>0</v>
      </c>
      <c r="BI50" s="660">
        <f t="shared" si="69"/>
        <v>0</v>
      </c>
      <c r="BJ50" s="660">
        <f t="shared" si="69"/>
        <v>0</v>
      </c>
      <c r="BK50" s="662">
        <f t="shared" si="69"/>
        <v>0</v>
      </c>
      <c r="BL50" s="663">
        <f t="shared" si="69"/>
        <v>0</v>
      </c>
      <c r="BM50" s="660">
        <f t="shared" si="69"/>
        <v>0</v>
      </c>
      <c r="BN50" s="660">
        <f t="shared" si="69"/>
        <v>0</v>
      </c>
      <c r="BO50" s="662">
        <f t="shared" si="69"/>
        <v>0</v>
      </c>
      <c r="BP50" s="663">
        <f t="shared" si="69"/>
        <v>0</v>
      </c>
      <c r="BQ50" s="660">
        <f t="shared" si="69"/>
        <v>0</v>
      </c>
      <c r="BR50" s="660">
        <f t="shared" si="69"/>
        <v>0</v>
      </c>
      <c r="BS50" s="662">
        <f t="shared" si="69"/>
        <v>0</v>
      </c>
      <c r="BT50" s="663">
        <f t="shared" si="69"/>
        <v>0</v>
      </c>
      <c r="BU50" s="660">
        <f t="shared" si="69"/>
        <v>0</v>
      </c>
      <c r="BV50" s="660">
        <f t="shared" si="69"/>
        <v>0</v>
      </c>
      <c r="BW50" s="662">
        <f t="shared" si="69"/>
        <v>0</v>
      </c>
      <c r="BX50" s="663">
        <f t="shared" ref="BX50:DC50" si="70">BX49+BT50</f>
        <v>0</v>
      </c>
      <c r="BY50" s="660">
        <f t="shared" si="70"/>
        <v>0</v>
      </c>
      <c r="BZ50" s="660">
        <f t="shared" si="70"/>
        <v>0</v>
      </c>
      <c r="CA50" s="662">
        <f t="shared" si="70"/>
        <v>0</v>
      </c>
      <c r="CB50" s="663">
        <f t="shared" si="70"/>
        <v>0</v>
      </c>
      <c r="CC50" s="660">
        <f t="shared" si="70"/>
        <v>0</v>
      </c>
      <c r="CD50" s="660">
        <f t="shared" si="70"/>
        <v>0</v>
      </c>
      <c r="CE50" s="662">
        <f t="shared" si="70"/>
        <v>0</v>
      </c>
      <c r="CF50" s="663">
        <f t="shared" si="70"/>
        <v>0</v>
      </c>
      <c r="CG50" s="660">
        <f t="shared" si="70"/>
        <v>0</v>
      </c>
      <c r="CH50" s="660">
        <f t="shared" si="70"/>
        <v>0</v>
      </c>
      <c r="CI50" s="662">
        <f t="shared" si="70"/>
        <v>0</v>
      </c>
      <c r="CJ50" s="663">
        <f t="shared" si="70"/>
        <v>0</v>
      </c>
      <c r="CK50" s="660">
        <f t="shared" si="70"/>
        <v>0</v>
      </c>
      <c r="CL50" s="660">
        <f t="shared" si="70"/>
        <v>0</v>
      </c>
      <c r="CM50" s="662">
        <f t="shared" si="70"/>
        <v>0</v>
      </c>
      <c r="CN50" s="663">
        <f t="shared" si="70"/>
        <v>0</v>
      </c>
      <c r="CO50" s="660">
        <f t="shared" si="70"/>
        <v>0</v>
      </c>
      <c r="CP50" s="660">
        <f t="shared" si="70"/>
        <v>0</v>
      </c>
      <c r="CQ50" s="662">
        <f t="shared" si="70"/>
        <v>0</v>
      </c>
      <c r="CR50" s="663">
        <f t="shared" si="70"/>
        <v>0</v>
      </c>
      <c r="CS50" s="660">
        <f t="shared" si="70"/>
        <v>0</v>
      </c>
      <c r="CT50" s="660">
        <f t="shared" si="70"/>
        <v>0</v>
      </c>
      <c r="CU50" s="662">
        <f t="shared" si="70"/>
        <v>0</v>
      </c>
      <c r="CV50" s="663">
        <f t="shared" si="70"/>
        <v>0</v>
      </c>
      <c r="CW50" s="660">
        <f t="shared" si="70"/>
        <v>0</v>
      </c>
      <c r="CX50" s="660">
        <f t="shared" si="70"/>
        <v>0</v>
      </c>
      <c r="CY50" s="662">
        <f t="shared" si="70"/>
        <v>0</v>
      </c>
      <c r="CZ50" s="663">
        <f t="shared" si="70"/>
        <v>0</v>
      </c>
      <c r="DA50" s="660">
        <f t="shared" si="70"/>
        <v>0</v>
      </c>
      <c r="DB50" s="660">
        <f t="shared" si="70"/>
        <v>0</v>
      </c>
      <c r="DC50" s="662">
        <f t="shared" si="70"/>
        <v>0</v>
      </c>
      <c r="DD50" s="663">
        <f t="shared" ref="DD50:EA50" si="71">DD49+CZ50</f>
        <v>0</v>
      </c>
      <c r="DE50" s="660">
        <f t="shared" si="71"/>
        <v>0</v>
      </c>
      <c r="DF50" s="660">
        <f t="shared" si="71"/>
        <v>0</v>
      </c>
      <c r="DG50" s="662">
        <f t="shared" si="71"/>
        <v>0</v>
      </c>
      <c r="DH50" s="663">
        <f t="shared" si="71"/>
        <v>0</v>
      </c>
      <c r="DI50" s="660">
        <f t="shared" si="71"/>
        <v>0</v>
      </c>
      <c r="DJ50" s="660">
        <f t="shared" si="71"/>
        <v>0</v>
      </c>
      <c r="DK50" s="662">
        <f t="shared" si="71"/>
        <v>0</v>
      </c>
      <c r="DL50" s="663">
        <f t="shared" si="71"/>
        <v>0</v>
      </c>
      <c r="DM50" s="660">
        <f t="shared" si="71"/>
        <v>0</v>
      </c>
      <c r="DN50" s="660">
        <f t="shared" si="71"/>
        <v>0</v>
      </c>
      <c r="DO50" s="662">
        <f t="shared" si="71"/>
        <v>0</v>
      </c>
      <c r="DP50" s="663">
        <f t="shared" si="71"/>
        <v>0</v>
      </c>
      <c r="DQ50" s="660">
        <f t="shared" si="71"/>
        <v>0</v>
      </c>
      <c r="DR50" s="660">
        <f t="shared" si="71"/>
        <v>0</v>
      </c>
      <c r="DS50" s="662">
        <f t="shared" si="71"/>
        <v>0</v>
      </c>
      <c r="DT50" s="663">
        <f t="shared" si="71"/>
        <v>0</v>
      </c>
      <c r="DU50" s="660">
        <f t="shared" si="71"/>
        <v>0</v>
      </c>
      <c r="DV50" s="660">
        <f t="shared" si="71"/>
        <v>0</v>
      </c>
      <c r="DW50" s="662">
        <f t="shared" si="71"/>
        <v>0</v>
      </c>
      <c r="DX50" s="663">
        <f t="shared" si="71"/>
        <v>0</v>
      </c>
      <c r="DY50" s="660">
        <f t="shared" si="71"/>
        <v>0</v>
      </c>
      <c r="DZ50" s="660">
        <f t="shared" si="71"/>
        <v>0</v>
      </c>
      <c r="EA50" s="662">
        <f t="shared" si="71"/>
        <v>0</v>
      </c>
    </row>
    <row r="51" spans="2:131" ht="12.75" customHeight="1">
      <c r="B51" s="610">
        <v>10</v>
      </c>
      <c r="C51" s="666" t="e">
        <f>NA()</f>
        <v>#N/A</v>
      </c>
      <c r="D51" s="612" t="s">
        <v>2445</v>
      </c>
      <c r="E51" s="613" t="s">
        <v>2446</v>
      </c>
      <c r="F51" s="614" t="e">
        <f>NA()</f>
        <v>#N/A</v>
      </c>
      <c r="G51" s="615">
        <v>0.1633618268922806</v>
      </c>
      <c r="H51" s="616"/>
      <c r="I51" s="617"/>
      <c r="J51" s="617"/>
      <c r="K51" s="618"/>
      <c r="L51" s="619" t="e">
        <f>NA()</f>
        <v>#N/A</v>
      </c>
      <c r="M51" s="620" t="e">
        <f>NA()</f>
        <v>#N/A</v>
      </c>
      <c r="N51" s="621" t="e">
        <f>NA()</f>
        <v>#N/A</v>
      </c>
      <c r="O51" s="622" t="e">
        <f>M51+N51</f>
        <v>#N/A</v>
      </c>
      <c r="P51" s="623" t="e">
        <f>NA()</f>
        <v>#N/A</v>
      </c>
      <c r="Q51" s="624" t="e">
        <f>NA()</f>
        <v>#N/A</v>
      </c>
      <c r="R51" s="624" t="e">
        <f>NA()</f>
        <v>#N/A</v>
      </c>
      <c r="S51" s="625" t="e">
        <f>Q51+R51</f>
        <v>#N/A</v>
      </c>
      <c r="T51" s="623">
        <v>4.1666666666600003</v>
      </c>
      <c r="U51" s="624" t="e">
        <f>NA()</f>
        <v>#N/A</v>
      </c>
      <c r="V51" s="624" t="e">
        <f>NA()</f>
        <v>#N/A</v>
      </c>
      <c r="W51" s="625" t="e">
        <f>U51+V51</f>
        <v>#N/A</v>
      </c>
      <c r="X51" s="623">
        <v>4.1666666666600003</v>
      </c>
      <c r="Y51" s="624" t="e">
        <f>NA()</f>
        <v>#N/A</v>
      </c>
      <c r="Z51" s="624" t="e">
        <f>NA()</f>
        <v>#N/A</v>
      </c>
      <c r="AA51" s="625" t="e">
        <f>Y51+Z51</f>
        <v>#N/A</v>
      </c>
      <c r="AB51" s="623">
        <v>4.1666666666600003</v>
      </c>
      <c r="AC51" s="624" t="e">
        <f>NA()</f>
        <v>#N/A</v>
      </c>
      <c r="AD51" s="624" t="e">
        <f>NA()</f>
        <v>#N/A</v>
      </c>
      <c r="AE51" s="625" t="e">
        <f>AC51+AD51</f>
        <v>#N/A</v>
      </c>
      <c r="AF51" s="623">
        <v>4.1666666666600003</v>
      </c>
      <c r="AG51" s="624" t="e">
        <f>NA()</f>
        <v>#N/A</v>
      </c>
      <c r="AH51" s="624" t="e">
        <f>NA()</f>
        <v>#N/A</v>
      </c>
      <c r="AI51" s="625" t="e">
        <f>AG51+AH51</f>
        <v>#N/A</v>
      </c>
      <c r="AJ51" s="623">
        <v>4.1666666666600003</v>
      </c>
      <c r="AK51" s="624" t="e">
        <f>NA()</f>
        <v>#N/A</v>
      </c>
      <c r="AL51" s="624" t="e">
        <f>NA()</f>
        <v>#N/A</v>
      </c>
      <c r="AM51" s="625" t="e">
        <f>AK51+AL51</f>
        <v>#N/A</v>
      </c>
      <c r="AN51" s="623">
        <v>4.1666666666600003</v>
      </c>
      <c r="AO51" s="624" t="e">
        <f>NA()</f>
        <v>#N/A</v>
      </c>
      <c r="AP51" s="624" t="e">
        <f>NA()</f>
        <v>#N/A</v>
      </c>
      <c r="AQ51" s="625" t="e">
        <f>AO51+AP51</f>
        <v>#N/A</v>
      </c>
      <c r="AR51" s="623">
        <v>4.1666666666600003</v>
      </c>
      <c r="AS51" s="624" t="e">
        <f>NA()</f>
        <v>#N/A</v>
      </c>
      <c r="AT51" s="624" t="e">
        <f>NA()</f>
        <v>#N/A</v>
      </c>
      <c r="AU51" s="625" t="e">
        <f>AS51+AT51</f>
        <v>#N/A</v>
      </c>
      <c r="AV51" s="623">
        <v>4.1666666666600003</v>
      </c>
      <c r="AW51" s="624" t="e">
        <f>NA()</f>
        <v>#N/A</v>
      </c>
      <c r="AX51" s="624" t="e">
        <f>NA()</f>
        <v>#N/A</v>
      </c>
      <c r="AY51" s="625" t="e">
        <f>AW51+AX51</f>
        <v>#N/A</v>
      </c>
      <c r="AZ51" s="623">
        <v>4.1666666666600003</v>
      </c>
      <c r="BA51" s="624" t="e">
        <f>NA()</f>
        <v>#N/A</v>
      </c>
      <c r="BB51" s="624" t="e">
        <f>NA()</f>
        <v>#N/A</v>
      </c>
      <c r="BC51" s="625" t="e">
        <f>BA51+BB51</f>
        <v>#N/A</v>
      </c>
      <c r="BD51" s="623">
        <v>4.1666666666600003</v>
      </c>
      <c r="BE51" s="624" t="e">
        <f>NA()</f>
        <v>#N/A</v>
      </c>
      <c r="BF51" s="624" t="e">
        <f>NA()</f>
        <v>#N/A</v>
      </c>
      <c r="BG51" s="625" t="e">
        <f>BE51+BF51</f>
        <v>#N/A</v>
      </c>
      <c r="BH51" s="623">
        <v>4.1666666666600003</v>
      </c>
      <c r="BI51" s="624" t="e">
        <f>NA()</f>
        <v>#N/A</v>
      </c>
      <c r="BJ51" s="624" t="e">
        <f>NA()</f>
        <v>#N/A</v>
      </c>
      <c r="BK51" s="625" t="e">
        <f>BI51+BJ51</f>
        <v>#N/A</v>
      </c>
      <c r="BL51" s="623">
        <v>4.1666666666600003</v>
      </c>
      <c r="BM51" s="624" t="e">
        <f>NA()</f>
        <v>#N/A</v>
      </c>
      <c r="BN51" s="624" t="e">
        <f>NA()</f>
        <v>#N/A</v>
      </c>
      <c r="BO51" s="625" t="e">
        <f>BM51+BN51</f>
        <v>#N/A</v>
      </c>
      <c r="BP51" s="623">
        <v>4.1666666666600003</v>
      </c>
      <c r="BQ51" s="624" t="e">
        <f>NA()</f>
        <v>#N/A</v>
      </c>
      <c r="BR51" s="624" t="e">
        <f>NA()</f>
        <v>#N/A</v>
      </c>
      <c r="BS51" s="625" t="e">
        <f>BQ51+BR51</f>
        <v>#N/A</v>
      </c>
      <c r="BT51" s="623">
        <v>4.1666666666600003</v>
      </c>
      <c r="BU51" s="624" t="e">
        <f>NA()</f>
        <v>#N/A</v>
      </c>
      <c r="BV51" s="624" t="e">
        <f>NA()</f>
        <v>#N/A</v>
      </c>
      <c r="BW51" s="625" t="e">
        <f>BU51+BV51</f>
        <v>#N/A</v>
      </c>
      <c r="BX51" s="623">
        <v>4.1666666666600003</v>
      </c>
      <c r="BY51" s="624" t="e">
        <f>NA()</f>
        <v>#N/A</v>
      </c>
      <c r="BZ51" s="624" t="e">
        <f>NA()</f>
        <v>#N/A</v>
      </c>
      <c r="CA51" s="625" t="e">
        <f>BY51+BZ51</f>
        <v>#N/A</v>
      </c>
      <c r="CB51" s="623">
        <v>4.1666666666600003</v>
      </c>
      <c r="CC51" s="624" t="e">
        <f>NA()</f>
        <v>#N/A</v>
      </c>
      <c r="CD51" s="624" t="e">
        <f>NA()</f>
        <v>#N/A</v>
      </c>
      <c r="CE51" s="625" t="e">
        <f>CC51+CD51</f>
        <v>#N/A</v>
      </c>
      <c r="CF51" s="623">
        <v>4.1666666666600003</v>
      </c>
      <c r="CG51" s="624" t="e">
        <f>NA()</f>
        <v>#N/A</v>
      </c>
      <c r="CH51" s="624" t="e">
        <f>NA()</f>
        <v>#N/A</v>
      </c>
      <c r="CI51" s="625" t="e">
        <f>CG51+CH51</f>
        <v>#N/A</v>
      </c>
      <c r="CJ51" s="623">
        <v>4.1666666666600003</v>
      </c>
      <c r="CK51" s="624" t="e">
        <f>NA()</f>
        <v>#N/A</v>
      </c>
      <c r="CL51" s="624" t="e">
        <f>NA()</f>
        <v>#N/A</v>
      </c>
      <c r="CM51" s="625" t="e">
        <f>CK51+CL51</f>
        <v>#N/A</v>
      </c>
      <c r="CN51" s="623">
        <v>4.1666666666600003</v>
      </c>
      <c r="CO51" s="624" t="e">
        <f>NA()</f>
        <v>#N/A</v>
      </c>
      <c r="CP51" s="624" t="e">
        <f>NA()</f>
        <v>#N/A</v>
      </c>
      <c r="CQ51" s="625" t="e">
        <f>CO51+CP51</f>
        <v>#N/A</v>
      </c>
      <c r="CR51" s="623">
        <v>4.1666666666600003</v>
      </c>
      <c r="CS51" s="624" t="e">
        <f>NA()</f>
        <v>#N/A</v>
      </c>
      <c r="CT51" s="624" t="e">
        <f>NA()</f>
        <v>#N/A</v>
      </c>
      <c r="CU51" s="625" t="e">
        <f>CS51+CT51</f>
        <v>#N/A</v>
      </c>
      <c r="CV51" s="623">
        <v>4.1666666666600003</v>
      </c>
      <c r="CW51" s="624" t="e">
        <f>NA()</f>
        <v>#N/A</v>
      </c>
      <c r="CX51" s="624" t="e">
        <f>NA()</f>
        <v>#N/A</v>
      </c>
      <c r="CY51" s="625" t="e">
        <f>CW51+CX51</f>
        <v>#N/A</v>
      </c>
      <c r="CZ51" s="623">
        <v>4.1666666666600003</v>
      </c>
      <c r="DA51" s="624" t="e">
        <f>NA()</f>
        <v>#N/A</v>
      </c>
      <c r="DB51" s="624" t="e">
        <f>NA()</f>
        <v>#N/A</v>
      </c>
      <c r="DC51" s="625" t="e">
        <f>DA51+DB51</f>
        <v>#N/A</v>
      </c>
      <c r="DD51" s="623" t="e">
        <f>NA()</f>
        <v>#N/A</v>
      </c>
      <c r="DE51" s="624" t="e">
        <f>NA()</f>
        <v>#N/A</v>
      </c>
      <c r="DF51" s="624" t="e">
        <f>NA()</f>
        <v>#N/A</v>
      </c>
      <c r="DG51" s="625" t="e">
        <f>DE51+DF51</f>
        <v>#N/A</v>
      </c>
      <c r="DH51" s="623" t="e">
        <f>NA()</f>
        <v>#N/A</v>
      </c>
      <c r="DI51" s="624" t="e">
        <f>NA()</f>
        <v>#N/A</v>
      </c>
      <c r="DJ51" s="624" t="e">
        <f>NA()</f>
        <v>#N/A</v>
      </c>
      <c r="DK51" s="625" t="e">
        <f>DI51+DJ51</f>
        <v>#N/A</v>
      </c>
      <c r="DL51" s="623" t="e">
        <f>NA()</f>
        <v>#N/A</v>
      </c>
      <c r="DM51" s="624" t="e">
        <f>NA()</f>
        <v>#N/A</v>
      </c>
      <c r="DN51" s="624" t="e">
        <f>NA()</f>
        <v>#N/A</v>
      </c>
      <c r="DO51" s="625" t="e">
        <f>DM51+DN51</f>
        <v>#N/A</v>
      </c>
      <c r="DP51" s="623" t="e">
        <f>NA()</f>
        <v>#N/A</v>
      </c>
      <c r="DQ51" s="624" t="e">
        <f>NA()</f>
        <v>#N/A</v>
      </c>
      <c r="DR51" s="624" t="e">
        <f>NA()</f>
        <v>#N/A</v>
      </c>
      <c r="DS51" s="625" t="e">
        <f>DQ51+DR51</f>
        <v>#N/A</v>
      </c>
      <c r="DT51" s="623" t="e">
        <f>NA()</f>
        <v>#N/A</v>
      </c>
      <c r="DU51" s="624" t="e">
        <f>NA()</f>
        <v>#N/A</v>
      </c>
      <c r="DV51" s="624" t="e">
        <f>NA()</f>
        <v>#N/A</v>
      </c>
      <c r="DW51" s="625" t="e">
        <f>DU51+DV51</f>
        <v>#N/A</v>
      </c>
      <c r="DX51" s="623" t="e">
        <f>NA()</f>
        <v>#N/A</v>
      </c>
      <c r="DY51" s="624" t="e">
        <f>NA()</f>
        <v>#N/A</v>
      </c>
      <c r="DZ51" s="624" t="e">
        <f>NA()</f>
        <v>#N/A</v>
      </c>
      <c r="EA51" s="625" t="e">
        <f>DY51+DZ51</f>
        <v>#N/A</v>
      </c>
    </row>
    <row r="52" spans="2:131" ht="12.75" hidden="1" customHeight="1">
      <c r="B52" s="626"/>
      <c r="C52" s="627"/>
      <c r="D52" s="628" t="s">
        <v>2445</v>
      </c>
      <c r="E52" s="629" t="s">
        <v>2447</v>
      </c>
      <c r="F52" s="630">
        <f>IF(F53&lt;&gt;0,F51-F53,0)</f>
        <v>0</v>
      </c>
      <c r="G52" s="631"/>
      <c r="H52" s="632"/>
      <c r="I52" s="633"/>
      <c r="J52" s="633"/>
      <c r="K52" s="634"/>
      <c r="L52" s="635" t="e">
        <f t="shared" ref="L52:AQ52" si="72">L51+H52</f>
        <v>#N/A</v>
      </c>
      <c r="M52" s="635" t="e">
        <f t="shared" si="72"/>
        <v>#N/A</v>
      </c>
      <c r="N52" s="636" t="e">
        <f t="shared" si="72"/>
        <v>#N/A</v>
      </c>
      <c r="O52" s="637" t="e">
        <f t="shared" si="72"/>
        <v>#N/A</v>
      </c>
      <c r="P52" s="638" t="e">
        <f t="shared" si="72"/>
        <v>#N/A</v>
      </c>
      <c r="Q52" s="639" t="e">
        <f t="shared" si="72"/>
        <v>#N/A</v>
      </c>
      <c r="R52" s="640" t="e">
        <f t="shared" si="72"/>
        <v>#N/A</v>
      </c>
      <c r="S52" s="641" t="e">
        <f t="shared" si="72"/>
        <v>#N/A</v>
      </c>
      <c r="T52" s="638" t="e">
        <f t="shared" si="72"/>
        <v>#N/A</v>
      </c>
      <c r="U52" s="639" t="e">
        <f t="shared" si="72"/>
        <v>#N/A</v>
      </c>
      <c r="V52" s="640" t="e">
        <f t="shared" si="72"/>
        <v>#N/A</v>
      </c>
      <c r="W52" s="641" t="e">
        <f t="shared" si="72"/>
        <v>#N/A</v>
      </c>
      <c r="X52" s="638" t="e">
        <f t="shared" si="72"/>
        <v>#N/A</v>
      </c>
      <c r="Y52" s="639" t="e">
        <f t="shared" si="72"/>
        <v>#N/A</v>
      </c>
      <c r="Z52" s="640" t="e">
        <f t="shared" si="72"/>
        <v>#N/A</v>
      </c>
      <c r="AA52" s="641" t="e">
        <f t="shared" si="72"/>
        <v>#N/A</v>
      </c>
      <c r="AB52" s="638" t="e">
        <f t="shared" si="72"/>
        <v>#N/A</v>
      </c>
      <c r="AC52" s="639" t="e">
        <f t="shared" si="72"/>
        <v>#N/A</v>
      </c>
      <c r="AD52" s="640" t="e">
        <f t="shared" si="72"/>
        <v>#N/A</v>
      </c>
      <c r="AE52" s="641" t="e">
        <f t="shared" si="72"/>
        <v>#N/A</v>
      </c>
      <c r="AF52" s="638" t="e">
        <f t="shared" si="72"/>
        <v>#N/A</v>
      </c>
      <c r="AG52" s="639" t="e">
        <f t="shared" si="72"/>
        <v>#N/A</v>
      </c>
      <c r="AH52" s="640" t="e">
        <f t="shared" si="72"/>
        <v>#N/A</v>
      </c>
      <c r="AI52" s="641" t="e">
        <f t="shared" si="72"/>
        <v>#N/A</v>
      </c>
      <c r="AJ52" s="638" t="e">
        <f t="shared" si="72"/>
        <v>#N/A</v>
      </c>
      <c r="AK52" s="639" t="e">
        <f t="shared" si="72"/>
        <v>#N/A</v>
      </c>
      <c r="AL52" s="640" t="e">
        <f t="shared" si="72"/>
        <v>#N/A</v>
      </c>
      <c r="AM52" s="641" t="e">
        <f t="shared" si="72"/>
        <v>#N/A</v>
      </c>
      <c r="AN52" s="638" t="e">
        <f t="shared" si="72"/>
        <v>#N/A</v>
      </c>
      <c r="AO52" s="639" t="e">
        <f t="shared" si="72"/>
        <v>#N/A</v>
      </c>
      <c r="AP52" s="640" t="e">
        <f t="shared" si="72"/>
        <v>#N/A</v>
      </c>
      <c r="AQ52" s="641" t="e">
        <f t="shared" si="72"/>
        <v>#N/A</v>
      </c>
      <c r="AR52" s="638" t="e">
        <f t="shared" ref="AR52:BW52" si="73">AR51+AN52</f>
        <v>#N/A</v>
      </c>
      <c r="AS52" s="639" t="e">
        <f t="shared" si="73"/>
        <v>#N/A</v>
      </c>
      <c r="AT52" s="640" t="e">
        <f t="shared" si="73"/>
        <v>#N/A</v>
      </c>
      <c r="AU52" s="641" t="e">
        <f t="shared" si="73"/>
        <v>#N/A</v>
      </c>
      <c r="AV52" s="638" t="e">
        <f t="shared" si="73"/>
        <v>#N/A</v>
      </c>
      <c r="AW52" s="639" t="e">
        <f t="shared" si="73"/>
        <v>#N/A</v>
      </c>
      <c r="AX52" s="640" t="e">
        <f t="shared" si="73"/>
        <v>#N/A</v>
      </c>
      <c r="AY52" s="641" t="e">
        <f t="shared" si="73"/>
        <v>#N/A</v>
      </c>
      <c r="AZ52" s="638" t="e">
        <f t="shared" si="73"/>
        <v>#N/A</v>
      </c>
      <c r="BA52" s="639" t="e">
        <f t="shared" si="73"/>
        <v>#N/A</v>
      </c>
      <c r="BB52" s="640" t="e">
        <f t="shared" si="73"/>
        <v>#N/A</v>
      </c>
      <c r="BC52" s="641" t="e">
        <f t="shared" si="73"/>
        <v>#N/A</v>
      </c>
      <c r="BD52" s="638" t="e">
        <f t="shared" si="73"/>
        <v>#N/A</v>
      </c>
      <c r="BE52" s="639" t="e">
        <f t="shared" si="73"/>
        <v>#N/A</v>
      </c>
      <c r="BF52" s="640" t="e">
        <f t="shared" si="73"/>
        <v>#N/A</v>
      </c>
      <c r="BG52" s="641" t="e">
        <f t="shared" si="73"/>
        <v>#N/A</v>
      </c>
      <c r="BH52" s="638" t="e">
        <f t="shared" si="73"/>
        <v>#N/A</v>
      </c>
      <c r="BI52" s="639" t="e">
        <f t="shared" si="73"/>
        <v>#N/A</v>
      </c>
      <c r="BJ52" s="640" t="e">
        <f t="shared" si="73"/>
        <v>#N/A</v>
      </c>
      <c r="BK52" s="641" t="e">
        <f t="shared" si="73"/>
        <v>#N/A</v>
      </c>
      <c r="BL52" s="638" t="e">
        <f t="shared" si="73"/>
        <v>#N/A</v>
      </c>
      <c r="BM52" s="639" t="e">
        <f t="shared" si="73"/>
        <v>#N/A</v>
      </c>
      <c r="BN52" s="640" t="e">
        <f t="shared" si="73"/>
        <v>#N/A</v>
      </c>
      <c r="BO52" s="641" t="e">
        <f t="shared" si="73"/>
        <v>#N/A</v>
      </c>
      <c r="BP52" s="638" t="e">
        <f t="shared" si="73"/>
        <v>#N/A</v>
      </c>
      <c r="BQ52" s="639" t="e">
        <f t="shared" si="73"/>
        <v>#N/A</v>
      </c>
      <c r="BR52" s="640" t="e">
        <f t="shared" si="73"/>
        <v>#N/A</v>
      </c>
      <c r="BS52" s="641" t="e">
        <f t="shared" si="73"/>
        <v>#N/A</v>
      </c>
      <c r="BT52" s="638" t="e">
        <f t="shared" si="73"/>
        <v>#N/A</v>
      </c>
      <c r="BU52" s="639" t="e">
        <f t="shared" si="73"/>
        <v>#N/A</v>
      </c>
      <c r="BV52" s="640" t="e">
        <f t="shared" si="73"/>
        <v>#N/A</v>
      </c>
      <c r="BW52" s="641" t="e">
        <f t="shared" si="73"/>
        <v>#N/A</v>
      </c>
      <c r="BX52" s="638" t="e">
        <f t="shared" ref="BX52:DC52" si="74">BX51+BT52</f>
        <v>#N/A</v>
      </c>
      <c r="BY52" s="639" t="e">
        <f t="shared" si="74"/>
        <v>#N/A</v>
      </c>
      <c r="BZ52" s="640" t="e">
        <f t="shared" si="74"/>
        <v>#N/A</v>
      </c>
      <c r="CA52" s="641" t="e">
        <f t="shared" si="74"/>
        <v>#N/A</v>
      </c>
      <c r="CB52" s="638" t="e">
        <f t="shared" si="74"/>
        <v>#N/A</v>
      </c>
      <c r="CC52" s="639" t="e">
        <f t="shared" si="74"/>
        <v>#N/A</v>
      </c>
      <c r="CD52" s="640" t="e">
        <f t="shared" si="74"/>
        <v>#N/A</v>
      </c>
      <c r="CE52" s="641" t="e">
        <f t="shared" si="74"/>
        <v>#N/A</v>
      </c>
      <c r="CF52" s="638" t="e">
        <f t="shared" si="74"/>
        <v>#N/A</v>
      </c>
      <c r="CG52" s="639" t="e">
        <f t="shared" si="74"/>
        <v>#N/A</v>
      </c>
      <c r="CH52" s="640" t="e">
        <f t="shared" si="74"/>
        <v>#N/A</v>
      </c>
      <c r="CI52" s="641" t="e">
        <f t="shared" si="74"/>
        <v>#N/A</v>
      </c>
      <c r="CJ52" s="638" t="e">
        <f t="shared" si="74"/>
        <v>#N/A</v>
      </c>
      <c r="CK52" s="639" t="e">
        <f t="shared" si="74"/>
        <v>#N/A</v>
      </c>
      <c r="CL52" s="640" t="e">
        <f t="shared" si="74"/>
        <v>#N/A</v>
      </c>
      <c r="CM52" s="641" t="e">
        <f t="shared" si="74"/>
        <v>#N/A</v>
      </c>
      <c r="CN52" s="638" t="e">
        <f t="shared" si="74"/>
        <v>#N/A</v>
      </c>
      <c r="CO52" s="639" t="e">
        <f t="shared" si="74"/>
        <v>#N/A</v>
      </c>
      <c r="CP52" s="640" t="e">
        <f t="shared" si="74"/>
        <v>#N/A</v>
      </c>
      <c r="CQ52" s="641" t="e">
        <f t="shared" si="74"/>
        <v>#N/A</v>
      </c>
      <c r="CR52" s="638" t="e">
        <f t="shared" si="74"/>
        <v>#N/A</v>
      </c>
      <c r="CS52" s="639" t="e">
        <f t="shared" si="74"/>
        <v>#N/A</v>
      </c>
      <c r="CT52" s="640" t="e">
        <f t="shared" si="74"/>
        <v>#N/A</v>
      </c>
      <c r="CU52" s="641" t="e">
        <f t="shared" si="74"/>
        <v>#N/A</v>
      </c>
      <c r="CV52" s="638" t="e">
        <f t="shared" si="74"/>
        <v>#N/A</v>
      </c>
      <c r="CW52" s="639" t="e">
        <f t="shared" si="74"/>
        <v>#N/A</v>
      </c>
      <c r="CX52" s="640" t="e">
        <f t="shared" si="74"/>
        <v>#N/A</v>
      </c>
      <c r="CY52" s="641" t="e">
        <f t="shared" si="74"/>
        <v>#N/A</v>
      </c>
      <c r="CZ52" s="638" t="e">
        <f t="shared" si="74"/>
        <v>#N/A</v>
      </c>
      <c r="DA52" s="639" t="e">
        <f t="shared" si="74"/>
        <v>#N/A</v>
      </c>
      <c r="DB52" s="640" t="e">
        <f t="shared" si="74"/>
        <v>#N/A</v>
      </c>
      <c r="DC52" s="641" t="e">
        <f t="shared" si="74"/>
        <v>#N/A</v>
      </c>
      <c r="DD52" s="638" t="e">
        <f t="shared" ref="DD52:EA52" si="75">DD51+CZ52</f>
        <v>#N/A</v>
      </c>
      <c r="DE52" s="639" t="e">
        <f t="shared" si="75"/>
        <v>#N/A</v>
      </c>
      <c r="DF52" s="640" t="e">
        <f t="shared" si="75"/>
        <v>#N/A</v>
      </c>
      <c r="DG52" s="641" t="e">
        <f t="shared" si="75"/>
        <v>#N/A</v>
      </c>
      <c r="DH52" s="638" t="e">
        <f t="shared" si="75"/>
        <v>#N/A</v>
      </c>
      <c r="DI52" s="639" t="e">
        <f t="shared" si="75"/>
        <v>#N/A</v>
      </c>
      <c r="DJ52" s="640" t="e">
        <f t="shared" si="75"/>
        <v>#N/A</v>
      </c>
      <c r="DK52" s="641" t="e">
        <f t="shared" si="75"/>
        <v>#N/A</v>
      </c>
      <c r="DL52" s="638" t="e">
        <f t="shared" si="75"/>
        <v>#N/A</v>
      </c>
      <c r="DM52" s="639" t="e">
        <f t="shared" si="75"/>
        <v>#N/A</v>
      </c>
      <c r="DN52" s="640" t="e">
        <f t="shared" si="75"/>
        <v>#N/A</v>
      </c>
      <c r="DO52" s="641" t="e">
        <f t="shared" si="75"/>
        <v>#N/A</v>
      </c>
      <c r="DP52" s="638" t="e">
        <f t="shared" si="75"/>
        <v>#N/A</v>
      </c>
      <c r="DQ52" s="639" t="e">
        <f t="shared" si="75"/>
        <v>#N/A</v>
      </c>
      <c r="DR52" s="640" t="e">
        <f t="shared" si="75"/>
        <v>#N/A</v>
      </c>
      <c r="DS52" s="641" t="e">
        <f t="shared" si="75"/>
        <v>#N/A</v>
      </c>
      <c r="DT52" s="638" t="e">
        <f t="shared" si="75"/>
        <v>#N/A</v>
      </c>
      <c r="DU52" s="639" t="e">
        <f t="shared" si="75"/>
        <v>#N/A</v>
      </c>
      <c r="DV52" s="640" t="e">
        <f t="shared" si="75"/>
        <v>#N/A</v>
      </c>
      <c r="DW52" s="641" t="e">
        <f t="shared" si="75"/>
        <v>#N/A</v>
      </c>
      <c r="DX52" s="638" t="e">
        <f t="shared" si="75"/>
        <v>#N/A</v>
      </c>
      <c r="DY52" s="639" t="e">
        <f t="shared" si="75"/>
        <v>#N/A</v>
      </c>
      <c r="DZ52" s="640" t="e">
        <f t="shared" si="75"/>
        <v>#N/A</v>
      </c>
      <c r="EA52" s="641" t="e">
        <f t="shared" si="75"/>
        <v>#N/A</v>
      </c>
    </row>
    <row r="53" spans="2:131" ht="12.75" hidden="1" customHeight="1">
      <c r="B53" s="626"/>
      <c r="C53" s="627"/>
      <c r="D53" s="642" t="s">
        <v>2448</v>
      </c>
      <c r="E53" s="643" t="s">
        <v>2449</v>
      </c>
      <c r="F53" s="644"/>
      <c r="G53" s="645">
        <f>IF(F53=0,0,F53/F$115)</f>
        <v>0</v>
      </c>
      <c r="H53" s="646"/>
      <c r="I53" s="647"/>
      <c r="J53" s="647"/>
      <c r="K53" s="648"/>
      <c r="L53" s="649" t="e">
        <f>IF(O53&lt;&gt;0,(O53/$F53)*100,0)</f>
        <v>#REF!</v>
      </c>
      <c r="M53" s="649" t="e">
        <f>NA()</f>
        <v>#N/A</v>
      </c>
      <c r="N53" s="650" t="e">
        <f>O53-M53</f>
        <v>#REF!</v>
      </c>
      <c r="O53" s="651" t="e">
        <f>'COMP INVESTIM.'!#REF!</f>
        <v>#REF!</v>
      </c>
      <c r="P53" s="652">
        <f>IF(S53&lt;&gt;0,(S53/$F53)*100,0)</f>
        <v>0</v>
      </c>
      <c r="Q53" s="649">
        <v>0</v>
      </c>
      <c r="R53" s="649">
        <f>S53-Q53</f>
        <v>0</v>
      </c>
      <c r="S53" s="651"/>
      <c r="T53" s="652">
        <f>IF(W53&lt;&gt;0,(W53/$F53)*100,0)</f>
        <v>0</v>
      </c>
      <c r="U53" s="649">
        <v>0</v>
      </c>
      <c r="V53" s="649">
        <f>W53-U53</f>
        <v>0</v>
      </c>
      <c r="W53" s="651"/>
      <c r="X53" s="652">
        <f>IF(AA53&lt;&gt;0,(AA53/$F53)*100,0)</f>
        <v>0</v>
      </c>
      <c r="Y53" s="649">
        <v>0</v>
      </c>
      <c r="Z53" s="649">
        <f>AA53-Y53</f>
        <v>0</v>
      </c>
      <c r="AA53" s="651"/>
      <c r="AB53" s="652">
        <f>IF(AE53&lt;&gt;0,(AE53/$F53)*100,0)</f>
        <v>0</v>
      </c>
      <c r="AC53" s="649">
        <v>0</v>
      </c>
      <c r="AD53" s="649">
        <f>AE53-AC53</f>
        <v>0</v>
      </c>
      <c r="AE53" s="651"/>
      <c r="AF53" s="652">
        <f>IF(AI53&lt;&gt;0,(AI53/$F53)*100,0)</f>
        <v>0</v>
      </c>
      <c r="AG53" s="649">
        <v>0</v>
      </c>
      <c r="AH53" s="649">
        <f>AI53-AG53</f>
        <v>0</v>
      </c>
      <c r="AI53" s="651"/>
      <c r="AJ53" s="652">
        <f>IF(AM53&lt;&gt;0,(AM53/$F53)*100,0)</f>
        <v>0</v>
      </c>
      <c r="AK53" s="649">
        <v>0</v>
      </c>
      <c r="AL53" s="649">
        <f>AM53-AK53</f>
        <v>0</v>
      </c>
      <c r="AM53" s="651"/>
      <c r="AN53" s="652">
        <f>IF(AQ53&lt;&gt;0,(AQ53/$F53)*100,0)</f>
        <v>0</v>
      </c>
      <c r="AO53" s="649">
        <v>0</v>
      </c>
      <c r="AP53" s="649">
        <f>AQ53-AO53</f>
        <v>0</v>
      </c>
      <c r="AQ53" s="651"/>
      <c r="AR53" s="652">
        <f>IF(AU53&lt;&gt;0,(AU53/$F53)*100,0)</f>
        <v>0</v>
      </c>
      <c r="AS53" s="649">
        <v>0</v>
      </c>
      <c r="AT53" s="649">
        <f>AU53-AS53</f>
        <v>0</v>
      </c>
      <c r="AU53" s="651"/>
      <c r="AV53" s="652">
        <f>IF(AY53&lt;&gt;0,(AY53/$F53)*100,0)</f>
        <v>0</v>
      </c>
      <c r="AW53" s="649">
        <v>0</v>
      </c>
      <c r="AX53" s="649">
        <f>AY53-AW53</f>
        <v>0</v>
      </c>
      <c r="AY53" s="651"/>
      <c r="AZ53" s="652">
        <f>IF(BC53&lt;&gt;0,(BC53/$F53)*100,0)</f>
        <v>0</v>
      </c>
      <c r="BA53" s="649">
        <v>0</v>
      </c>
      <c r="BB53" s="649">
        <f>BC53-BA53</f>
        <v>0</v>
      </c>
      <c r="BC53" s="651"/>
      <c r="BD53" s="652">
        <f>IF(BG53&lt;&gt;0,(BG53/$F53)*100,0)</f>
        <v>0</v>
      </c>
      <c r="BE53" s="649">
        <v>0</v>
      </c>
      <c r="BF53" s="649">
        <f>BG53-BE53</f>
        <v>0</v>
      </c>
      <c r="BG53" s="651"/>
      <c r="BH53" s="652">
        <f>IF(BK53&lt;&gt;0,(BK53/$F53)*100,0)</f>
        <v>0</v>
      </c>
      <c r="BI53" s="649">
        <v>0</v>
      </c>
      <c r="BJ53" s="649">
        <f>BK53-BI53</f>
        <v>0</v>
      </c>
      <c r="BK53" s="651"/>
      <c r="BL53" s="652">
        <f>IF(BO53&lt;&gt;0,(BO53/$F53)*100,0)</f>
        <v>0</v>
      </c>
      <c r="BM53" s="649">
        <v>0</v>
      </c>
      <c r="BN53" s="649">
        <f>BO53-BM53</f>
        <v>0</v>
      </c>
      <c r="BO53" s="651"/>
      <c r="BP53" s="652">
        <f>IF(BS53&lt;&gt;0,(BS53/$F53)*100,0)</f>
        <v>0</v>
      </c>
      <c r="BQ53" s="649">
        <v>0</v>
      </c>
      <c r="BR53" s="649">
        <f>BS53-BQ53</f>
        <v>0</v>
      </c>
      <c r="BS53" s="651"/>
      <c r="BT53" s="652">
        <f>IF(BW53&lt;&gt;0,(BW53/$F53)*100,0)</f>
        <v>0</v>
      </c>
      <c r="BU53" s="649">
        <v>0</v>
      </c>
      <c r="BV53" s="649">
        <f>BW53-BU53</f>
        <v>0</v>
      </c>
      <c r="BW53" s="651"/>
      <c r="BX53" s="652">
        <f>IF(CA53&lt;&gt;0,(CA53/$F53)*100,0)</f>
        <v>0</v>
      </c>
      <c r="BY53" s="649">
        <v>0</v>
      </c>
      <c r="BZ53" s="649">
        <f>CA53-BY53</f>
        <v>0</v>
      </c>
      <c r="CA53" s="651"/>
      <c r="CB53" s="652">
        <f>IF(CE53&lt;&gt;0,(CE53/$F53)*100,0)</f>
        <v>0</v>
      </c>
      <c r="CC53" s="649">
        <v>0</v>
      </c>
      <c r="CD53" s="649">
        <f>CE53-CC53</f>
        <v>0</v>
      </c>
      <c r="CE53" s="651"/>
      <c r="CF53" s="652">
        <f>IF(CI53&lt;&gt;0,(CI53/$F53)*100,0)</f>
        <v>0</v>
      </c>
      <c r="CG53" s="649">
        <v>0</v>
      </c>
      <c r="CH53" s="649">
        <f>CI53-CG53</f>
        <v>0</v>
      </c>
      <c r="CI53" s="651"/>
      <c r="CJ53" s="652">
        <f>IF(CM53&lt;&gt;0,(CM53/$F53)*100,0)</f>
        <v>0</v>
      </c>
      <c r="CK53" s="649">
        <v>0</v>
      </c>
      <c r="CL53" s="649">
        <f>CM53-CK53</f>
        <v>0</v>
      </c>
      <c r="CM53" s="651"/>
      <c r="CN53" s="652">
        <f>IF(CQ53&lt;&gt;0,(CQ53/$F53)*100,0)</f>
        <v>0</v>
      </c>
      <c r="CO53" s="649">
        <v>0</v>
      </c>
      <c r="CP53" s="649">
        <f>CQ53-CO53</f>
        <v>0</v>
      </c>
      <c r="CQ53" s="651"/>
      <c r="CR53" s="652">
        <f>IF(CU53&lt;&gt;0,(CU53/$F53)*100,0)</f>
        <v>0</v>
      </c>
      <c r="CS53" s="649">
        <v>0</v>
      </c>
      <c r="CT53" s="649">
        <f>CU53-CS53</f>
        <v>0</v>
      </c>
      <c r="CU53" s="651"/>
      <c r="CV53" s="652">
        <f>IF(CY53&lt;&gt;0,(CY53/$F53)*100,0)</f>
        <v>0</v>
      </c>
      <c r="CW53" s="649">
        <v>0</v>
      </c>
      <c r="CX53" s="649">
        <f>CY53-CW53</f>
        <v>0</v>
      </c>
      <c r="CY53" s="651"/>
      <c r="CZ53" s="652">
        <f>IF(DC53&lt;&gt;0,(DC53/$F53)*100,0)</f>
        <v>0</v>
      </c>
      <c r="DA53" s="649">
        <v>0</v>
      </c>
      <c r="DB53" s="649">
        <f>DC53-DA53</f>
        <v>0</v>
      </c>
      <c r="DC53" s="651"/>
      <c r="DD53" s="652">
        <f>IF(DG53&lt;&gt;0,(DG53/$F53)*100,0)</f>
        <v>0</v>
      </c>
      <c r="DE53" s="649">
        <v>0</v>
      </c>
      <c r="DF53" s="649">
        <f>DG53-DE53</f>
        <v>0</v>
      </c>
      <c r="DG53" s="651"/>
      <c r="DH53" s="652">
        <f>IF(DK53&lt;&gt;0,(DK53/$F53)*100,0)</f>
        <v>0</v>
      </c>
      <c r="DI53" s="649">
        <v>0</v>
      </c>
      <c r="DJ53" s="649">
        <f>DK53-DI53</f>
        <v>0</v>
      </c>
      <c r="DK53" s="651"/>
      <c r="DL53" s="652">
        <f>IF(DO53&lt;&gt;0,(DO53/$F53)*100,0)</f>
        <v>0</v>
      </c>
      <c r="DM53" s="649">
        <v>0</v>
      </c>
      <c r="DN53" s="649">
        <f>DO53-DM53</f>
        <v>0</v>
      </c>
      <c r="DO53" s="651"/>
      <c r="DP53" s="652">
        <f>IF(DS53&lt;&gt;0,(DS53/$F53)*100,0)</f>
        <v>0</v>
      </c>
      <c r="DQ53" s="649">
        <v>0</v>
      </c>
      <c r="DR53" s="649">
        <f>DS53-DQ53</f>
        <v>0</v>
      </c>
      <c r="DS53" s="651"/>
      <c r="DT53" s="652">
        <f>IF(DW53&lt;&gt;0,(DW53/$F53)*100,0)</f>
        <v>0</v>
      </c>
      <c r="DU53" s="649">
        <v>0</v>
      </c>
      <c r="DV53" s="649">
        <f>DW53-DU53</f>
        <v>0</v>
      </c>
      <c r="DW53" s="651"/>
      <c r="DX53" s="652">
        <f>IF(EA53&lt;&gt;0,(EA53/$F53)*100,0)</f>
        <v>0</v>
      </c>
      <c r="DY53" s="649">
        <v>0</v>
      </c>
      <c r="DZ53" s="649">
        <f>EA53-DY53</f>
        <v>0</v>
      </c>
      <c r="EA53" s="651"/>
    </row>
    <row r="54" spans="2:131" ht="12.75" hidden="1" customHeight="1">
      <c r="B54" s="665"/>
      <c r="C54" s="627"/>
      <c r="D54" s="653" t="s">
        <v>2450</v>
      </c>
      <c r="E54" s="654" t="s">
        <v>2451</v>
      </c>
      <c r="F54" s="655" t="e">
        <f>IF(F53=0,F51,F53)</f>
        <v>#N/A</v>
      </c>
      <c r="G54" s="656"/>
      <c r="H54" s="657"/>
      <c r="I54" s="658"/>
      <c r="J54" s="658"/>
      <c r="K54" s="659"/>
      <c r="L54" s="660" t="e">
        <f t="shared" ref="L54:AQ54" si="76">L53+H54</f>
        <v>#REF!</v>
      </c>
      <c r="M54" s="660" t="e">
        <f t="shared" si="76"/>
        <v>#N/A</v>
      </c>
      <c r="N54" s="661" t="e">
        <f t="shared" si="76"/>
        <v>#REF!</v>
      </c>
      <c r="O54" s="662" t="e">
        <f t="shared" si="76"/>
        <v>#REF!</v>
      </c>
      <c r="P54" s="663" t="e">
        <f t="shared" si="76"/>
        <v>#REF!</v>
      </c>
      <c r="Q54" s="660" t="e">
        <f t="shared" si="76"/>
        <v>#N/A</v>
      </c>
      <c r="R54" s="660" t="e">
        <f t="shared" si="76"/>
        <v>#REF!</v>
      </c>
      <c r="S54" s="662" t="e">
        <f t="shared" si="76"/>
        <v>#REF!</v>
      </c>
      <c r="T54" s="663" t="e">
        <f t="shared" si="76"/>
        <v>#REF!</v>
      </c>
      <c r="U54" s="660" t="e">
        <f t="shared" si="76"/>
        <v>#N/A</v>
      </c>
      <c r="V54" s="660" t="e">
        <f t="shared" si="76"/>
        <v>#REF!</v>
      </c>
      <c r="W54" s="662" t="e">
        <f t="shared" si="76"/>
        <v>#REF!</v>
      </c>
      <c r="X54" s="663" t="e">
        <f t="shared" si="76"/>
        <v>#REF!</v>
      </c>
      <c r="Y54" s="660" t="e">
        <f t="shared" si="76"/>
        <v>#N/A</v>
      </c>
      <c r="Z54" s="660" t="e">
        <f t="shared" si="76"/>
        <v>#REF!</v>
      </c>
      <c r="AA54" s="662" t="e">
        <f t="shared" si="76"/>
        <v>#REF!</v>
      </c>
      <c r="AB54" s="663" t="e">
        <f t="shared" si="76"/>
        <v>#REF!</v>
      </c>
      <c r="AC54" s="660" t="e">
        <f t="shared" si="76"/>
        <v>#N/A</v>
      </c>
      <c r="AD54" s="660" t="e">
        <f t="shared" si="76"/>
        <v>#REF!</v>
      </c>
      <c r="AE54" s="662" t="e">
        <f t="shared" si="76"/>
        <v>#REF!</v>
      </c>
      <c r="AF54" s="663" t="e">
        <f t="shared" si="76"/>
        <v>#REF!</v>
      </c>
      <c r="AG54" s="660" t="e">
        <f t="shared" si="76"/>
        <v>#N/A</v>
      </c>
      <c r="AH54" s="660" t="e">
        <f t="shared" si="76"/>
        <v>#REF!</v>
      </c>
      <c r="AI54" s="662" t="e">
        <f t="shared" si="76"/>
        <v>#REF!</v>
      </c>
      <c r="AJ54" s="663" t="e">
        <f t="shared" si="76"/>
        <v>#REF!</v>
      </c>
      <c r="AK54" s="660" t="e">
        <f t="shared" si="76"/>
        <v>#N/A</v>
      </c>
      <c r="AL54" s="660" t="e">
        <f t="shared" si="76"/>
        <v>#REF!</v>
      </c>
      <c r="AM54" s="662" t="e">
        <f t="shared" si="76"/>
        <v>#REF!</v>
      </c>
      <c r="AN54" s="663" t="e">
        <f t="shared" si="76"/>
        <v>#REF!</v>
      </c>
      <c r="AO54" s="660" t="e">
        <f t="shared" si="76"/>
        <v>#N/A</v>
      </c>
      <c r="AP54" s="660" t="e">
        <f t="shared" si="76"/>
        <v>#REF!</v>
      </c>
      <c r="AQ54" s="662" t="e">
        <f t="shared" si="76"/>
        <v>#REF!</v>
      </c>
      <c r="AR54" s="663" t="e">
        <f t="shared" ref="AR54:BW54" si="77">AR53+AN54</f>
        <v>#REF!</v>
      </c>
      <c r="AS54" s="660" t="e">
        <f t="shared" si="77"/>
        <v>#N/A</v>
      </c>
      <c r="AT54" s="660" t="e">
        <f t="shared" si="77"/>
        <v>#REF!</v>
      </c>
      <c r="AU54" s="662" t="e">
        <f t="shared" si="77"/>
        <v>#REF!</v>
      </c>
      <c r="AV54" s="663" t="e">
        <f t="shared" si="77"/>
        <v>#REF!</v>
      </c>
      <c r="AW54" s="660" t="e">
        <f t="shared" si="77"/>
        <v>#N/A</v>
      </c>
      <c r="AX54" s="660" t="e">
        <f t="shared" si="77"/>
        <v>#REF!</v>
      </c>
      <c r="AY54" s="662" t="e">
        <f t="shared" si="77"/>
        <v>#REF!</v>
      </c>
      <c r="AZ54" s="663" t="e">
        <f t="shared" si="77"/>
        <v>#REF!</v>
      </c>
      <c r="BA54" s="660" t="e">
        <f t="shared" si="77"/>
        <v>#N/A</v>
      </c>
      <c r="BB54" s="660" t="e">
        <f t="shared" si="77"/>
        <v>#REF!</v>
      </c>
      <c r="BC54" s="662" t="e">
        <f t="shared" si="77"/>
        <v>#REF!</v>
      </c>
      <c r="BD54" s="663" t="e">
        <f t="shared" si="77"/>
        <v>#REF!</v>
      </c>
      <c r="BE54" s="660" t="e">
        <f t="shared" si="77"/>
        <v>#N/A</v>
      </c>
      <c r="BF54" s="660" t="e">
        <f t="shared" si="77"/>
        <v>#REF!</v>
      </c>
      <c r="BG54" s="662" t="e">
        <f t="shared" si="77"/>
        <v>#REF!</v>
      </c>
      <c r="BH54" s="663" t="e">
        <f t="shared" si="77"/>
        <v>#REF!</v>
      </c>
      <c r="BI54" s="660" t="e">
        <f t="shared" si="77"/>
        <v>#N/A</v>
      </c>
      <c r="BJ54" s="660" t="e">
        <f t="shared" si="77"/>
        <v>#REF!</v>
      </c>
      <c r="BK54" s="662" t="e">
        <f t="shared" si="77"/>
        <v>#REF!</v>
      </c>
      <c r="BL54" s="663" t="e">
        <f t="shared" si="77"/>
        <v>#REF!</v>
      </c>
      <c r="BM54" s="660" t="e">
        <f t="shared" si="77"/>
        <v>#N/A</v>
      </c>
      <c r="BN54" s="660" t="e">
        <f t="shared" si="77"/>
        <v>#REF!</v>
      </c>
      <c r="BO54" s="662" t="e">
        <f t="shared" si="77"/>
        <v>#REF!</v>
      </c>
      <c r="BP54" s="663" t="e">
        <f t="shared" si="77"/>
        <v>#REF!</v>
      </c>
      <c r="BQ54" s="660" t="e">
        <f t="shared" si="77"/>
        <v>#N/A</v>
      </c>
      <c r="BR54" s="660" t="e">
        <f t="shared" si="77"/>
        <v>#REF!</v>
      </c>
      <c r="BS54" s="662" t="e">
        <f t="shared" si="77"/>
        <v>#REF!</v>
      </c>
      <c r="BT54" s="663" t="e">
        <f t="shared" si="77"/>
        <v>#REF!</v>
      </c>
      <c r="BU54" s="660" t="e">
        <f t="shared" si="77"/>
        <v>#N/A</v>
      </c>
      <c r="BV54" s="660" t="e">
        <f t="shared" si="77"/>
        <v>#REF!</v>
      </c>
      <c r="BW54" s="662" t="e">
        <f t="shared" si="77"/>
        <v>#REF!</v>
      </c>
      <c r="BX54" s="663" t="e">
        <f t="shared" ref="BX54:DC54" si="78">BX53+BT54</f>
        <v>#REF!</v>
      </c>
      <c r="BY54" s="660" t="e">
        <f t="shared" si="78"/>
        <v>#N/A</v>
      </c>
      <c r="BZ54" s="660" t="e">
        <f t="shared" si="78"/>
        <v>#REF!</v>
      </c>
      <c r="CA54" s="662" t="e">
        <f t="shared" si="78"/>
        <v>#REF!</v>
      </c>
      <c r="CB54" s="663" t="e">
        <f t="shared" si="78"/>
        <v>#REF!</v>
      </c>
      <c r="CC54" s="660" t="e">
        <f t="shared" si="78"/>
        <v>#N/A</v>
      </c>
      <c r="CD54" s="660" t="e">
        <f t="shared" si="78"/>
        <v>#REF!</v>
      </c>
      <c r="CE54" s="662" t="e">
        <f t="shared" si="78"/>
        <v>#REF!</v>
      </c>
      <c r="CF54" s="663" t="e">
        <f t="shared" si="78"/>
        <v>#REF!</v>
      </c>
      <c r="CG54" s="660" t="e">
        <f t="shared" si="78"/>
        <v>#N/A</v>
      </c>
      <c r="CH54" s="660" t="e">
        <f t="shared" si="78"/>
        <v>#REF!</v>
      </c>
      <c r="CI54" s="662" t="e">
        <f t="shared" si="78"/>
        <v>#REF!</v>
      </c>
      <c r="CJ54" s="663" t="e">
        <f t="shared" si="78"/>
        <v>#REF!</v>
      </c>
      <c r="CK54" s="660" t="e">
        <f t="shared" si="78"/>
        <v>#N/A</v>
      </c>
      <c r="CL54" s="660" t="e">
        <f t="shared" si="78"/>
        <v>#REF!</v>
      </c>
      <c r="CM54" s="662" t="e">
        <f t="shared" si="78"/>
        <v>#REF!</v>
      </c>
      <c r="CN54" s="663" t="e">
        <f t="shared" si="78"/>
        <v>#REF!</v>
      </c>
      <c r="CO54" s="660" t="e">
        <f t="shared" si="78"/>
        <v>#N/A</v>
      </c>
      <c r="CP54" s="660" t="e">
        <f t="shared" si="78"/>
        <v>#REF!</v>
      </c>
      <c r="CQ54" s="662" t="e">
        <f t="shared" si="78"/>
        <v>#REF!</v>
      </c>
      <c r="CR54" s="663" t="e">
        <f t="shared" si="78"/>
        <v>#REF!</v>
      </c>
      <c r="CS54" s="660" t="e">
        <f t="shared" si="78"/>
        <v>#N/A</v>
      </c>
      <c r="CT54" s="660" t="e">
        <f t="shared" si="78"/>
        <v>#REF!</v>
      </c>
      <c r="CU54" s="662" t="e">
        <f t="shared" si="78"/>
        <v>#REF!</v>
      </c>
      <c r="CV54" s="663" t="e">
        <f t="shared" si="78"/>
        <v>#REF!</v>
      </c>
      <c r="CW54" s="660" t="e">
        <f t="shared" si="78"/>
        <v>#N/A</v>
      </c>
      <c r="CX54" s="660" t="e">
        <f t="shared" si="78"/>
        <v>#REF!</v>
      </c>
      <c r="CY54" s="662" t="e">
        <f t="shared" si="78"/>
        <v>#REF!</v>
      </c>
      <c r="CZ54" s="663" t="e">
        <f t="shared" si="78"/>
        <v>#REF!</v>
      </c>
      <c r="DA54" s="660" t="e">
        <f t="shared" si="78"/>
        <v>#N/A</v>
      </c>
      <c r="DB54" s="660" t="e">
        <f t="shared" si="78"/>
        <v>#REF!</v>
      </c>
      <c r="DC54" s="662" t="e">
        <f t="shared" si="78"/>
        <v>#REF!</v>
      </c>
      <c r="DD54" s="663" t="e">
        <f t="shared" ref="DD54:EA54" si="79">DD53+CZ54</f>
        <v>#REF!</v>
      </c>
      <c r="DE54" s="660" t="e">
        <f t="shared" si="79"/>
        <v>#N/A</v>
      </c>
      <c r="DF54" s="660" t="e">
        <f t="shared" si="79"/>
        <v>#REF!</v>
      </c>
      <c r="DG54" s="662" t="e">
        <f t="shared" si="79"/>
        <v>#REF!</v>
      </c>
      <c r="DH54" s="663" t="e">
        <f t="shared" si="79"/>
        <v>#REF!</v>
      </c>
      <c r="DI54" s="660" t="e">
        <f t="shared" si="79"/>
        <v>#N/A</v>
      </c>
      <c r="DJ54" s="660" t="e">
        <f t="shared" si="79"/>
        <v>#REF!</v>
      </c>
      <c r="DK54" s="662" t="e">
        <f t="shared" si="79"/>
        <v>#REF!</v>
      </c>
      <c r="DL54" s="663" t="e">
        <f t="shared" si="79"/>
        <v>#REF!</v>
      </c>
      <c r="DM54" s="660" t="e">
        <f t="shared" si="79"/>
        <v>#N/A</v>
      </c>
      <c r="DN54" s="660" t="e">
        <f t="shared" si="79"/>
        <v>#REF!</v>
      </c>
      <c r="DO54" s="662" t="e">
        <f t="shared" si="79"/>
        <v>#REF!</v>
      </c>
      <c r="DP54" s="663" t="e">
        <f t="shared" si="79"/>
        <v>#REF!</v>
      </c>
      <c r="DQ54" s="660" t="e">
        <f t="shared" si="79"/>
        <v>#N/A</v>
      </c>
      <c r="DR54" s="660" t="e">
        <f t="shared" si="79"/>
        <v>#REF!</v>
      </c>
      <c r="DS54" s="662" t="e">
        <f t="shared" si="79"/>
        <v>#REF!</v>
      </c>
      <c r="DT54" s="663" t="e">
        <f t="shared" si="79"/>
        <v>#REF!</v>
      </c>
      <c r="DU54" s="660" t="e">
        <f t="shared" si="79"/>
        <v>#N/A</v>
      </c>
      <c r="DV54" s="660" t="e">
        <f t="shared" si="79"/>
        <v>#REF!</v>
      </c>
      <c r="DW54" s="662" t="e">
        <f t="shared" si="79"/>
        <v>#REF!</v>
      </c>
      <c r="DX54" s="663" t="e">
        <f t="shared" si="79"/>
        <v>#REF!</v>
      </c>
      <c r="DY54" s="660" t="e">
        <f t="shared" si="79"/>
        <v>#N/A</v>
      </c>
      <c r="DZ54" s="660" t="e">
        <f t="shared" si="79"/>
        <v>#REF!</v>
      </c>
      <c r="EA54" s="662" t="e">
        <f t="shared" si="79"/>
        <v>#REF!</v>
      </c>
    </row>
    <row r="55" spans="2:131" ht="12.75" customHeight="1">
      <c r="B55" s="610">
        <v>11</v>
      </c>
      <c r="C55" s="664" t="e">
        <f>NA()</f>
        <v>#N/A</v>
      </c>
      <c r="D55" s="612" t="s">
        <v>2445</v>
      </c>
      <c r="E55" s="613" t="s">
        <v>2446</v>
      </c>
      <c r="F55" s="614" t="e">
        <f>NA()</f>
        <v>#N/A</v>
      </c>
      <c r="G55" s="615">
        <v>0.10012415059475924</v>
      </c>
      <c r="H55" s="616"/>
      <c r="I55" s="617"/>
      <c r="J55" s="617"/>
      <c r="K55" s="618"/>
      <c r="L55" s="619" t="e">
        <f>NA()</f>
        <v>#N/A</v>
      </c>
      <c r="M55" s="620" t="e">
        <f>NA()</f>
        <v>#N/A</v>
      </c>
      <c r="N55" s="621" t="e">
        <f>NA()</f>
        <v>#N/A</v>
      </c>
      <c r="O55" s="622" t="e">
        <f>M55+N55</f>
        <v>#N/A</v>
      </c>
      <c r="P55" s="623" t="e">
        <f>NA()</f>
        <v>#N/A</v>
      </c>
      <c r="Q55" s="624" t="e">
        <f>NA()</f>
        <v>#N/A</v>
      </c>
      <c r="R55" s="624" t="e">
        <f>NA()</f>
        <v>#N/A</v>
      </c>
      <c r="S55" s="625" t="e">
        <f>Q55+R55</f>
        <v>#N/A</v>
      </c>
      <c r="T55" s="623">
        <v>4.1666666666600003</v>
      </c>
      <c r="U55" s="624" t="e">
        <f>NA()</f>
        <v>#N/A</v>
      </c>
      <c r="V55" s="624" t="e">
        <f>NA()</f>
        <v>#N/A</v>
      </c>
      <c r="W55" s="625" t="e">
        <f>U55+V55</f>
        <v>#N/A</v>
      </c>
      <c r="X55" s="623">
        <v>4.1666666666600003</v>
      </c>
      <c r="Y55" s="624" t="e">
        <f>NA()</f>
        <v>#N/A</v>
      </c>
      <c r="Z55" s="624" t="e">
        <f>NA()</f>
        <v>#N/A</v>
      </c>
      <c r="AA55" s="625" t="e">
        <f>Y55+Z55</f>
        <v>#N/A</v>
      </c>
      <c r="AB55" s="623">
        <v>4.1666666666600003</v>
      </c>
      <c r="AC55" s="624" t="e">
        <f>NA()</f>
        <v>#N/A</v>
      </c>
      <c r="AD55" s="624" t="e">
        <f>NA()</f>
        <v>#N/A</v>
      </c>
      <c r="AE55" s="625" t="e">
        <f>AC55+AD55</f>
        <v>#N/A</v>
      </c>
      <c r="AF55" s="623">
        <v>4.1666666666600003</v>
      </c>
      <c r="AG55" s="624" t="e">
        <f>NA()</f>
        <v>#N/A</v>
      </c>
      <c r="AH55" s="624" t="e">
        <f>NA()</f>
        <v>#N/A</v>
      </c>
      <c r="AI55" s="625" t="e">
        <f>AG55+AH55</f>
        <v>#N/A</v>
      </c>
      <c r="AJ55" s="623">
        <v>4.1666666666600003</v>
      </c>
      <c r="AK55" s="624" t="e">
        <f>NA()</f>
        <v>#N/A</v>
      </c>
      <c r="AL55" s="624" t="e">
        <f>NA()</f>
        <v>#N/A</v>
      </c>
      <c r="AM55" s="625" t="e">
        <f>AK55+AL55</f>
        <v>#N/A</v>
      </c>
      <c r="AN55" s="623">
        <v>4.1666666666600003</v>
      </c>
      <c r="AO55" s="624" t="e">
        <f>NA()</f>
        <v>#N/A</v>
      </c>
      <c r="AP55" s="624" t="e">
        <f>NA()</f>
        <v>#N/A</v>
      </c>
      <c r="AQ55" s="625" t="e">
        <f>AO55+AP55</f>
        <v>#N/A</v>
      </c>
      <c r="AR55" s="623">
        <v>4.1666666666600003</v>
      </c>
      <c r="AS55" s="624" t="e">
        <f>NA()</f>
        <v>#N/A</v>
      </c>
      <c r="AT55" s="624" t="e">
        <f>NA()</f>
        <v>#N/A</v>
      </c>
      <c r="AU55" s="625" t="e">
        <f>AS55+AT55</f>
        <v>#N/A</v>
      </c>
      <c r="AV55" s="623">
        <v>4.1666666666600003</v>
      </c>
      <c r="AW55" s="624" t="e">
        <f>NA()</f>
        <v>#N/A</v>
      </c>
      <c r="AX55" s="624" t="e">
        <f>NA()</f>
        <v>#N/A</v>
      </c>
      <c r="AY55" s="625" t="e">
        <f>AW55+AX55</f>
        <v>#N/A</v>
      </c>
      <c r="AZ55" s="623">
        <v>4.1666666666600003</v>
      </c>
      <c r="BA55" s="624" t="e">
        <f>NA()</f>
        <v>#N/A</v>
      </c>
      <c r="BB55" s="624" t="e">
        <f>NA()</f>
        <v>#N/A</v>
      </c>
      <c r="BC55" s="625" t="e">
        <f>BA55+BB55</f>
        <v>#N/A</v>
      </c>
      <c r="BD55" s="623">
        <v>4.1666666666600003</v>
      </c>
      <c r="BE55" s="624" t="e">
        <f>NA()</f>
        <v>#N/A</v>
      </c>
      <c r="BF55" s="624" t="e">
        <f>NA()</f>
        <v>#N/A</v>
      </c>
      <c r="BG55" s="625" t="e">
        <f>BE55+BF55</f>
        <v>#N/A</v>
      </c>
      <c r="BH55" s="623">
        <v>4.1666666666600003</v>
      </c>
      <c r="BI55" s="624" t="e">
        <f>NA()</f>
        <v>#N/A</v>
      </c>
      <c r="BJ55" s="624" t="e">
        <f>NA()</f>
        <v>#N/A</v>
      </c>
      <c r="BK55" s="625" t="e">
        <f>BI55+BJ55</f>
        <v>#N/A</v>
      </c>
      <c r="BL55" s="623">
        <v>4.1666666666600003</v>
      </c>
      <c r="BM55" s="624" t="e">
        <f>NA()</f>
        <v>#N/A</v>
      </c>
      <c r="BN55" s="624" t="e">
        <f>NA()</f>
        <v>#N/A</v>
      </c>
      <c r="BO55" s="625" t="e">
        <f>BM55+BN55</f>
        <v>#N/A</v>
      </c>
      <c r="BP55" s="623">
        <v>4.1666666666600003</v>
      </c>
      <c r="BQ55" s="624" t="e">
        <f>NA()</f>
        <v>#N/A</v>
      </c>
      <c r="BR55" s="624" t="e">
        <f>NA()</f>
        <v>#N/A</v>
      </c>
      <c r="BS55" s="625" t="e">
        <f>BQ55+BR55</f>
        <v>#N/A</v>
      </c>
      <c r="BT55" s="623">
        <v>4.1666666666600003</v>
      </c>
      <c r="BU55" s="624" t="e">
        <f>NA()</f>
        <v>#N/A</v>
      </c>
      <c r="BV55" s="624" t="e">
        <f>NA()</f>
        <v>#N/A</v>
      </c>
      <c r="BW55" s="625" t="e">
        <f>BU55+BV55</f>
        <v>#N/A</v>
      </c>
      <c r="BX55" s="623">
        <v>4.1666666666600003</v>
      </c>
      <c r="BY55" s="624" t="e">
        <f>NA()</f>
        <v>#N/A</v>
      </c>
      <c r="BZ55" s="624" t="e">
        <f>NA()</f>
        <v>#N/A</v>
      </c>
      <c r="CA55" s="625" t="e">
        <f>BY55+BZ55</f>
        <v>#N/A</v>
      </c>
      <c r="CB55" s="623">
        <v>4.1666666666600003</v>
      </c>
      <c r="CC55" s="624" t="e">
        <f>NA()</f>
        <v>#N/A</v>
      </c>
      <c r="CD55" s="624" t="e">
        <f>NA()</f>
        <v>#N/A</v>
      </c>
      <c r="CE55" s="625" t="e">
        <f>CC55+CD55</f>
        <v>#N/A</v>
      </c>
      <c r="CF55" s="623">
        <v>4.1666666666600003</v>
      </c>
      <c r="CG55" s="624" t="e">
        <f>NA()</f>
        <v>#N/A</v>
      </c>
      <c r="CH55" s="624" t="e">
        <f>NA()</f>
        <v>#N/A</v>
      </c>
      <c r="CI55" s="625" t="e">
        <f>CG55+CH55</f>
        <v>#N/A</v>
      </c>
      <c r="CJ55" s="623">
        <v>4.1666666666600003</v>
      </c>
      <c r="CK55" s="624" t="e">
        <f>NA()</f>
        <v>#N/A</v>
      </c>
      <c r="CL55" s="624" t="e">
        <f>NA()</f>
        <v>#N/A</v>
      </c>
      <c r="CM55" s="625" t="e">
        <f>CK55+CL55</f>
        <v>#N/A</v>
      </c>
      <c r="CN55" s="623">
        <v>4.1666666666600003</v>
      </c>
      <c r="CO55" s="624" t="e">
        <f>NA()</f>
        <v>#N/A</v>
      </c>
      <c r="CP55" s="624" t="e">
        <f>NA()</f>
        <v>#N/A</v>
      </c>
      <c r="CQ55" s="625" t="e">
        <f>CO55+CP55</f>
        <v>#N/A</v>
      </c>
      <c r="CR55" s="623">
        <v>4.1666666666600003</v>
      </c>
      <c r="CS55" s="624" t="e">
        <f>NA()</f>
        <v>#N/A</v>
      </c>
      <c r="CT55" s="624" t="e">
        <f>NA()</f>
        <v>#N/A</v>
      </c>
      <c r="CU55" s="625" t="e">
        <f>CS55+CT55</f>
        <v>#N/A</v>
      </c>
      <c r="CV55" s="623">
        <v>4.1666666666600003</v>
      </c>
      <c r="CW55" s="624" t="e">
        <f>NA()</f>
        <v>#N/A</v>
      </c>
      <c r="CX55" s="624" t="e">
        <f>NA()</f>
        <v>#N/A</v>
      </c>
      <c r="CY55" s="625" t="e">
        <f>CW55+CX55</f>
        <v>#N/A</v>
      </c>
      <c r="CZ55" s="623">
        <v>4.1666666666600003</v>
      </c>
      <c r="DA55" s="624" t="e">
        <f>NA()</f>
        <v>#N/A</v>
      </c>
      <c r="DB55" s="624" t="e">
        <f>NA()</f>
        <v>#N/A</v>
      </c>
      <c r="DC55" s="625" t="e">
        <f>DA55+DB55</f>
        <v>#N/A</v>
      </c>
      <c r="DD55" s="623" t="e">
        <f>NA()</f>
        <v>#N/A</v>
      </c>
      <c r="DE55" s="624" t="e">
        <f>NA()</f>
        <v>#N/A</v>
      </c>
      <c r="DF55" s="624" t="e">
        <f>NA()</f>
        <v>#N/A</v>
      </c>
      <c r="DG55" s="625" t="e">
        <f>DE55+DF55</f>
        <v>#N/A</v>
      </c>
      <c r="DH55" s="623" t="e">
        <f>NA()</f>
        <v>#N/A</v>
      </c>
      <c r="DI55" s="624" t="e">
        <f>NA()</f>
        <v>#N/A</v>
      </c>
      <c r="DJ55" s="624" t="e">
        <f>NA()</f>
        <v>#N/A</v>
      </c>
      <c r="DK55" s="625" t="e">
        <f>DI55+DJ55</f>
        <v>#N/A</v>
      </c>
      <c r="DL55" s="623" t="e">
        <f>NA()</f>
        <v>#N/A</v>
      </c>
      <c r="DM55" s="624" t="e">
        <f>NA()</f>
        <v>#N/A</v>
      </c>
      <c r="DN55" s="624" t="e">
        <f>NA()</f>
        <v>#N/A</v>
      </c>
      <c r="DO55" s="625" t="e">
        <f>DM55+DN55</f>
        <v>#N/A</v>
      </c>
      <c r="DP55" s="623" t="e">
        <f>NA()</f>
        <v>#N/A</v>
      </c>
      <c r="DQ55" s="624" t="e">
        <f>NA()</f>
        <v>#N/A</v>
      </c>
      <c r="DR55" s="624" t="e">
        <f>NA()</f>
        <v>#N/A</v>
      </c>
      <c r="DS55" s="625" t="e">
        <f>DQ55+DR55</f>
        <v>#N/A</v>
      </c>
      <c r="DT55" s="623" t="e">
        <f>NA()</f>
        <v>#N/A</v>
      </c>
      <c r="DU55" s="624" t="e">
        <f>NA()</f>
        <v>#N/A</v>
      </c>
      <c r="DV55" s="624" t="e">
        <f>NA()</f>
        <v>#N/A</v>
      </c>
      <c r="DW55" s="625" t="e">
        <f>DU55+DV55</f>
        <v>#N/A</v>
      </c>
      <c r="DX55" s="623" t="e">
        <f>NA()</f>
        <v>#N/A</v>
      </c>
      <c r="DY55" s="624" t="e">
        <f>NA()</f>
        <v>#N/A</v>
      </c>
      <c r="DZ55" s="624" t="e">
        <f>NA()</f>
        <v>#N/A</v>
      </c>
      <c r="EA55" s="625" t="e">
        <f>DY55+DZ55</f>
        <v>#N/A</v>
      </c>
    </row>
    <row r="56" spans="2:131" ht="12.75" hidden="1" customHeight="1">
      <c r="B56" s="626"/>
      <c r="C56" s="627"/>
      <c r="D56" s="628" t="s">
        <v>2445</v>
      </c>
      <c r="E56" s="629" t="s">
        <v>2447</v>
      </c>
      <c r="F56" s="630">
        <f>IF(F57&lt;&gt;0,F55-F57,0)</f>
        <v>0</v>
      </c>
      <c r="G56" s="631"/>
      <c r="H56" s="632"/>
      <c r="I56" s="633"/>
      <c r="J56" s="633"/>
      <c r="K56" s="634"/>
      <c r="L56" s="635" t="e">
        <f t="shared" ref="L56:AQ56" si="80">L55+H56</f>
        <v>#N/A</v>
      </c>
      <c r="M56" s="635" t="e">
        <f t="shared" si="80"/>
        <v>#N/A</v>
      </c>
      <c r="N56" s="636" t="e">
        <f t="shared" si="80"/>
        <v>#N/A</v>
      </c>
      <c r="O56" s="637" t="e">
        <f t="shared" si="80"/>
        <v>#N/A</v>
      </c>
      <c r="P56" s="638" t="e">
        <f t="shared" si="80"/>
        <v>#N/A</v>
      </c>
      <c r="Q56" s="639" t="e">
        <f t="shared" si="80"/>
        <v>#N/A</v>
      </c>
      <c r="R56" s="640" t="e">
        <f t="shared" si="80"/>
        <v>#N/A</v>
      </c>
      <c r="S56" s="641" t="e">
        <f t="shared" si="80"/>
        <v>#N/A</v>
      </c>
      <c r="T56" s="638" t="e">
        <f t="shared" si="80"/>
        <v>#N/A</v>
      </c>
      <c r="U56" s="639" t="e">
        <f t="shared" si="80"/>
        <v>#N/A</v>
      </c>
      <c r="V56" s="640" t="e">
        <f t="shared" si="80"/>
        <v>#N/A</v>
      </c>
      <c r="W56" s="641" t="e">
        <f t="shared" si="80"/>
        <v>#N/A</v>
      </c>
      <c r="X56" s="638" t="e">
        <f t="shared" si="80"/>
        <v>#N/A</v>
      </c>
      <c r="Y56" s="639" t="e">
        <f t="shared" si="80"/>
        <v>#N/A</v>
      </c>
      <c r="Z56" s="640" t="e">
        <f t="shared" si="80"/>
        <v>#N/A</v>
      </c>
      <c r="AA56" s="641" t="e">
        <f t="shared" si="80"/>
        <v>#N/A</v>
      </c>
      <c r="AB56" s="638" t="e">
        <f t="shared" si="80"/>
        <v>#N/A</v>
      </c>
      <c r="AC56" s="639" t="e">
        <f t="shared" si="80"/>
        <v>#N/A</v>
      </c>
      <c r="AD56" s="640" t="e">
        <f t="shared" si="80"/>
        <v>#N/A</v>
      </c>
      <c r="AE56" s="641" t="e">
        <f t="shared" si="80"/>
        <v>#N/A</v>
      </c>
      <c r="AF56" s="638" t="e">
        <f t="shared" si="80"/>
        <v>#N/A</v>
      </c>
      <c r="AG56" s="639" t="e">
        <f t="shared" si="80"/>
        <v>#N/A</v>
      </c>
      <c r="AH56" s="640" t="e">
        <f t="shared" si="80"/>
        <v>#N/A</v>
      </c>
      <c r="AI56" s="641" t="e">
        <f t="shared" si="80"/>
        <v>#N/A</v>
      </c>
      <c r="AJ56" s="638" t="e">
        <f t="shared" si="80"/>
        <v>#N/A</v>
      </c>
      <c r="AK56" s="639" t="e">
        <f t="shared" si="80"/>
        <v>#N/A</v>
      </c>
      <c r="AL56" s="640" t="e">
        <f t="shared" si="80"/>
        <v>#N/A</v>
      </c>
      <c r="AM56" s="641" t="e">
        <f t="shared" si="80"/>
        <v>#N/A</v>
      </c>
      <c r="AN56" s="638" t="e">
        <f t="shared" si="80"/>
        <v>#N/A</v>
      </c>
      <c r="AO56" s="639" t="e">
        <f t="shared" si="80"/>
        <v>#N/A</v>
      </c>
      <c r="AP56" s="640" t="e">
        <f t="shared" si="80"/>
        <v>#N/A</v>
      </c>
      <c r="AQ56" s="641" t="e">
        <f t="shared" si="80"/>
        <v>#N/A</v>
      </c>
      <c r="AR56" s="638" t="e">
        <f t="shared" ref="AR56:BW56" si="81">AR55+AN56</f>
        <v>#N/A</v>
      </c>
      <c r="AS56" s="639" t="e">
        <f t="shared" si="81"/>
        <v>#N/A</v>
      </c>
      <c r="AT56" s="640" t="e">
        <f t="shared" si="81"/>
        <v>#N/A</v>
      </c>
      <c r="AU56" s="641" t="e">
        <f t="shared" si="81"/>
        <v>#N/A</v>
      </c>
      <c r="AV56" s="638" t="e">
        <f t="shared" si="81"/>
        <v>#N/A</v>
      </c>
      <c r="AW56" s="639" t="e">
        <f t="shared" si="81"/>
        <v>#N/A</v>
      </c>
      <c r="AX56" s="640" t="e">
        <f t="shared" si="81"/>
        <v>#N/A</v>
      </c>
      <c r="AY56" s="641" t="e">
        <f t="shared" si="81"/>
        <v>#N/A</v>
      </c>
      <c r="AZ56" s="638" t="e">
        <f t="shared" si="81"/>
        <v>#N/A</v>
      </c>
      <c r="BA56" s="639" t="e">
        <f t="shared" si="81"/>
        <v>#N/A</v>
      </c>
      <c r="BB56" s="640" t="e">
        <f t="shared" si="81"/>
        <v>#N/A</v>
      </c>
      <c r="BC56" s="641" t="e">
        <f t="shared" si="81"/>
        <v>#N/A</v>
      </c>
      <c r="BD56" s="638" t="e">
        <f t="shared" si="81"/>
        <v>#N/A</v>
      </c>
      <c r="BE56" s="639" t="e">
        <f t="shared" si="81"/>
        <v>#N/A</v>
      </c>
      <c r="BF56" s="640" t="e">
        <f t="shared" si="81"/>
        <v>#N/A</v>
      </c>
      <c r="BG56" s="641" t="e">
        <f t="shared" si="81"/>
        <v>#N/A</v>
      </c>
      <c r="BH56" s="638" t="e">
        <f t="shared" si="81"/>
        <v>#N/A</v>
      </c>
      <c r="BI56" s="639" t="e">
        <f t="shared" si="81"/>
        <v>#N/A</v>
      </c>
      <c r="BJ56" s="640" t="e">
        <f t="shared" si="81"/>
        <v>#N/A</v>
      </c>
      <c r="BK56" s="641" t="e">
        <f t="shared" si="81"/>
        <v>#N/A</v>
      </c>
      <c r="BL56" s="638" t="e">
        <f t="shared" si="81"/>
        <v>#N/A</v>
      </c>
      <c r="BM56" s="639" t="e">
        <f t="shared" si="81"/>
        <v>#N/A</v>
      </c>
      <c r="BN56" s="640" t="e">
        <f t="shared" si="81"/>
        <v>#N/A</v>
      </c>
      <c r="BO56" s="641" t="e">
        <f t="shared" si="81"/>
        <v>#N/A</v>
      </c>
      <c r="BP56" s="638" t="e">
        <f t="shared" si="81"/>
        <v>#N/A</v>
      </c>
      <c r="BQ56" s="639" t="e">
        <f t="shared" si="81"/>
        <v>#N/A</v>
      </c>
      <c r="BR56" s="640" t="e">
        <f t="shared" si="81"/>
        <v>#N/A</v>
      </c>
      <c r="BS56" s="641" t="e">
        <f t="shared" si="81"/>
        <v>#N/A</v>
      </c>
      <c r="BT56" s="638" t="e">
        <f t="shared" si="81"/>
        <v>#N/A</v>
      </c>
      <c r="BU56" s="639" t="e">
        <f t="shared" si="81"/>
        <v>#N/A</v>
      </c>
      <c r="BV56" s="640" t="e">
        <f t="shared" si="81"/>
        <v>#N/A</v>
      </c>
      <c r="BW56" s="641" t="e">
        <f t="shared" si="81"/>
        <v>#N/A</v>
      </c>
      <c r="BX56" s="638" t="e">
        <f t="shared" ref="BX56:DC56" si="82">BX55+BT56</f>
        <v>#N/A</v>
      </c>
      <c r="BY56" s="639" t="e">
        <f t="shared" si="82"/>
        <v>#N/A</v>
      </c>
      <c r="BZ56" s="640" t="e">
        <f t="shared" si="82"/>
        <v>#N/A</v>
      </c>
      <c r="CA56" s="641" t="e">
        <f t="shared" si="82"/>
        <v>#N/A</v>
      </c>
      <c r="CB56" s="638" t="e">
        <f t="shared" si="82"/>
        <v>#N/A</v>
      </c>
      <c r="CC56" s="639" t="e">
        <f t="shared" si="82"/>
        <v>#N/A</v>
      </c>
      <c r="CD56" s="640" t="e">
        <f t="shared" si="82"/>
        <v>#N/A</v>
      </c>
      <c r="CE56" s="641" t="e">
        <f t="shared" si="82"/>
        <v>#N/A</v>
      </c>
      <c r="CF56" s="638" t="e">
        <f t="shared" si="82"/>
        <v>#N/A</v>
      </c>
      <c r="CG56" s="639" t="e">
        <f t="shared" si="82"/>
        <v>#N/A</v>
      </c>
      <c r="CH56" s="640" t="e">
        <f t="shared" si="82"/>
        <v>#N/A</v>
      </c>
      <c r="CI56" s="641" t="e">
        <f t="shared" si="82"/>
        <v>#N/A</v>
      </c>
      <c r="CJ56" s="638" t="e">
        <f t="shared" si="82"/>
        <v>#N/A</v>
      </c>
      <c r="CK56" s="639" t="e">
        <f t="shared" si="82"/>
        <v>#N/A</v>
      </c>
      <c r="CL56" s="640" t="e">
        <f t="shared" si="82"/>
        <v>#N/A</v>
      </c>
      <c r="CM56" s="641" t="e">
        <f t="shared" si="82"/>
        <v>#N/A</v>
      </c>
      <c r="CN56" s="638" t="e">
        <f t="shared" si="82"/>
        <v>#N/A</v>
      </c>
      <c r="CO56" s="639" t="e">
        <f t="shared" si="82"/>
        <v>#N/A</v>
      </c>
      <c r="CP56" s="640" t="e">
        <f t="shared" si="82"/>
        <v>#N/A</v>
      </c>
      <c r="CQ56" s="641" t="e">
        <f t="shared" si="82"/>
        <v>#N/A</v>
      </c>
      <c r="CR56" s="638" t="e">
        <f t="shared" si="82"/>
        <v>#N/A</v>
      </c>
      <c r="CS56" s="639" t="e">
        <f t="shared" si="82"/>
        <v>#N/A</v>
      </c>
      <c r="CT56" s="640" t="e">
        <f t="shared" si="82"/>
        <v>#N/A</v>
      </c>
      <c r="CU56" s="641" t="e">
        <f t="shared" si="82"/>
        <v>#N/A</v>
      </c>
      <c r="CV56" s="638" t="e">
        <f t="shared" si="82"/>
        <v>#N/A</v>
      </c>
      <c r="CW56" s="639" t="e">
        <f t="shared" si="82"/>
        <v>#N/A</v>
      </c>
      <c r="CX56" s="640" t="e">
        <f t="shared" si="82"/>
        <v>#N/A</v>
      </c>
      <c r="CY56" s="641" t="e">
        <f t="shared" si="82"/>
        <v>#N/A</v>
      </c>
      <c r="CZ56" s="638" t="e">
        <f t="shared" si="82"/>
        <v>#N/A</v>
      </c>
      <c r="DA56" s="639" t="e">
        <f t="shared" si="82"/>
        <v>#N/A</v>
      </c>
      <c r="DB56" s="640" t="e">
        <f t="shared" si="82"/>
        <v>#N/A</v>
      </c>
      <c r="DC56" s="641" t="e">
        <f t="shared" si="82"/>
        <v>#N/A</v>
      </c>
      <c r="DD56" s="638" t="e">
        <f t="shared" ref="DD56:EA56" si="83">DD55+CZ56</f>
        <v>#N/A</v>
      </c>
      <c r="DE56" s="639" t="e">
        <f t="shared" si="83"/>
        <v>#N/A</v>
      </c>
      <c r="DF56" s="640" t="e">
        <f t="shared" si="83"/>
        <v>#N/A</v>
      </c>
      <c r="DG56" s="641" t="e">
        <f t="shared" si="83"/>
        <v>#N/A</v>
      </c>
      <c r="DH56" s="638" t="e">
        <f t="shared" si="83"/>
        <v>#N/A</v>
      </c>
      <c r="DI56" s="639" t="e">
        <f t="shared" si="83"/>
        <v>#N/A</v>
      </c>
      <c r="DJ56" s="640" t="e">
        <f t="shared" si="83"/>
        <v>#N/A</v>
      </c>
      <c r="DK56" s="641" t="e">
        <f t="shared" si="83"/>
        <v>#N/A</v>
      </c>
      <c r="DL56" s="638" t="e">
        <f t="shared" si="83"/>
        <v>#N/A</v>
      </c>
      <c r="DM56" s="639" t="e">
        <f t="shared" si="83"/>
        <v>#N/A</v>
      </c>
      <c r="DN56" s="640" t="e">
        <f t="shared" si="83"/>
        <v>#N/A</v>
      </c>
      <c r="DO56" s="641" t="e">
        <f t="shared" si="83"/>
        <v>#N/A</v>
      </c>
      <c r="DP56" s="638" t="e">
        <f t="shared" si="83"/>
        <v>#N/A</v>
      </c>
      <c r="DQ56" s="639" t="e">
        <f t="shared" si="83"/>
        <v>#N/A</v>
      </c>
      <c r="DR56" s="640" t="e">
        <f t="shared" si="83"/>
        <v>#N/A</v>
      </c>
      <c r="DS56" s="641" t="e">
        <f t="shared" si="83"/>
        <v>#N/A</v>
      </c>
      <c r="DT56" s="638" t="e">
        <f t="shared" si="83"/>
        <v>#N/A</v>
      </c>
      <c r="DU56" s="639" t="e">
        <f t="shared" si="83"/>
        <v>#N/A</v>
      </c>
      <c r="DV56" s="640" t="e">
        <f t="shared" si="83"/>
        <v>#N/A</v>
      </c>
      <c r="DW56" s="641" t="e">
        <f t="shared" si="83"/>
        <v>#N/A</v>
      </c>
      <c r="DX56" s="638" t="e">
        <f t="shared" si="83"/>
        <v>#N/A</v>
      </c>
      <c r="DY56" s="639" t="e">
        <f t="shared" si="83"/>
        <v>#N/A</v>
      </c>
      <c r="DZ56" s="640" t="e">
        <f t="shared" si="83"/>
        <v>#N/A</v>
      </c>
      <c r="EA56" s="641" t="e">
        <f t="shared" si="83"/>
        <v>#N/A</v>
      </c>
    </row>
    <row r="57" spans="2:131" ht="12.75" hidden="1" customHeight="1">
      <c r="B57" s="626"/>
      <c r="C57" s="627"/>
      <c r="D57" s="642" t="s">
        <v>2448</v>
      </c>
      <c r="E57" s="643" t="s">
        <v>2449</v>
      </c>
      <c r="F57" s="644"/>
      <c r="G57" s="645">
        <f>IF(F57=0,0,F57/F$115)</f>
        <v>0</v>
      </c>
      <c r="H57" s="646"/>
      <c r="I57" s="647"/>
      <c r="J57" s="647"/>
      <c r="K57" s="648"/>
      <c r="L57" s="649">
        <f>IF(O57&lt;&gt;0,(O57/$F57)*100,0)</f>
        <v>0</v>
      </c>
      <c r="M57" s="649">
        <v>0</v>
      </c>
      <c r="N57" s="650">
        <f>O57-M57</f>
        <v>0</v>
      </c>
      <c r="O57" s="651"/>
      <c r="P57" s="652">
        <f>IF(S57&lt;&gt;0,(S57/$F57)*100,0)</f>
        <v>0</v>
      </c>
      <c r="Q57" s="649">
        <v>0</v>
      </c>
      <c r="R57" s="649">
        <f>S57-Q57</f>
        <v>0</v>
      </c>
      <c r="S57" s="651"/>
      <c r="T57" s="652">
        <f>IF(W57&lt;&gt;0,(W57/$F57)*100,0)</f>
        <v>0</v>
      </c>
      <c r="U57" s="649">
        <v>0</v>
      </c>
      <c r="V57" s="649">
        <f>W57-U57</f>
        <v>0</v>
      </c>
      <c r="W57" s="651"/>
      <c r="X57" s="652">
        <f>IF(AA57&lt;&gt;0,(AA57/$F57)*100,0)</f>
        <v>0</v>
      </c>
      <c r="Y57" s="649">
        <v>0</v>
      </c>
      <c r="Z57" s="649">
        <f>AA57-Y57</f>
        <v>0</v>
      </c>
      <c r="AA57" s="651"/>
      <c r="AB57" s="652">
        <f>IF(AE57&lt;&gt;0,(AE57/$F57)*100,0)</f>
        <v>0</v>
      </c>
      <c r="AC57" s="649">
        <v>0</v>
      </c>
      <c r="AD57" s="649">
        <f>AE57-AC57</f>
        <v>0</v>
      </c>
      <c r="AE57" s="651"/>
      <c r="AF57" s="652">
        <f>IF(AI57&lt;&gt;0,(AI57/$F57)*100,0)</f>
        <v>0</v>
      </c>
      <c r="AG57" s="649">
        <v>0</v>
      </c>
      <c r="AH57" s="649">
        <f>AI57-AG57</f>
        <v>0</v>
      </c>
      <c r="AI57" s="651"/>
      <c r="AJ57" s="652">
        <f>IF(AM57&lt;&gt;0,(AM57/$F57)*100,0)</f>
        <v>0</v>
      </c>
      <c r="AK57" s="649">
        <v>0</v>
      </c>
      <c r="AL57" s="649">
        <f>AM57-AK57</f>
        <v>0</v>
      </c>
      <c r="AM57" s="651"/>
      <c r="AN57" s="652">
        <f>IF(AQ57&lt;&gt;0,(AQ57/$F57)*100,0)</f>
        <v>0</v>
      </c>
      <c r="AO57" s="649">
        <v>0</v>
      </c>
      <c r="AP57" s="649">
        <f>AQ57-AO57</f>
        <v>0</v>
      </c>
      <c r="AQ57" s="651"/>
      <c r="AR57" s="652">
        <f>IF(AU57&lt;&gt;0,(AU57/$F57)*100,0)</f>
        <v>0</v>
      </c>
      <c r="AS57" s="649">
        <v>0</v>
      </c>
      <c r="AT57" s="649">
        <f>AU57-AS57</f>
        <v>0</v>
      </c>
      <c r="AU57" s="651"/>
      <c r="AV57" s="652">
        <f>IF(AY57&lt;&gt;0,(AY57/$F57)*100,0)</f>
        <v>0</v>
      </c>
      <c r="AW57" s="649">
        <v>0</v>
      </c>
      <c r="AX57" s="649">
        <f>AY57-AW57</f>
        <v>0</v>
      </c>
      <c r="AY57" s="651"/>
      <c r="AZ57" s="652">
        <f>IF(BC57&lt;&gt;0,(BC57/$F57)*100,0)</f>
        <v>0</v>
      </c>
      <c r="BA57" s="649">
        <v>0</v>
      </c>
      <c r="BB57" s="649">
        <f>BC57-BA57</f>
        <v>0</v>
      </c>
      <c r="BC57" s="651"/>
      <c r="BD57" s="652">
        <f>IF(BG57&lt;&gt;0,(BG57/$F57)*100,0)</f>
        <v>0</v>
      </c>
      <c r="BE57" s="649">
        <v>0</v>
      </c>
      <c r="BF57" s="649">
        <f>BG57-BE57</f>
        <v>0</v>
      </c>
      <c r="BG57" s="651"/>
      <c r="BH57" s="652">
        <f>IF(BK57&lt;&gt;0,(BK57/$F57)*100,0)</f>
        <v>0</v>
      </c>
      <c r="BI57" s="649">
        <v>0</v>
      </c>
      <c r="BJ57" s="649">
        <f>BK57-BI57</f>
        <v>0</v>
      </c>
      <c r="BK57" s="651"/>
      <c r="BL57" s="652">
        <f>IF(BO57&lt;&gt;0,(BO57/$F57)*100,0)</f>
        <v>0</v>
      </c>
      <c r="BM57" s="649">
        <v>0</v>
      </c>
      <c r="BN57" s="649">
        <f>BO57-BM57</f>
        <v>0</v>
      </c>
      <c r="BO57" s="651"/>
      <c r="BP57" s="652">
        <f>IF(BS57&lt;&gt;0,(BS57/$F57)*100,0)</f>
        <v>0</v>
      </c>
      <c r="BQ57" s="649">
        <v>0</v>
      </c>
      <c r="BR57" s="649">
        <f>BS57-BQ57</f>
        <v>0</v>
      </c>
      <c r="BS57" s="651"/>
      <c r="BT57" s="652">
        <f>IF(BW57&lt;&gt;0,(BW57/$F57)*100,0)</f>
        <v>0</v>
      </c>
      <c r="BU57" s="649">
        <v>0</v>
      </c>
      <c r="BV57" s="649">
        <f>BW57-BU57</f>
        <v>0</v>
      </c>
      <c r="BW57" s="651"/>
      <c r="BX57" s="652">
        <f>IF(CA57&lt;&gt;0,(CA57/$F57)*100,0)</f>
        <v>0</v>
      </c>
      <c r="BY57" s="649">
        <v>0</v>
      </c>
      <c r="BZ57" s="649">
        <f>CA57-BY57</f>
        <v>0</v>
      </c>
      <c r="CA57" s="651"/>
      <c r="CB57" s="652">
        <f>IF(CE57&lt;&gt;0,(CE57/$F57)*100,0)</f>
        <v>0</v>
      </c>
      <c r="CC57" s="649">
        <v>0</v>
      </c>
      <c r="CD57" s="649">
        <f>CE57-CC57</f>
        <v>0</v>
      </c>
      <c r="CE57" s="651"/>
      <c r="CF57" s="652">
        <f>IF(CI57&lt;&gt;0,(CI57/$F57)*100,0)</f>
        <v>0</v>
      </c>
      <c r="CG57" s="649">
        <v>0</v>
      </c>
      <c r="CH57" s="649">
        <f>CI57-CG57</f>
        <v>0</v>
      </c>
      <c r="CI57" s="651"/>
      <c r="CJ57" s="652">
        <f>IF(CM57&lt;&gt;0,(CM57/$F57)*100,0)</f>
        <v>0</v>
      </c>
      <c r="CK57" s="649">
        <v>0</v>
      </c>
      <c r="CL57" s="649">
        <f>CM57-CK57</f>
        <v>0</v>
      </c>
      <c r="CM57" s="651"/>
      <c r="CN57" s="652">
        <f>IF(CQ57&lt;&gt;0,(CQ57/$F57)*100,0)</f>
        <v>0</v>
      </c>
      <c r="CO57" s="649">
        <v>0</v>
      </c>
      <c r="CP57" s="649">
        <f>CQ57-CO57</f>
        <v>0</v>
      </c>
      <c r="CQ57" s="651"/>
      <c r="CR57" s="652">
        <f>IF(CU57&lt;&gt;0,(CU57/$F57)*100,0)</f>
        <v>0</v>
      </c>
      <c r="CS57" s="649">
        <v>0</v>
      </c>
      <c r="CT57" s="649">
        <f>CU57-CS57</f>
        <v>0</v>
      </c>
      <c r="CU57" s="651"/>
      <c r="CV57" s="652">
        <f>IF(CY57&lt;&gt;0,(CY57/$F57)*100,0)</f>
        <v>0</v>
      </c>
      <c r="CW57" s="649">
        <v>0</v>
      </c>
      <c r="CX57" s="649">
        <f>CY57-CW57</f>
        <v>0</v>
      </c>
      <c r="CY57" s="651"/>
      <c r="CZ57" s="652">
        <f>IF(DC57&lt;&gt;0,(DC57/$F57)*100,0)</f>
        <v>0</v>
      </c>
      <c r="DA57" s="649">
        <v>0</v>
      </c>
      <c r="DB57" s="649">
        <f>DC57-DA57</f>
        <v>0</v>
      </c>
      <c r="DC57" s="651"/>
      <c r="DD57" s="652">
        <f>IF(DG57&lt;&gt;0,(DG57/$F57)*100,0)</f>
        <v>0</v>
      </c>
      <c r="DE57" s="649">
        <v>0</v>
      </c>
      <c r="DF57" s="649">
        <f>DG57-DE57</f>
        <v>0</v>
      </c>
      <c r="DG57" s="651"/>
      <c r="DH57" s="652">
        <f>IF(DK57&lt;&gt;0,(DK57/$F57)*100,0)</f>
        <v>0</v>
      </c>
      <c r="DI57" s="649">
        <v>0</v>
      </c>
      <c r="DJ57" s="649">
        <f>DK57-DI57</f>
        <v>0</v>
      </c>
      <c r="DK57" s="651"/>
      <c r="DL57" s="652">
        <f>IF(DO57&lt;&gt;0,(DO57/$F57)*100,0)</f>
        <v>0</v>
      </c>
      <c r="DM57" s="649">
        <v>0</v>
      </c>
      <c r="DN57" s="649">
        <f>DO57-DM57</f>
        <v>0</v>
      </c>
      <c r="DO57" s="651"/>
      <c r="DP57" s="652">
        <f>IF(DS57&lt;&gt;0,(DS57/$F57)*100,0)</f>
        <v>0</v>
      </c>
      <c r="DQ57" s="649">
        <v>0</v>
      </c>
      <c r="DR57" s="649">
        <f>DS57-DQ57</f>
        <v>0</v>
      </c>
      <c r="DS57" s="651"/>
      <c r="DT57" s="652">
        <f>IF(DW57&lt;&gt;0,(DW57/$F57)*100,0)</f>
        <v>0</v>
      </c>
      <c r="DU57" s="649">
        <v>0</v>
      </c>
      <c r="DV57" s="649">
        <f>DW57-DU57</f>
        <v>0</v>
      </c>
      <c r="DW57" s="651"/>
      <c r="DX57" s="652">
        <f>IF(EA57&lt;&gt;0,(EA57/$F57)*100,0)</f>
        <v>0</v>
      </c>
      <c r="DY57" s="649">
        <v>0</v>
      </c>
      <c r="DZ57" s="649">
        <f>EA57-DY57</f>
        <v>0</v>
      </c>
      <c r="EA57" s="651"/>
    </row>
    <row r="58" spans="2:131" ht="12.75" hidden="1" customHeight="1">
      <c r="B58" s="665"/>
      <c r="C58" s="627"/>
      <c r="D58" s="653" t="s">
        <v>2450</v>
      </c>
      <c r="E58" s="654" t="s">
        <v>2451</v>
      </c>
      <c r="F58" s="655" t="e">
        <f>IF(F57=0,F55,F57)</f>
        <v>#N/A</v>
      </c>
      <c r="G58" s="656"/>
      <c r="H58" s="657"/>
      <c r="I58" s="658"/>
      <c r="J58" s="658"/>
      <c r="K58" s="659"/>
      <c r="L58" s="660">
        <f>L57+H58</f>
        <v>0</v>
      </c>
      <c r="M58" s="660">
        <f>M57+I58</f>
        <v>0</v>
      </c>
      <c r="N58" s="661">
        <f>N57+J58</f>
        <v>0</v>
      </c>
      <c r="O58" s="662" t="e">
        <f>'COMP INVESTIM.'!#REF!</f>
        <v>#REF!</v>
      </c>
      <c r="P58" s="663">
        <f t="shared" ref="P58:AU58" si="84">P57+L58</f>
        <v>0</v>
      </c>
      <c r="Q58" s="660">
        <f t="shared" si="84"/>
        <v>0</v>
      </c>
      <c r="R58" s="660">
        <f t="shared" si="84"/>
        <v>0</v>
      </c>
      <c r="S58" s="662" t="e">
        <f t="shared" si="84"/>
        <v>#REF!</v>
      </c>
      <c r="T58" s="663">
        <f t="shared" si="84"/>
        <v>0</v>
      </c>
      <c r="U58" s="660">
        <f t="shared" si="84"/>
        <v>0</v>
      </c>
      <c r="V58" s="660">
        <f t="shared" si="84"/>
        <v>0</v>
      </c>
      <c r="W58" s="662" t="e">
        <f t="shared" si="84"/>
        <v>#REF!</v>
      </c>
      <c r="X58" s="663">
        <f t="shared" si="84"/>
        <v>0</v>
      </c>
      <c r="Y58" s="660">
        <f t="shared" si="84"/>
        <v>0</v>
      </c>
      <c r="Z58" s="660">
        <f t="shared" si="84"/>
        <v>0</v>
      </c>
      <c r="AA58" s="662" t="e">
        <f t="shared" si="84"/>
        <v>#REF!</v>
      </c>
      <c r="AB58" s="663">
        <f t="shared" si="84"/>
        <v>0</v>
      </c>
      <c r="AC58" s="660">
        <f t="shared" si="84"/>
        <v>0</v>
      </c>
      <c r="AD58" s="660">
        <f t="shared" si="84"/>
        <v>0</v>
      </c>
      <c r="AE58" s="662" t="e">
        <f t="shared" si="84"/>
        <v>#REF!</v>
      </c>
      <c r="AF58" s="663">
        <f t="shared" si="84"/>
        <v>0</v>
      </c>
      <c r="AG58" s="660">
        <f t="shared" si="84"/>
        <v>0</v>
      </c>
      <c r="AH58" s="660">
        <f t="shared" si="84"/>
        <v>0</v>
      </c>
      <c r="AI58" s="662" t="e">
        <f t="shared" si="84"/>
        <v>#REF!</v>
      </c>
      <c r="AJ58" s="663">
        <f t="shared" si="84"/>
        <v>0</v>
      </c>
      <c r="AK58" s="660">
        <f t="shared" si="84"/>
        <v>0</v>
      </c>
      <c r="AL58" s="660">
        <f t="shared" si="84"/>
        <v>0</v>
      </c>
      <c r="AM58" s="662" t="e">
        <f t="shared" si="84"/>
        <v>#REF!</v>
      </c>
      <c r="AN58" s="663">
        <f t="shared" si="84"/>
        <v>0</v>
      </c>
      <c r="AO58" s="660">
        <f t="shared" si="84"/>
        <v>0</v>
      </c>
      <c r="AP58" s="660">
        <f t="shared" si="84"/>
        <v>0</v>
      </c>
      <c r="AQ58" s="662" t="e">
        <f t="shared" si="84"/>
        <v>#REF!</v>
      </c>
      <c r="AR58" s="663">
        <f t="shared" si="84"/>
        <v>0</v>
      </c>
      <c r="AS58" s="660">
        <f t="shared" si="84"/>
        <v>0</v>
      </c>
      <c r="AT58" s="660">
        <f t="shared" si="84"/>
        <v>0</v>
      </c>
      <c r="AU58" s="662" t="e">
        <f t="shared" si="84"/>
        <v>#REF!</v>
      </c>
      <c r="AV58" s="663">
        <f t="shared" ref="AV58:CA58" si="85">AV57+AR58</f>
        <v>0</v>
      </c>
      <c r="AW58" s="660">
        <f t="shared" si="85"/>
        <v>0</v>
      </c>
      <c r="AX58" s="660">
        <f t="shared" si="85"/>
        <v>0</v>
      </c>
      <c r="AY58" s="662" t="e">
        <f t="shared" si="85"/>
        <v>#REF!</v>
      </c>
      <c r="AZ58" s="663">
        <f t="shared" si="85"/>
        <v>0</v>
      </c>
      <c r="BA58" s="660">
        <f t="shared" si="85"/>
        <v>0</v>
      </c>
      <c r="BB58" s="660">
        <f t="shared" si="85"/>
        <v>0</v>
      </c>
      <c r="BC58" s="662" t="e">
        <f t="shared" si="85"/>
        <v>#REF!</v>
      </c>
      <c r="BD58" s="663">
        <f t="shared" si="85"/>
        <v>0</v>
      </c>
      <c r="BE58" s="660">
        <f t="shared" si="85"/>
        <v>0</v>
      </c>
      <c r="BF58" s="660">
        <f t="shared" si="85"/>
        <v>0</v>
      </c>
      <c r="BG58" s="662" t="e">
        <f t="shared" si="85"/>
        <v>#REF!</v>
      </c>
      <c r="BH58" s="663">
        <f t="shared" si="85"/>
        <v>0</v>
      </c>
      <c r="BI58" s="660">
        <f t="shared" si="85"/>
        <v>0</v>
      </c>
      <c r="BJ58" s="660">
        <f t="shared" si="85"/>
        <v>0</v>
      </c>
      <c r="BK58" s="662" t="e">
        <f t="shared" si="85"/>
        <v>#REF!</v>
      </c>
      <c r="BL58" s="663">
        <f t="shared" si="85"/>
        <v>0</v>
      </c>
      <c r="BM58" s="660">
        <f t="shared" si="85"/>
        <v>0</v>
      </c>
      <c r="BN58" s="660">
        <f t="shared" si="85"/>
        <v>0</v>
      </c>
      <c r="BO58" s="662" t="e">
        <f t="shared" si="85"/>
        <v>#REF!</v>
      </c>
      <c r="BP58" s="663">
        <f t="shared" si="85"/>
        <v>0</v>
      </c>
      <c r="BQ58" s="660">
        <f t="shared" si="85"/>
        <v>0</v>
      </c>
      <c r="BR58" s="660">
        <f t="shared" si="85"/>
        <v>0</v>
      </c>
      <c r="BS58" s="662" t="e">
        <f t="shared" si="85"/>
        <v>#REF!</v>
      </c>
      <c r="BT58" s="663">
        <f t="shared" si="85"/>
        <v>0</v>
      </c>
      <c r="BU58" s="660">
        <f t="shared" si="85"/>
        <v>0</v>
      </c>
      <c r="BV58" s="660">
        <f t="shared" si="85"/>
        <v>0</v>
      </c>
      <c r="BW58" s="662" t="e">
        <f t="shared" si="85"/>
        <v>#REF!</v>
      </c>
      <c r="BX58" s="663">
        <f t="shared" si="85"/>
        <v>0</v>
      </c>
      <c r="BY58" s="660">
        <f t="shared" si="85"/>
        <v>0</v>
      </c>
      <c r="BZ58" s="660">
        <f t="shared" si="85"/>
        <v>0</v>
      </c>
      <c r="CA58" s="662" t="e">
        <f t="shared" si="85"/>
        <v>#REF!</v>
      </c>
      <c r="CB58" s="663">
        <f t="shared" ref="CB58:DG58" si="86">CB57+BX58</f>
        <v>0</v>
      </c>
      <c r="CC58" s="660">
        <f t="shared" si="86"/>
        <v>0</v>
      </c>
      <c r="CD58" s="660">
        <f t="shared" si="86"/>
        <v>0</v>
      </c>
      <c r="CE58" s="662" t="e">
        <f t="shared" si="86"/>
        <v>#REF!</v>
      </c>
      <c r="CF58" s="663">
        <f t="shared" si="86"/>
        <v>0</v>
      </c>
      <c r="CG58" s="660">
        <f t="shared" si="86"/>
        <v>0</v>
      </c>
      <c r="CH58" s="660">
        <f t="shared" si="86"/>
        <v>0</v>
      </c>
      <c r="CI58" s="662" t="e">
        <f t="shared" si="86"/>
        <v>#REF!</v>
      </c>
      <c r="CJ58" s="663">
        <f t="shared" si="86"/>
        <v>0</v>
      </c>
      <c r="CK58" s="660">
        <f t="shared" si="86"/>
        <v>0</v>
      </c>
      <c r="CL58" s="660">
        <f t="shared" si="86"/>
        <v>0</v>
      </c>
      <c r="CM58" s="662" t="e">
        <f t="shared" si="86"/>
        <v>#REF!</v>
      </c>
      <c r="CN58" s="663">
        <f t="shared" si="86"/>
        <v>0</v>
      </c>
      <c r="CO58" s="660">
        <f t="shared" si="86"/>
        <v>0</v>
      </c>
      <c r="CP58" s="660">
        <f t="shared" si="86"/>
        <v>0</v>
      </c>
      <c r="CQ58" s="662" t="e">
        <f t="shared" si="86"/>
        <v>#REF!</v>
      </c>
      <c r="CR58" s="663">
        <f t="shared" si="86"/>
        <v>0</v>
      </c>
      <c r="CS58" s="660">
        <f t="shared" si="86"/>
        <v>0</v>
      </c>
      <c r="CT58" s="660">
        <f t="shared" si="86"/>
        <v>0</v>
      </c>
      <c r="CU58" s="662" t="e">
        <f t="shared" si="86"/>
        <v>#REF!</v>
      </c>
      <c r="CV58" s="663">
        <f t="shared" si="86"/>
        <v>0</v>
      </c>
      <c r="CW58" s="660">
        <f t="shared" si="86"/>
        <v>0</v>
      </c>
      <c r="CX58" s="660">
        <f t="shared" si="86"/>
        <v>0</v>
      </c>
      <c r="CY58" s="662" t="e">
        <f t="shared" si="86"/>
        <v>#REF!</v>
      </c>
      <c r="CZ58" s="663">
        <f t="shared" si="86"/>
        <v>0</v>
      </c>
      <c r="DA58" s="660">
        <f t="shared" si="86"/>
        <v>0</v>
      </c>
      <c r="DB58" s="660">
        <f t="shared" si="86"/>
        <v>0</v>
      </c>
      <c r="DC58" s="662" t="e">
        <f t="shared" si="86"/>
        <v>#REF!</v>
      </c>
      <c r="DD58" s="663">
        <f t="shared" si="86"/>
        <v>0</v>
      </c>
      <c r="DE58" s="660">
        <f t="shared" si="86"/>
        <v>0</v>
      </c>
      <c r="DF58" s="660">
        <f t="shared" si="86"/>
        <v>0</v>
      </c>
      <c r="DG58" s="662" t="e">
        <f t="shared" si="86"/>
        <v>#REF!</v>
      </c>
      <c r="DH58" s="663">
        <f t="shared" ref="DH58:EA58" si="87">DH57+DD58</f>
        <v>0</v>
      </c>
      <c r="DI58" s="660">
        <f t="shared" si="87"/>
        <v>0</v>
      </c>
      <c r="DJ58" s="660">
        <f t="shared" si="87"/>
        <v>0</v>
      </c>
      <c r="DK58" s="662" t="e">
        <f t="shared" si="87"/>
        <v>#REF!</v>
      </c>
      <c r="DL58" s="663">
        <f t="shared" si="87"/>
        <v>0</v>
      </c>
      <c r="DM58" s="660">
        <f t="shared" si="87"/>
        <v>0</v>
      </c>
      <c r="DN58" s="660">
        <f t="shared" si="87"/>
        <v>0</v>
      </c>
      <c r="DO58" s="662" t="e">
        <f t="shared" si="87"/>
        <v>#REF!</v>
      </c>
      <c r="DP58" s="663">
        <f t="shared" si="87"/>
        <v>0</v>
      </c>
      <c r="DQ58" s="660">
        <f t="shared" si="87"/>
        <v>0</v>
      </c>
      <c r="DR58" s="660">
        <f t="shared" si="87"/>
        <v>0</v>
      </c>
      <c r="DS58" s="662" t="e">
        <f t="shared" si="87"/>
        <v>#REF!</v>
      </c>
      <c r="DT58" s="663">
        <f t="shared" si="87"/>
        <v>0</v>
      </c>
      <c r="DU58" s="660">
        <f t="shared" si="87"/>
        <v>0</v>
      </c>
      <c r="DV58" s="660">
        <f t="shared" si="87"/>
        <v>0</v>
      </c>
      <c r="DW58" s="662" t="e">
        <f t="shared" si="87"/>
        <v>#REF!</v>
      </c>
      <c r="DX58" s="663">
        <f t="shared" si="87"/>
        <v>0</v>
      </c>
      <c r="DY58" s="660">
        <f t="shared" si="87"/>
        <v>0</v>
      </c>
      <c r="DZ58" s="660">
        <f t="shared" si="87"/>
        <v>0</v>
      </c>
      <c r="EA58" s="662" t="e">
        <f t="shared" si="87"/>
        <v>#REF!</v>
      </c>
    </row>
    <row r="59" spans="2:131" ht="12.75" customHeight="1">
      <c r="B59" s="610">
        <v>12</v>
      </c>
      <c r="C59" s="664" t="e">
        <f>NA()</f>
        <v>#N/A</v>
      </c>
      <c r="D59" s="612" t="s">
        <v>2445</v>
      </c>
      <c r="E59" s="613" t="s">
        <v>2446</v>
      </c>
      <c r="F59" s="614" t="e">
        <f>NA()</f>
        <v>#N/A</v>
      </c>
      <c r="G59" s="615">
        <v>3.8226846660066205E-2</v>
      </c>
      <c r="H59" s="616"/>
      <c r="I59" s="617"/>
      <c r="J59" s="617"/>
      <c r="K59" s="618"/>
      <c r="L59" s="619" t="e">
        <f>NA()</f>
        <v>#N/A</v>
      </c>
      <c r="M59" s="620" t="e">
        <f>NA()</f>
        <v>#N/A</v>
      </c>
      <c r="N59" s="621" t="e">
        <f>NA()</f>
        <v>#N/A</v>
      </c>
      <c r="O59" s="622" t="e">
        <f>M59+N59</f>
        <v>#N/A</v>
      </c>
      <c r="P59" s="623" t="e">
        <f>NA()</f>
        <v>#N/A</v>
      </c>
      <c r="Q59" s="624" t="e">
        <f>NA()</f>
        <v>#N/A</v>
      </c>
      <c r="R59" s="624" t="e">
        <f>NA()</f>
        <v>#N/A</v>
      </c>
      <c r="S59" s="625" t="e">
        <f>Q59+R59</f>
        <v>#N/A</v>
      </c>
      <c r="T59" s="623">
        <v>4.1666666666600003</v>
      </c>
      <c r="U59" s="624" t="e">
        <f>NA()</f>
        <v>#N/A</v>
      </c>
      <c r="V59" s="624" t="e">
        <f>NA()</f>
        <v>#N/A</v>
      </c>
      <c r="W59" s="625" t="e">
        <f>U59+V59</f>
        <v>#N/A</v>
      </c>
      <c r="X59" s="623">
        <v>4.1666666666600003</v>
      </c>
      <c r="Y59" s="624" t="e">
        <f>NA()</f>
        <v>#N/A</v>
      </c>
      <c r="Z59" s="624" t="e">
        <f>NA()</f>
        <v>#N/A</v>
      </c>
      <c r="AA59" s="625" t="e">
        <f>Y59+Z59</f>
        <v>#N/A</v>
      </c>
      <c r="AB59" s="623">
        <v>4.1666666666600003</v>
      </c>
      <c r="AC59" s="624" t="e">
        <f>NA()</f>
        <v>#N/A</v>
      </c>
      <c r="AD59" s="624" t="e">
        <f>NA()</f>
        <v>#N/A</v>
      </c>
      <c r="AE59" s="625" t="e">
        <f>AC59+AD59</f>
        <v>#N/A</v>
      </c>
      <c r="AF59" s="623">
        <v>4.1666666666600003</v>
      </c>
      <c r="AG59" s="624" t="e">
        <f>NA()</f>
        <v>#N/A</v>
      </c>
      <c r="AH59" s="624" t="e">
        <f>NA()</f>
        <v>#N/A</v>
      </c>
      <c r="AI59" s="625" t="e">
        <f>AG59+AH59</f>
        <v>#N/A</v>
      </c>
      <c r="AJ59" s="623">
        <v>4.1666666666600003</v>
      </c>
      <c r="AK59" s="624" t="e">
        <f>NA()</f>
        <v>#N/A</v>
      </c>
      <c r="AL59" s="624" t="e">
        <f>NA()</f>
        <v>#N/A</v>
      </c>
      <c r="AM59" s="625" t="e">
        <f>AK59+AL59</f>
        <v>#N/A</v>
      </c>
      <c r="AN59" s="623">
        <v>4.1666666666600003</v>
      </c>
      <c r="AO59" s="624" t="e">
        <f>NA()</f>
        <v>#N/A</v>
      </c>
      <c r="AP59" s="624" t="e">
        <f>NA()</f>
        <v>#N/A</v>
      </c>
      <c r="AQ59" s="625" t="e">
        <f>AO59+AP59</f>
        <v>#N/A</v>
      </c>
      <c r="AR59" s="623">
        <v>4.1666666666600003</v>
      </c>
      <c r="AS59" s="624" t="e">
        <f>NA()</f>
        <v>#N/A</v>
      </c>
      <c r="AT59" s="624" t="e">
        <f>NA()</f>
        <v>#N/A</v>
      </c>
      <c r="AU59" s="625" t="e">
        <f>AS59+AT59</f>
        <v>#N/A</v>
      </c>
      <c r="AV59" s="623">
        <v>4.1666666666600003</v>
      </c>
      <c r="AW59" s="624" t="e">
        <f>NA()</f>
        <v>#N/A</v>
      </c>
      <c r="AX59" s="624" t="e">
        <f>NA()</f>
        <v>#N/A</v>
      </c>
      <c r="AY59" s="625" t="e">
        <f>AW59+AX59</f>
        <v>#N/A</v>
      </c>
      <c r="AZ59" s="623">
        <v>4.1666666666600003</v>
      </c>
      <c r="BA59" s="624" t="e">
        <f>NA()</f>
        <v>#N/A</v>
      </c>
      <c r="BB59" s="624" t="e">
        <f>NA()</f>
        <v>#N/A</v>
      </c>
      <c r="BC59" s="625" t="e">
        <f>BA59+BB59</f>
        <v>#N/A</v>
      </c>
      <c r="BD59" s="623">
        <v>4.1666666666600003</v>
      </c>
      <c r="BE59" s="624" t="e">
        <f>NA()</f>
        <v>#N/A</v>
      </c>
      <c r="BF59" s="624" t="e">
        <f>NA()</f>
        <v>#N/A</v>
      </c>
      <c r="BG59" s="625" t="e">
        <f>BE59+BF59</f>
        <v>#N/A</v>
      </c>
      <c r="BH59" s="623">
        <v>4.1666666666600003</v>
      </c>
      <c r="BI59" s="624" t="e">
        <f>NA()</f>
        <v>#N/A</v>
      </c>
      <c r="BJ59" s="624" t="e">
        <f>NA()</f>
        <v>#N/A</v>
      </c>
      <c r="BK59" s="625" t="e">
        <f>BI59+BJ59</f>
        <v>#N/A</v>
      </c>
      <c r="BL59" s="623">
        <v>4.1666666666600003</v>
      </c>
      <c r="BM59" s="624" t="e">
        <f>NA()</f>
        <v>#N/A</v>
      </c>
      <c r="BN59" s="624" t="e">
        <f>NA()</f>
        <v>#N/A</v>
      </c>
      <c r="BO59" s="625" t="e">
        <f>BM59+BN59</f>
        <v>#N/A</v>
      </c>
      <c r="BP59" s="623">
        <v>4.1666666666600003</v>
      </c>
      <c r="BQ59" s="624" t="e">
        <f>NA()</f>
        <v>#N/A</v>
      </c>
      <c r="BR59" s="624" t="e">
        <f>NA()</f>
        <v>#N/A</v>
      </c>
      <c r="BS59" s="625" t="e">
        <f>BQ59+BR59</f>
        <v>#N/A</v>
      </c>
      <c r="BT59" s="623">
        <v>4.1666666666600003</v>
      </c>
      <c r="BU59" s="624" t="e">
        <f>NA()</f>
        <v>#N/A</v>
      </c>
      <c r="BV59" s="624" t="e">
        <f>NA()</f>
        <v>#N/A</v>
      </c>
      <c r="BW59" s="625" t="e">
        <f>BU59+BV59</f>
        <v>#N/A</v>
      </c>
      <c r="BX59" s="623">
        <v>4.1666666666600003</v>
      </c>
      <c r="BY59" s="624" t="e">
        <f>NA()</f>
        <v>#N/A</v>
      </c>
      <c r="BZ59" s="624" t="e">
        <f>NA()</f>
        <v>#N/A</v>
      </c>
      <c r="CA59" s="625" t="e">
        <f>BY59+BZ59</f>
        <v>#N/A</v>
      </c>
      <c r="CB59" s="623">
        <v>4.1666666666600003</v>
      </c>
      <c r="CC59" s="624" t="e">
        <f>NA()</f>
        <v>#N/A</v>
      </c>
      <c r="CD59" s="624" t="e">
        <f>NA()</f>
        <v>#N/A</v>
      </c>
      <c r="CE59" s="625" t="e">
        <f>CC59+CD59</f>
        <v>#N/A</v>
      </c>
      <c r="CF59" s="623">
        <v>4.1666666666600003</v>
      </c>
      <c r="CG59" s="624" t="e">
        <f>NA()</f>
        <v>#N/A</v>
      </c>
      <c r="CH59" s="624" t="e">
        <f>NA()</f>
        <v>#N/A</v>
      </c>
      <c r="CI59" s="625" t="e">
        <f>CG59+CH59</f>
        <v>#N/A</v>
      </c>
      <c r="CJ59" s="623">
        <v>4.1666666666600003</v>
      </c>
      <c r="CK59" s="624" t="e">
        <f>NA()</f>
        <v>#N/A</v>
      </c>
      <c r="CL59" s="624" t="e">
        <f>NA()</f>
        <v>#N/A</v>
      </c>
      <c r="CM59" s="625" t="e">
        <f>CK59+CL59</f>
        <v>#N/A</v>
      </c>
      <c r="CN59" s="623">
        <v>4.1666666666600003</v>
      </c>
      <c r="CO59" s="624" t="e">
        <f>NA()</f>
        <v>#N/A</v>
      </c>
      <c r="CP59" s="624" t="e">
        <f>NA()</f>
        <v>#N/A</v>
      </c>
      <c r="CQ59" s="625" t="e">
        <f>CO59+CP59</f>
        <v>#N/A</v>
      </c>
      <c r="CR59" s="623">
        <v>4.1666666666600003</v>
      </c>
      <c r="CS59" s="624" t="e">
        <f>NA()</f>
        <v>#N/A</v>
      </c>
      <c r="CT59" s="624" t="e">
        <f>NA()</f>
        <v>#N/A</v>
      </c>
      <c r="CU59" s="625" t="e">
        <f>CS59+CT59</f>
        <v>#N/A</v>
      </c>
      <c r="CV59" s="623">
        <v>4.1666666666600003</v>
      </c>
      <c r="CW59" s="624" t="e">
        <f>NA()</f>
        <v>#N/A</v>
      </c>
      <c r="CX59" s="624" t="e">
        <f>NA()</f>
        <v>#N/A</v>
      </c>
      <c r="CY59" s="625" t="e">
        <f>CW59+CX59</f>
        <v>#N/A</v>
      </c>
      <c r="CZ59" s="623">
        <v>4.1666666666600003</v>
      </c>
      <c r="DA59" s="624" t="e">
        <f>NA()</f>
        <v>#N/A</v>
      </c>
      <c r="DB59" s="624" t="e">
        <f>NA()</f>
        <v>#N/A</v>
      </c>
      <c r="DC59" s="625" t="e">
        <f>DA59+DB59</f>
        <v>#N/A</v>
      </c>
      <c r="DD59" s="623" t="e">
        <f>NA()</f>
        <v>#N/A</v>
      </c>
      <c r="DE59" s="624" t="e">
        <f>NA()</f>
        <v>#N/A</v>
      </c>
      <c r="DF59" s="624" t="e">
        <f>NA()</f>
        <v>#N/A</v>
      </c>
      <c r="DG59" s="625" t="e">
        <f>DE59+DF59</f>
        <v>#N/A</v>
      </c>
      <c r="DH59" s="623" t="e">
        <f>NA()</f>
        <v>#N/A</v>
      </c>
      <c r="DI59" s="624" t="e">
        <f>NA()</f>
        <v>#N/A</v>
      </c>
      <c r="DJ59" s="624" t="e">
        <f>NA()</f>
        <v>#N/A</v>
      </c>
      <c r="DK59" s="625" t="e">
        <f>DI59+DJ59</f>
        <v>#N/A</v>
      </c>
      <c r="DL59" s="623" t="e">
        <f>NA()</f>
        <v>#N/A</v>
      </c>
      <c r="DM59" s="624" t="e">
        <f>NA()</f>
        <v>#N/A</v>
      </c>
      <c r="DN59" s="624" t="e">
        <f>NA()</f>
        <v>#N/A</v>
      </c>
      <c r="DO59" s="625" t="e">
        <f>DM59+DN59</f>
        <v>#N/A</v>
      </c>
      <c r="DP59" s="623" t="e">
        <f>NA()</f>
        <v>#N/A</v>
      </c>
      <c r="DQ59" s="624" t="e">
        <f>NA()</f>
        <v>#N/A</v>
      </c>
      <c r="DR59" s="624" t="e">
        <f>NA()</f>
        <v>#N/A</v>
      </c>
      <c r="DS59" s="625" t="e">
        <f>DQ59+DR59</f>
        <v>#N/A</v>
      </c>
      <c r="DT59" s="623" t="e">
        <f>NA()</f>
        <v>#N/A</v>
      </c>
      <c r="DU59" s="624" t="e">
        <f>NA()</f>
        <v>#N/A</v>
      </c>
      <c r="DV59" s="624" t="e">
        <f>NA()</f>
        <v>#N/A</v>
      </c>
      <c r="DW59" s="625" t="e">
        <f>DU59+DV59</f>
        <v>#N/A</v>
      </c>
      <c r="DX59" s="623" t="e">
        <f>NA()</f>
        <v>#N/A</v>
      </c>
      <c r="DY59" s="624" t="e">
        <f>NA()</f>
        <v>#N/A</v>
      </c>
      <c r="DZ59" s="624" t="e">
        <f>NA()</f>
        <v>#N/A</v>
      </c>
      <c r="EA59" s="625" t="e">
        <f>DY59+DZ59</f>
        <v>#N/A</v>
      </c>
    </row>
    <row r="60" spans="2:131" ht="12.75" hidden="1" customHeight="1">
      <c r="B60" s="626"/>
      <c r="C60" s="627"/>
      <c r="D60" s="628" t="s">
        <v>2445</v>
      </c>
      <c r="E60" s="629" t="s">
        <v>2447</v>
      </c>
      <c r="F60" s="630">
        <f>IF(F61&lt;&gt;0,F59-F61,0)</f>
        <v>0</v>
      </c>
      <c r="G60" s="631"/>
      <c r="H60" s="632"/>
      <c r="I60" s="633"/>
      <c r="J60" s="633"/>
      <c r="K60" s="634"/>
      <c r="L60" s="635" t="e">
        <f t="shared" ref="L60:AQ60" si="88">L59+H60</f>
        <v>#N/A</v>
      </c>
      <c r="M60" s="635" t="e">
        <f t="shared" si="88"/>
        <v>#N/A</v>
      </c>
      <c r="N60" s="636" t="e">
        <f t="shared" si="88"/>
        <v>#N/A</v>
      </c>
      <c r="O60" s="637" t="e">
        <f t="shared" si="88"/>
        <v>#N/A</v>
      </c>
      <c r="P60" s="638" t="e">
        <f t="shared" si="88"/>
        <v>#N/A</v>
      </c>
      <c r="Q60" s="639" t="e">
        <f t="shared" si="88"/>
        <v>#N/A</v>
      </c>
      <c r="R60" s="640" t="e">
        <f t="shared" si="88"/>
        <v>#N/A</v>
      </c>
      <c r="S60" s="641" t="e">
        <f t="shared" si="88"/>
        <v>#N/A</v>
      </c>
      <c r="T60" s="638" t="e">
        <f t="shared" si="88"/>
        <v>#N/A</v>
      </c>
      <c r="U60" s="639" t="e">
        <f t="shared" si="88"/>
        <v>#N/A</v>
      </c>
      <c r="V60" s="640" t="e">
        <f t="shared" si="88"/>
        <v>#N/A</v>
      </c>
      <c r="W60" s="641" t="e">
        <f t="shared" si="88"/>
        <v>#N/A</v>
      </c>
      <c r="X60" s="638" t="e">
        <f t="shared" si="88"/>
        <v>#N/A</v>
      </c>
      <c r="Y60" s="639" t="e">
        <f t="shared" si="88"/>
        <v>#N/A</v>
      </c>
      <c r="Z60" s="640" t="e">
        <f t="shared" si="88"/>
        <v>#N/A</v>
      </c>
      <c r="AA60" s="641" t="e">
        <f t="shared" si="88"/>
        <v>#N/A</v>
      </c>
      <c r="AB60" s="638" t="e">
        <f t="shared" si="88"/>
        <v>#N/A</v>
      </c>
      <c r="AC60" s="639" t="e">
        <f t="shared" si="88"/>
        <v>#N/A</v>
      </c>
      <c r="AD60" s="640" t="e">
        <f t="shared" si="88"/>
        <v>#N/A</v>
      </c>
      <c r="AE60" s="641" t="e">
        <f t="shared" si="88"/>
        <v>#N/A</v>
      </c>
      <c r="AF60" s="638" t="e">
        <f t="shared" si="88"/>
        <v>#N/A</v>
      </c>
      <c r="AG60" s="639" t="e">
        <f t="shared" si="88"/>
        <v>#N/A</v>
      </c>
      <c r="AH60" s="640" t="e">
        <f t="shared" si="88"/>
        <v>#N/A</v>
      </c>
      <c r="AI60" s="641" t="e">
        <f t="shared" si="88"/>
        <v>#N/A</v>
      </c>
      <c r="AJ60" s="638" t="e">
        <f t="shared" si="88"/>
        <v>#N/A</v>
      </c>
      <c r="AK60" s="639" t="e">
        <f t="shared" si="88"/>
        <v>#N/A</v>
      </c>
      <c r="AL60" s="640" t="e">
        <f t="shared" si="88"/>
        <v>#N/A</v>
      </c>
      <c r="AM60" s="641" t="e">
        <f t="shared" si="88"/>
        <v>#N/A</v>
      </c>
      <c r="AN60" s="638" t="e">
        <f t="shared" si="88"/>
        <v>#N/A</v>
      </c>
      <c r="AO60" s="639" t="e">
        <f t="shared" si="88"/>
        <v>#N/A</v>
      </c>
      <c r="AP60" s="640" t="e">
        <f t="shared" si="88"/>
        <v>#N/A</v>
      </c>
      <c r="AQ60" s="641" t="e">
        <f t="shared" si="88"/>
        <v>#N/A</v>
      </c>
      <c r="AR60" s="638" t="e">
        <f t="shared" ref="AR60:BW60" si="89">AR59+AN60</f>
        <v>#N/A</v>
      </c>
      <c r="AS60" s="639" t="e">
        <f t="shared" si="89"/>
        <v>#N/A</v>
      </c>
      <c r="AT60" s="640" t="e">
        <f t="shared" si="89"/>
        <v>#N/A</v>
      </c>
      <c r="AU60" s="641" t="e">
        <f t="shared" si="89"/>
        <v>#N/A</v>
      </c>
      <c r="AV60" s="638" t="e">
        <f t="shared" si="89"/>
        <v>#N/A</v>
      </c>
      <c r="AW60" s="639" t="e">
        <f t="shared" si="89"/>
        <v>#N/A</v>
      </c>
      <c r="AX60" s="640" t="e">
        <f t="shared" si="89"/>
        <v>#N/A</v>
      </c>
      <c r="AY60" s="641" t="e">
        <f t="shared" si="89"/>
        <v>#N/A</v>
      </c>
      <c r="AZ60" s="638" t="e">
        <f t="shared" si="89"/>
        <v>#N/A</v>
      </c>
      <c r="BA60" s="639" t="e">
        <f t="shared" si="89"/>
        <v>#N/A</v>
      </c>
      <c r="BB60" s="640" t="e">
        <f t="shared" si="89"/>
        <v>#N/A</v>
      </c>
      <c r="BC60" s="641" t="e">
        <f t="shared" si="89"/>
        <v>#N/A</v>
      </c>
      <c r="BD60" s="638" t="e">
        <f t="shared" si="89"/>
        <v>#N/A</v>
      </c>
      <c r="BE60" s="639" t="e">
        <f t="shared" si="89"/>
        <v>#N/A</v>
      </c>
      <c r="BF60" s="640" t="e">
        <f t="shared" si="89"/>
        <v>#N/A</v>
      </c>
      <c r="BG60" s="641" t="e">
        <f t="shared" si="89"/>
        <v>#N/A</v>
      </c>
      <c r="BH60" s="638" t="e">
        <f t="shared" si="89"/>
        <v>#N/A</v>
      </c>
      <c r="BI60" s="639" t="e">
        <f t="shared" si="89"/>
        <v>#N/A</v>
      </c>
      <c r="BJ60" s="640" t="e">
        <f t="shared" si="89"/>
        <v>#N/A</v>
      </c>
      <c r="BK60" s="641" t="e">
        <f t="shared" si="89"/>
        <v>#N/A</v>
      </c>
      <c r="BL60" s="638" t="e">
        <f t="shared" si="89"/>
        <v>#N/A</v>
      </c>
      <c r="BM60" s="639" t="e">
        <f t="shared" si="89"/>
        <v>#N/A</v>
      </c>
      <c r="BN60" s="640" t="e">
        <f t="shared" si="89"/>
        <v>#N/A</v>
      </c>
      <c r="BO60" s="641" t="e">
        <f t="shared" si="89"/>
        <v>#N/A</v>
      </c>
      <c r="BP60" s="638" t="e">
        <f t="shared" si="89"/>
        <v>#N/A</v>
      </c>
      <c r="BQ60" s="639" t="e">
        <f t="shared" si="89"/>
        <v>#N/A</v>
      </c>
      <c r="BR60" s="640" t="e">
        <f t="shared" si="89"/>
        <v>#N/A</v>
      </c>
      <c r="BS60" s="641" t="e">
        <f t="shared" si="89"/>
        <v>#N/A</v>
      </c>
      <c r="BT60" s="638" t="e">
        <f t="shared" si="89"/>
        <v>#N/A</v>
      </c>
      <c r="BU60" s="639" t="e">
        <f t="shared" si="89"/>
        <v>#N/A</v>
      </c>
      <c r="BV60" s="640" t="e">
        <f t="shared" si="89"/>
        <v>#N/A</v>
      </c>
      <c r="BW60" s="641" t="e">
        <f t="shared" si="89"/>
        <v>#N/A</v>
      </c>
      <c r="BX60" s="638" t="e">
        <f t="shared" ref="BX60:DC60" si="90">BX59+BT60</f>
        <v>#N/A</v>
      </c>
      <c r="BY60" s="639" t="e">
        <f t="shared" si="90"/>
        <v>#N/A</v>
      </c>
      <c r="BZ60" s="640" t="e">
        <f t="shared" si="90"/>
        <v>#N/A</v>
      </c>
      <c r="CA60" s="641" t="e">
        <f t="shared" si="90"/>
        <v>#N/A</v>
      </c>
      <c r="CB60" s="638" t="e">
        <f t="shared" si="90"/>
        <v>#N/A</v>
      </c>
      <c r="CC60" s="639" t="e">
        <f t="shared" si="90"/>
        <v>#N/A</v>
      </c>
      <c r="CD60" s="640" t="e">
        <f t="shared" si="90"/>
        <v>#N/A</v>
      </c>
      <c r="CE60" s="641" t="e">
        <f t="shared" si="90"/>
        <v>#N/A</v>
      </c>
      <c r="CF60" s="638" t="e">
        <f t="shared" si="90"/>
        <v>#N/A</v>
      </c>
      <c r="CG60" s="639" t="e">
        <f t="shared" si="90"/>
        <v>#N/A</v>
      </c>
      <c r="CH60" s="640" t="e">
        <f t="shared" si="90"/>
        <v>#N/A</v>
      </c>
      <c r="CI60" s="641" t="e">
        <f t="shared" si="90"/>
        <v>#N/A</v>
      </c>
      <c r="CJ60" s="638" t="e">
        <f t="shared" si="90"/>
        <v>#N/A</v>
      </c>
      <c r="CK60" s="639" t="e">
        <f t="shared" si="90"/>
        <v>#N/A</v>
      </c>
      <c r="CL60" s="640" t="e">
        <f t="shared" si="90"/>
        <v>#N/A</v>
      </c>
      <c r="CM60" s="641" t="e">
        <f t="shared" si="90"/>
        <v>#N/A</v>
      </c>
      <c r="CN60" s="638" t="e">
        <f t="shared" si="90"/>
        <v>#N/A</v>
      </c>
      <c r="CO60" s="639" t="e">
        <f t="shared" si="90"/>
        <v>#N/A</v>
      </c>
      <c r="CP60" s="640" t="e">
        <f t="shared" si="90"/>
        <v>#N/A</v>
      </c>
      <c r="CQ60" s="641" t="e">
        <f t="shared" si="90"/>
        <v>#N/A</v>
      </c>
      <c r="CR60" s="638" t="e">
        <f t="shared" si="90"/>
        <v>#N/A</v>
      </c>
      <c r="CS60" s="639" t="e">
        <f t="shared" si="90"/>
        <v>#N/A</v>
      </c>
      <c r="CT60" s="640" t="e">
        <f t="shared" si="90"/>
        <v>#N/A</v>
      </c>
      <c r="CU60" s="641" t="e">
        <f t="shared" si="90"/>
        <v>#N/A</v>
      </c>
      <c r="CV60" s="638" t="e">
        <f t="shared" si="90"/>
        <v>#N/A</v>
      </c>
      <c r="CW60" s="639" t="e">
        <f t="shared" si="90"/>
        <v>#N/A</v>
      </c>
      <c r="CX60" s="640" t="e">
        <f t="shared" si="90"/>
        <v>#N/A</v>
      </c>
      <c r="CY60" s="641" t="e">
        <f t="shared" si="90"/>
        <v>#N/A</v>
      </c>
      <c r="CZ60" s="638" t="e">
        <f t="shared" si="90"/>
        <v>#N/A</v>
      </c>
      <c r="DA60" s="639" t="e">
        <f t="shared" si="90"/>
        <v>#N/A</v>
      </c>
      <c r="DB60" s="640" t="e">
        <f t="shared" si="90"/>
        <v>#N/A</v>
      </c>
      <c r="DC60" s="641" t="e">
        <f t="shared" si="90"/>
        <v>#N/A</v>
      </c>
      <c r="DD60" s="638" t="e">
        <f t="shared" ref="DD60:EA60" si="91">DD59+CZ60</f>
        <v>#N/A</v>
      </c>
      <c r="DE60" s="639" t="e">
        <f t="shared" si="91"/>
        <v>#N/A</v>
      </c>
      <c r="DF60" s="640" t="e">
        <f t="shared" si="91"/>
        <v>#N/A</v>
      </c>
      <c r="DG60" s="641" t="e">
        <f t="shared" si="91"/>
        <v>#N/A</v>
      </c>
      <c r="DH60" s="638" t="e">
        <f t="shared" si="91"/>
        <v>#N/A</v>
      </c>
      <c r="DI60" s="639" t="e">
        <f t="shared" si="91"/>
        <v>#N/A</v>
      </c>
      <c r="DJ60" s="640" t="e">
        <f t="shared" si="91"/>
        <v>#N/A</v>
      </c>
      <c r="DK60" s="641" t="e">
        <f t="shared" si="91"/>
        <v>#N/A</v>
      </c>
      <c r="DL60" s="638" t="e">
        <f t="shared" si="91"/>
        <v>#N/A</v>
      </c>
      <c r="DM60" s="639" t="e">
        <f t="shared" si="91"/>
        <v>#N/A</v>
      </c>
      <c r="DN60" s="640" t="e">
        <f t="shared" si="91"/>
        <v>#N/A</v>
      </c>
      <c r="DO60" s="641" t="e">
        <f t="shared" si="91"/>
        <v>#N/A</v>
      </c>
      <c r="DP60" s="638" t="e">
        <f t="shared" si="91"/>
        <v>#N/A</v>
      </c>
      <c r="DQ60" s="639" t="e">
        <f t="shared" si="91"/>
        <v>#N/A</v>
      </c>
      <c r="DR60" s="640" t="e">
        <f t="shared" si="91"/>
        <v>#N/A</v>
      </c>
      <c r="DS60" s="641" t="e">
        <f t="shared" si="91"/>
        <v>#N/A</v>
      </c>
      <c r="DT60" s="638" t="e">
        <f t="shared" si="91"/>
        <v>#N/A</v>
      </c>
      <c r="DU60" s="639" t="e">
        <f t="shared" si="91"/>
        <v>#N/A</v>
      </c>
      <c r="DV60" s="640" t="e">
        <f t="shared" si="91"/>
        <v>#N/A</v>
      </c>
      <c r="DW60" s="641" t="e">
        <f t="shared" si="91"/>
        <v>#N/A</v>
      </c>
      <c r="DX60" s="638" t="e">
        <f t="shared" si="91"/>
        <v>#N/A</v>
      </c>
      <c r="DY60" s="639" t="e">
        <f t="shared" si="91"/>
        <v>#N/A</v>
      </c>
      <c r="DZ60" s="640" t="e">
        <f t="shared" si="91"/>
        <v>#N/A</v>
      </c>
      <c r="EA60" s="641" t="e">
        <f t="shared" si="91"/>
        <v>#N/A</v>
      </c>
    </row>
    <row r="61" spans="2:131" ht="12.75" hidden="1" customHeight="1">
      <c r="B61" s="626"/>
      <c r="C61" s="627"/>
      <c r="D61" s="642" t="s">
        <v>2448</v>
      </c>
      <c r="E61" s="643" t="s">
        <v>2449</v>
      </c>
      <c r="F61" s="644"/>
      <c r="G61" s="645">
        <f>IF(F61=0,0,F61/F$115)</f>
        <v>0</v>
      </c>
      <c r="H61" s="646"/>
      <c r="I61" s="647"/>
      <c r="J61" s="647"/>
      <c r="K61" s="648"/>
      <c r="L61" s="649">
        <f>IF(O61&lt;&gt;0,(O61/$F61)*100,0)</f>
        <v>0</v>
      </c>
      <c r="M61" s="649">
        <v>0</v>
      </c>
      <c r="N61" s="650">
        <f>O61-M61</f>
        <v>0</v>
      </c>
      <c r="O61" s="651"/>
      <c r="P61" s="652">
        <f>IF(S61&lt;&gt;0,(S61/$F61)*100,0)</f>
        <v>0</v>
      </c>
      <c r="Q61" s="649">
        <v>0</v>
      </c>
      <c r="R61" s="649">
        <f>S61-Q61</f>
        <v>0</v>
      </c>
      <c r="S61" s="651"/>
      <c r="T61" s="652">
        <f>IF(W61&lt;&gt;0,(W61/$F61)*100,0)</f>
        <v>0</v>
      </c>
      <c r="U61" s="649">
        <v>0</v>
      </c>
      <c r="V61" s="649">
        <f>W61-U61</f>
        <v>0</v>
      </c>
      <c r="W61" s="651"/>
      <c r="X61" s="652">
        <f>IF(AA61&lt;&gt;0,(AA61/$F61)*100,0)</f>
        <v>0</v>
      </c>
      <c r="Y61" s="649">
        <v>0</v>
      </c>
      <c r="Z61" s="649">
        <f>AA61-Y61</f>
        <v>0</v>
      </c>
      <c r="AA61" s="651"/>
      <c r="AB61" s="652">
        <f>IF(AE61&lt;&gt;0,(AE61/$F61)*100,0)</f>
        <v>0</v>
      </c>
      <c r="AC61" s="649">
        <v>0</v>
      </c>
      <c r="AD61" s="649">
        <f>AE61-AC61</f>
        <v>0</v>
      </c>
      <c r="AE61" s="651"/>
      <c r="AF61" s="652">
        <f>IF(AI61&lt;&gt;0,(AI61/$F61)*100,0)</f>
        <v>0</v>
      </c>
      <c r="AG61" s="649">
        <v>0</v>
      </c>
      <c r="AH61" s="649">
        <f>AI61-AG61</f>
        <v>0</v>
      </c>
      <c r="AI61" s="651"/>
      <c r="AJ61" s="652">
        <f>IF(AM61&lt;&gt;0,(AM61/$F61)*100,0)</f>
        <v>0</v>
      </c>
      <c r="AK61" s="649">
        <v>0</v>
      </c>
      <c r="AL61" s="649">
        <f>AM61-AK61</f>
        <v>0</v>
      </c>
      <c r="AM61" s="651"/>
      <c r="AN61" s="652">
        <f>IF(AQ61&lt;&gt;0,(AQ61/$F61)*100,0)</f>
        <v>0</v>
      </c>
      <c r="AO61" s="649">
        <v>0</v>
      </c>
      <c r="AP61" s="649">
        <f>AQ61-AO61</f>
        <v>0</v>
      </c>
      <c r="AQ61" s="651"/>
      <c r="AR61" s="652">
        <f>IF(AU61&lt;&gt;0,(AU61/$F61)*100,0)</f>
        <v>0</v>
      </c>
      <c r="AS61" s="649">
        <v>0</v>
      </c>
      <c r="AT61" s="649">
        <f>AU61-AS61</f>
        <v>0</v>
      </c>
      <c r="AU61" s="651"/>
      <c r="AV61" s="652">
        <f>IF(AY61&lt;&gt;0,(AY61/$F61)*100,0)</f>
        <v>0</v>
      </c>
      <c r="AW61" s="649">
        <v>0</v>
      </c>
      <c r="AX61" s="649">
        <f>AY61-AW61</f>
        <v>0</v>
      </c>
      <c r="AY61" s="651"/>
      <c r="AZ61" s="652">
        <f>IF(BC61&lt;&gt;0,(BC61/$F61)*100,0)</f>
        <v>0</v>
      </c>
      <c r="BA61" s="649">
        <v>0</v>
      </c>
      <c r="BB61" s="649">
        <f>BC61-BA61</f>
        <v>0</v>
      </c>
      <c r="BC61" s="651"/>
      <c r="BD61" s="652">
        <f>IF(BG61&lt;&gt;0,(BG61/$F61)*100,0)</f>
        <v>0</v>
      </c>
      <c r="BE61" s="649">
        <v>0</v>
      </c>
      <c r="BF61" s="649">
        <f>BG61-BE61</f>
        <v>0</v>
      </c>
      <c r="BG61" s="651"/>
      <c r="BH61" s="652">
        <f>IF(BK61&lt;&gt;0,(BK61/$F61)*100,0)</f>
        <v>0</v>
      </c>
      <c r="BI61" s="649">
        <v>0</v>
      </c>
      <c r="BJ61" s="649">
        <f>BK61-BI61</f>
        <v>0</v>
      </c>
      <c r="BK61" s="651"/>
      <c r="BL61" s="652">
        <f>IF(BO61&lt;&gt;0,(BO61/$F61)*100,0)</f>
        <v>0</v>
      </c>
      <c r="BM61" s="649">
        <v>0</v>
      </c>
      <c r="BN61" s="649">
        <f>BO61-BM61</f>
        <v>0</v>
      </c>
      <c r="BO61" s="651"/>
      <c r="BP61" s="652">
        <f>IF(BS61&lt;&gt;0,(BS61/$F61)*100,0)</f>
        <v>0</v>
      </c>
      <c r="BQ61" s="649">
        <v>0</v>
      </c>
      <c r="BR61" s="649">
        <f>BS61-BQ61</f>
        <v>0</v>
      </c>
      <c r="BS61" s="651"/>
      <c r="BT61" s="652">
        <f>IF(BW61&lt;&gt;0,(BW61/$F61)*100,0)</f>
        <v>0</v>
      </c>
      <c r="BU61" s="649">
        <v>0</v>
      </c>
      <c r="BV61" s="649">
        <f>BW61-BU61</f>
        <v>0</v>
      </c>
      <c r="BW61" s="651"/>
      <c r="BX61" s="652">
        <f>IF(CA61&lt;&gt;0,(CA61/$F61)*100,0)</f>
        <v>0</v>
      </c>
      <c r="BY61" s="649">
        <v>0</v>
      </c>
      <c r="BZ61" s="649">
        <f>CA61-BY61</f>
        <v>0</v>
      </c>
      <c r="CA61" s="651"/>
      <c r="CB61" s="652">
        <f>IF(CE61&lt;&gt;0,(CE61/$F61)*100,0)</f>
        <v>0</v>
      </c>
      <c r="CC61" s="649">
        <v>0</v>
      </c>
      <c r="CD61" s="649">
        <f>CE61-CC61</f>
        <v>0</v>
      </c>
      <c r="CE61" s="651"/>
      <c r="CF61" s="652">
        <f>IF(CI61&lt;&gt;0,(CI61/$F61)*100,0)</f>
        <v>0</v>
      </c>
      <c r="CG61" s="649">
        <v>0</v>
      </c>
      <c r="CH61" s="649">
        <f>CI61-CG61</f>
        <v>0</v>
      </c>
      <c r="CI61" s="651"/>
      <c r="CJ61" s="652">
        <f>IF(CM61&lt;&gt;0,(CM61/$F61)*100,0)</f>
        <v>0</v>
      </c>
      <c r="CK61" s="649">
        <v>0</v>
      </c>
      <c r="CL61" s="649">
        <f>CM61-CK61</f>
        <v>0</v>
      </c>
      <c r="CM61" s="651"/>
      <c r="CN61" s="652">
        <f>IF(CQ61&lt;&gt;0,(CQ61/$F61)*100,0)</f>
        <v>0</v>
      </c>
      <c r="CO61" s="649">
        <v>0</v>
      </c>
      <c r="CP61" s="649">
        <f>CQ61-CO61</f>
        <v>0</v>
      </c>
      <c r="CQ61" s="651"/>
      <c r="CR61" s="652">
        <f>IF(CU61&lt;&gt;0,(CU61/$F61)*100,0)</f>
        <v>0</v>
      </c>
      <c r="CS61" s="649">
        <v>0</v>
      </c>
      <c r="CT61" s="649">
        <f>CU61-CS61</f>
        <v>0</v>
      </c>
      <c r="CU61" s="651"/>
      <c r="CV61" s="652">
        <f>IF(CY61&lt;&gt;0,(CY61/$F61)*100,0)</f>
        <v>0</v>
      </c>
      <c r="CW61" s="649">
        <v>0</v>
      </c>
      <c r="CX61" s="649">
        <f>CY61-CW61</f>
        <v>0</v>
      </c>
      <c r="CY61" s="651"/>
      <c r="CZ61" s="652">
        <f>IF(DC61&lt;&gt;0,(DC61/$F61)*100,0)</f>
        <v>0</v>
      </c>
      <c r="DA61" s="649">
        <v>0</v>
      </c>
      <c r="DB61" s="649">
        <f>DC61-DA61</f>
        <v>0</v>
      </c>
      <c r="DC61" s="651"/>
      <c r="DD61" s="652">
        <f>IF(DG61&lt;&gt;0,(DG61/$F61)*100,0)</f>
        <v>0</v>
      </c>
      <c r="DE61" s="649">
        <v>0</v>
      </c>
      <c r="DF61" s="649">
        <f>DG61-DE61</f>
        <v>0</v>
      </c>
      <c r="DG61" s="651"/>
      <c r="DH61" s="652">
        <f>IF(DK61&lt;&gt;0,(DK61/$F61)*100,0)</f>
        <v>0</v>
      </c>
      <c r="DI61" s="649">
        <v>0</v>
      </c>
      <c r="DJ61" s="649">
        <f>DK61-DI61</f>
        <v>0</v>
      </c>
      <c r="DK61" s="651"/>
      <c r="DL61" s="652">
        <f>IF(DO61&lt;&gt;0,(DO61/$F61)*100,0)</f>
        <v>0</v>
      </c>
      <c r="DM61" s="649">
        <v>0</v>
      </c>
      <c r="DN61" s="649">
        <f>DO61-DM61</f>
        <v>0</v>
      </c>
      <c r="DO61" s="651"/>
      <c r="DP61" s="652">
        <f>IF(DS61&lt;&gt;0,(DS61/$F61)*100,0)</f>
        <v>0</v>
      </c>
      <c r="DQ61" s="649">
        <v>0</v>
      </c>
      <c r="DR61" s="649">
        <f>DS61-DQ61</f>
        <v>0</v>
      </c>
      <c r="DS61" s="651"/>
      <c r="DT61" s="652">
        <f>IF(DW61&lt;&gt;0,(DW61/$F61)*100,0)</f>
        <v>0</v>
      </c>
      <c r="DU61" s="649">
        <v>0</v>
      </c>
      <c r="DV61" s="649">
        <f>DW61-DU61</f>
        <v>0</v>
      </c>
      <c r="DW61" s="651"/>
      <c r="DX61" s="652">
        <f>IF(EA61&lt;&gt;0,(EA61/$F61)*100,0)</f>
        <v>0</v>
      </c>
      <c r="DY61" s="649">
        <v>0</v>
      </c>
      <c r="DZ61" s="649">
        <f>EA61-DY61</f>
        <v>0</v>
      </c>
      <c r="EA61" s="651"/>
    </row>
    <row r="62" spans="2:131" ht="12.75" hidden="1" customHeight="1">
      <c r="B62" s="665"/>
      <c r="C62" s="627"/>
      <c r="D62" s="653" t="s">
        <v>2450</v>
      </c>
      <c r="E62" s="654" t="s">
        <v>2451</v>
      </c>
      <c r="F62" s="655" t="e">
        <f>IF(F61=0,F59,F61)</f>
        <v>#N/A</v>
      </c>
      <c r="G62" s="656"/>
      <c r="H62" s="657"/>
      <c r="I62" s="658"/>
      <c r="J62" s="658"/>
      <c r="K62" s="659"/>
      <c r="L62" s="660">
        <f t="shared" ref="L62:AQ62" si="92">L61+H62</f>
        <v>0</v>
      </c>
      <c r="M62" s="660">
        <f t="shared" si="92"/>
        <v>0</v>
      </c>
      <c r="N62" s="661">
        <f t="shared" si="92"/>
        <v>0</v>
      </c>
      <c r="O62" s="662">
        <f t="shared" si="92"/>
        <v>0</v>
      </c>
      <c r="P62" s="663">
        <f t="shared" si="92"/>
        <v>0</v>
      </c>
      <c r="Q62" s="660">
        <f t="shared" si="92"/>
        <v>0</v>
      </c>
      <c r="R62" s="660">
        <f t="shared" si="92"/>
        <v>0</v>
      </c>
      <c r="S62" s="662">
        <f t="shared" si="92"/>
        <v>0</v>
      </c>
      <c r="T62" s="663">
        <f t="shared" si="92"/>
        <v>0</v>
      </c>
      <c r="U62" s="660">
        <f t="shared" si="92"/>
        <v>0</v>
      </c>
      <c r="V62" s="660">
        <f t="shared" si="92"/>
        <v>0</v>
      </c>
      <c r="W62" s="662">
        <f t="shared" si="92"/>
        <v>0</v>
      </c>
      <c r="X62" s="663">
        <f t="shared" si="92"/>
        <v>0</v>
      </c>
      <c r="Y62" s="660">
        <f t="shared" si="92"/>
        <v>0</v>
      </c>
      <c r="Z62" s="660">
        <f t="shared" si="92"/>
        <v>0</v>
      </c>
      <c r="AA62" s="662">
        <f t="shared" si="92"/>
        <v>0</v>
      </c>
      <c r="AB62" s="663">
        <f t="shared" si="92"/>
        <v>0</v>
      </c>
      <c r="AC62" s="660">
        <f t="shared" si="92"/>
        <v>0</v>
      </c>
      <c r="AD62" s="660">
        <f t="shared" si="92"/>
        <v>0</v>
      </c>
      <c r="AE62" s="662">
        <f t="shared" si="92"/>
        <v>0</v>
      </c>
      <c r="AF62" s="663">
        <f t="shared" si="92"/>
        <v>0</v>
      </c>
      <c r="AG62" s="660">
        <f t="shared" si="92"/>
        <v>0</v>
      </c>
      <c r="AH62" s="660">
        <f t="shared" si="92"/>
        <v>0</v>
      </c>
      <c r="AI62" s="662">
        <f t="shared" si="92"/>
        <v>0</v>
      </c>
      <c r="AJ62" s="663">
        <f t="shared" si="92"/>
        <v>0</v>
      </c>
      <c r="AK62" s="660">
        <f t="shared" si="92"/>
        <v>0</v>
      </c>
      <c r="AL62" s="660">
        <f t="shared" si="92"/>
        <v>0</v>
      </c>
      <c r="AM62" s="662">
        <f t="shared" si="92"/>
        <v>0</v>
      </c>
      <c r="AN62" s="663">
        <f t="shared" si="92"/>
        <v>0</v>
      </c>
      <c r="AO62" s="660">
        <f t="shared" si="92"/>
        <v>0</v>
      </c>
      <c r="AP62" s="660">
        <f t="shared" si="92"/>
        <v>0</v>
      </c>
      <c r="AQ62" s="662">
        <f t="shared" si="92"/>
        <v>0</v>
      </c>
      <c r="AR62" s="663">
        <f t="shared" ref="AR62:BW62" si="93">AR61+AN62</f>
        <v>0</v>
      </c>
      <c r="AS62" s="660">
        <f t="shared" si="93"/>
        <v>0</v>
      </c>
      <c r="AT62" s="660">
        <f t="shared" si="93"/>
        <v>0</v>
      </c>
      <c r="AU62" s="662">
        <f t="shared" si="93"/>
        <v>0</v>
      </c>
      <c r="AV62" s="663">
        <f t="shared" si="93"/>
        <v>0</v>
      </c>
      <c r="AW62" s="660">
        <f t="shared" si="93"/>
        <v>0</v>
      </c>
      <c r="AX62" s="660">
        <f t="shared" si="93"/>
        <v>0</v>
      </c>
      <c r="AY62" s="662">
        <f t="shared" si="93"/>
        <v>0</v>
      </c>
      <c r="AZ62" s="663">
        <f t="shared" si="93"/>
        <v>0</v>
      </c>
      <c r="BA62" s="660">
        <f t="shared" si="93"/>
        <v>0</v>
      </c>
      <c r="BB62" s="660">
        <f t="shared" si="93"/>
        <v>0</v>
      </c>
      <c r="BC62" s="662">
        <f t="shared" si="93"/>
        <v>0</v>
      </c>
      <c r="BD62" s="663">
        <f t="shared" si="93"/>
        <v>0</v>
      </c>
      <c r="BE62" s="660">
        <f t="shared" si="93"/>
        <v>0</v>
      </c>
      <c r="BF62" s="660">
        <f t="shared" si="93"/>
        <v>0</v>
      </c>
      <c r="BG62" s="662">
        <f t="shared" si="93"/>
        <v>0</v>
      </c>
      <c r="BH62" s="663">
        <f t="shared" si="93"/>
        <v>0</v>
      </c>
      <c r="BI62" s="660">
        <f t="shared" si="93"/>
        <v>0</v>
      </c>
      <c r="BJ62" s="660">
        <f t="shared" si="93"/>
        <v>0</v>
      </c>
      <c r="BK62" s="662">
        <f t="shared" si="93"/>
        <v>0</v>
      </c>
      <c r="BL62" s="663">
        <f t="shared" si="93"/>
        <v>0</v>
      </c>
      <c r="BM62" s="660">
        <f t="shared" si="93"/>
        <v>0</v>
      </c>
      <c r="BN62" s="660">
        <f t="shared" si="93"/>
        <v>0</v>
      </c>
      <c r="BO62" s="662">
        <f t="shared" si="93"/>
        <v>0</v>
      </c>
      <c r="BP62" s="663">
        <f t="shared" si="93"/>
        <v>0</v>
      </c>
      <c r="BQ62" s="660">
        <f t="shared" si="93"/>
        <v>0</v>
      </c>
      <c r="BR62" s="660">
        <f t="shared" si="93"/>
        <v>0</v>
      </c>
      <c r="BS62" s="662">
        <f t="shared" si="93"/>
        <v>0</v>
      </c>
      <c r="BT62" s="663">
        <f t="shared" si="93"/>
        <v>0</v>
      </c>
      <c r="BU62" s="660">
        <f t="shared" si="93"/>
        <v>0</v>
      </c>
      <c r="BV62" s="660">
        <f t="shared" si="93"/>
        <v>0</v>
      </c>
      <c r="BW62" s="662">
        <f t="shared" si="93"/>
        <v>0</v>
      </c>
      <c r="BX62" s="663">
        <f t="shared" ref="BX62:DC62" si="94">BX61+BT62</f>
        <v>0</v>
      </c>
      <c r="BY62" s="660">
        <f t="shared" si="94"/>
        <v>0</v>
      </c>
      <c r="BZ62" s="660">
        <f t="shared" si="94"/>
        <v>0</v>
      </c>
      <c r="CA62" s="662">
        <f t="shared" si="94"/>
        <v>0</v>
      </c>
      <c r="CB62" s="663">
        <f t="shared" si="94"/>
        <v>0</v>
      </c>
      <c r="CC62" s="660">
        <f t="shared" si="94"/>
        <v>0</v>
      </c>
      <c r="CD62" s="660">
        <f t="shared" si="94"/>
        <v>0</v>
      </c>
      <c r="CE62" s="662">
        <f t="shared" si="94"/>
        <v>0</v>
      </c>
      <c r="CF62" s="663">
        <f t="shared" si="94"/>
        <v>0</v>
      </c>
      <c r="CG62" s="660">
        <f t="shared" si="94"/>
        <v>0</v>
      </c>
      <c r="CH62" s="660">
        <f t="shared" si="94"/>
        <v>0</v>
      </c>
      <c r="CI62" s="662">
        <f t="shared" si="94"/>
        <v>0</v>
      </c>
      <c r="CJ62" s="663">
        <f t="shared" si="94"/>
        <v>0</v>
      </c>
      <c r="CK62" s="660">
        <f t="shared" si="94"/>
        <v>0</v>
      </c>
      <c r="CL62" s="660">
        <f t="shared" si="94"/>
        <v>0</v>
      </c>
      <c r="CM62" s="662">
        <f t="shared" si="94"/>
        <v>0</v>
      </c>
      <c r="CN62" s="663">
        <f t="shared" si="94"/>
        <v>0</v>
      </c>
      <c r="CO62" s="660">
        <f t="shared" si="94"/>
        <v>0</v>
      </c>
      <c r="CP62" s="660">
        <f t="shared" si="94"/>
        <v>0</v>
      </c>
      <c r="CQ62" s="662">
        <f t="shared" si="94"/>
        <v>0</v>
      </c>
      <c r="CR62" s="663">
        <f t="shared" si="94"/>
        <v>0</v>
      </c>
      <c r="CS62" s="660">
        <f t="shared" si="94"/>
        <v>0</v>
      </c>
      <c r="CT62" s="660">
        <f t="shared" si="94"/>
        <v>0</v>
      </c>
      <c r="CU62" s="662">
        <f t="shared" si="94"/>
        <v>0</v>
      </c>
      <c r="CV62" s="663">
        <f t="shared" si="94"/>
        <v>0</v>
      </c>
      <c r="CW62" s="660">
        <f t="shared" si="94"/>
        <v>0</v>
      </c>
      <c r="CX62" s="660">
        <f t="shared" si="94"/>
        <v>0</v>
      </c>
      <c r="CY62" s="662">
        <f t="shared" si="94"/>
        <v>0</v>
      </c>
      <c r="CZ62" s="663">
        <f t="shared" si="94"/>
        <v>0</v>
      </c>
      <c r="DA62" s="660">
        <f t="shared" si="94"/>
        <v>0</v>
      </c>
      <c r="DB62" s="660">
        <f t="shared" si="94"/>
        <v>0</v>
      </c>
      <c r="DC62" s="662">
        <f t="shared" si="94"/>
        <v>0</v>
      </c>
      <c r="DD62" s="663">
        <f t="shared" ref="DD62:EA62" si="95">DD61+CZ62</f>
        <v>0</v>
      </c>
      <c r="DE62" s="660">
        <f t="shared" si="95"/>
        <v>0</v>
      </c>
      <c r="DF62" s="660">
        <f t="shared" si="95"/>
        <v>0</v>
      </c>
      <c r="DG62" s="662">
        <f t="shared" si="95"/>
        <v>0</v>
      </c>
      <c r="DH62" s="663">
        <f t="shared" si="95"/>
        <v>0</v>
      </c>
      <c r="DI62" s="660">
        <f t="shared" si="95"/>
        <v>0</v>
      </c>
      <c r="DJ62" s="660">
        <f t="shared" si="95"/>
        <v>0</v>
      </c>
      <c r="DK62" s="662">
        <f t="shared" si="95"/>
        <v>0</v>
      </c>
      <c r="DL62" s="663">
        <f t="shared" si="95"/>
        <v>0</v>
      </c>
      <c r="DM62" s="660">
        <f t="shared" si="95"/>
        <v>0</v>
      </c>
      <c r="DN62" s="660">
        <f t="shared" si="95"/>
        <v>0</v>
      </c>
      <c r="DO62" s="662">
        <f t="shared" si="95"/>
        <v>0</v>
      </c>
      <c r="DP62" s="663">
        <f t="shared" si="95"/>
        <v>0</v>
      </c>
      <c r="DQ62" s="660">
        <f t="shared" si="95"/>
        <v>0</v>
      </c>
      <c r="DR62" s="660">
        <f t="shared" si="95"/>
        <v>0</v>
      </c>
      <c r="DS62" s="662">
        <f t="shared" si="95"/>
        <v>0</v>
      </c>
      <c r="DT62" s="663">
        <f t="shared" si="95"/>
        <v>0</v>
      </c>
      <c r="DU62" s="660">
        <f t="shared" si="95"/>
        <v>0</v>
      </c>
      <c r="DV62" s="660">
        <f t="shared" si="95"/>
        <v>0</v>
      </c>
      <c r="DW62" s="662">
        <f t="shared" si="95"/>
        <v>0</v>
      </c>
      <c r="DX62" s="663">
        <f t="shared" si="95"/>
        <v>0</v>
      </c>
      <c r="DY62" s="660">
        <f t="shared" si="95"/>
        <v>0</v>
      </c>
      <c r="DZ62" s="660">
        <f t="shared" si="95"/>
        <v>0</v>
      </c>
      <c r="EA62" s="662">
        <f t="shared" si="95"/>
        <v>0</v>
      </c>
    </row>
    <row r="63" spans="2:131" ht="12.75" customHeight="1">
      <c r="B63" s="610">
        <v>13</v>
      </c>
      <c r="C63" s="664" t="e">
        <f>NA()</f>
        <v>#N/A</v>
      </c>
      <c r="D63" s="612" t="s">
        <v>2445</v>
      </c>
      <c r="E63" s="613" t="s">
        <v>2446</v>
      </c>
      <c r="F63" s="614" t="e">
        <f>NA()</f>
        <v>#N/A</v>
      </c>
      <c r="G63" s="615">
        <v>2.0691972442341999E-2</v>
      </c>
      <c r="H63" s="616"/>
      <c r="I63" s="617"/>
      <c r="J63" s="617"/>
      <c r="K63" s="618"/>
      <c r="L63" s="619" t="e">
        <f>NA()</f>
        <v>#N/A</v>
      </c>
      <c r="M63" s="620" t="e">
        <f>NA()</f>
        <v>#N/A</v>
      </c>
      <c r="N63" s="621" t="e">
        <f>NA()</f>
        <v>#N/A</v>
      </c>
      <c r="O63" s="622" t="e">
        <f>'COMP INVESTIM.'!#REF!</f>
        <v>#REF!</v>
      </c>
      <c r="P63" s="623" t="e">
        <f>NA()</f>
        <v>#N/A</v>
      </c>
      <c r="Q63" s="624" t="e">
        <f>NA()</f>
        <v>#N/A</v>
      </c>
      <c r="R63" s="624" t="e">
        <f>NA()</f>
        <v>#N/A</v>
      </c>
      <c r="S63" s="625" t="e">
        <f>Q63+R63</f>
        <v>#N/A</v>
      </c>
      <c r="T63" s="623">
        <v>16.6666666666666</v>
      </c>
      <c r="U63" s="624" t="e">
        <f>NA()</f>
        <v>#N/A</v>
      </c>
      <c r="V63" s="624" t="e">
        <f>NA()</f>
        <v>#N/A</v>
      </c>
      <c r="W63" s="625" t="e">
        <f>U63+V63</f>
        <v>#N/A</v>
      </c>
      <c r="X63" s="623">
        <v>16.6666666666666</v>
      </c>
      <c r="Y63" s="624" t="e">
        <f>NA()</f>
        <v>#N/A</v>
      </c>
      <c r="Z63" s="624" t="e">
        <f>NA()</f>
        <v>#N/A</v>
      </c>
      <c r="AA63" s="625" t="e">
        <f>Y63+Z63</f>
        <v>#N/A</v>
      </c>
      <c r="AB63" s="623">
        <v>16.6666666666666</v>
      </c>
      <c r="AC63" s="624" t="e">
        <f>NA()</f>
        <v>#N/A</v>
      </c>
      <c r="AD63" s="624" t="e">
        <f>NA()</f>
        <v>#N/A</v>
      </c>
      <c r="AE63" s="625" t="e">
        <f>AC63+AD63</f>
        <v>#N/A</v>
      </c>
      <c r="AF63" s="623">
        <v>16.6666666666666</v>
      </c>
      <c r="AG63" s="624" t="e">
        <f>NA()</f>
        <v>#N/A</v>
      </c>
      <c r="AH63" s="624" t="e">
        <f>NA()</f>
        <v>#N/A</v>
      </c>
      <c r="AI63" s="625" t="e">
        <f>AG63+AH63</f>
        <v>#N/A</v>
      </c>
      <c r="AJ63" s="623" t="e">
        <f>NA()</f>
        <v>#N/A</v>
      </c>
      <c r="AK63" s="624" t="e">
        <f>NA()</f>
        <v>#N/A</v>
      </c>
      <c r="AL63" s="624" t="e">
        <f>NA()</f>
        <v>#N/A</v>
      </c>
      <c r="AM63" s="625" t="e">
        <f>AK63+AL63</f>
        <v>#N/A</v>
      </c>
      <c r="AN63" s="623" t="e">
        <f>NA()</f>
        <v>#N/A</v>
      </c>
      <c r="AO63" s="624" t="e">
        <f>NA()</f>
        <v>#N/A</v>
      </c>
      <c r="AP63" s="624" t="e">
        <f>NA()</f>
        <v>#N/A</v>
      </c>
      <c r="AQ63" s="625" t="e">
        <f>AO63+AP63</f>
        <v>#N/A</v>
      </c>
      <c r="AR63" s="623" t="e">
        <f>NA()</f>
        <v>#N/A</v>
      </c>
      <c r="AS63" s="624" t="e">
        <f>NA()</f>
        <v>#N/A</v>
      </c>
      <c r="AT63" s="624" t="e">
        <f>NA()</f>
        <v>#N/A</v>
      </c>
      <c r="AU63" s="625" t="e">
        <f>AS63+AT63</f>
        <v>#N/A</v>
      </c>
      <c r="AV63" s="623" t="e">
        <f>NA()</f>
        <v>#N/A</v>
      </c>
      <c r="AW63" s="624" t="e">
        <f>NA()</f>
        <v>#N/A</v>
      </c>
      <c r="AX63" s="624" t="e">
        <f>NA()</f>
        <v>#N/A</v>
      </c>
      <c r="AY63" s="625" t="e">
        <f>AW63+AX63</f>
        <v>#N/A</v>
      </c>
      <c r="AZ63" s="623" t="e">
        <f>NA()</f>
        <v>#N/A</v>
      </c>
      <c r="BA63" s="624" t="e">
        <f>NA()</f>
        <v>#N/A</v>
      </c>
      <c r="BB63" s="624" t="e">
        <f>NA()</f>
        <v>#N/A</v>
      </c>
      <c r="BC63" s="625" t="e">
        <f>BA63+BB63</f>
        <v>#N/A</v>
      </c>
      <c r="BD63" s="623" t="e">
        <f>NA()</f>
        <v>#N/A</v>
      </c>
      <c r="BE63" s="624" t="e">
        <f>NA()</f>
        <v>#N/A</v>
      </c>
      <c r="BF63" s="624" t="e">
        <f>NA()</f>
        <v>#N/A</v>
      </c>
      <c r="BG63" s="625" t="e">
        <f>BE63+BF63</f>
        <v>#N/A</v>
      </c>
      <c r="BH63" s="623" t="e">
        <f>NA()</f>
        <v>#N/A</v>
      </c>
      <c r="BI63" s="624" t="e">
        <f>NA()</f>
        <v>#N/A</v>
      </c>
      <c r="BJ63" s="624" t="e">
        <f>NA()</f>
        <v>#N/A</v>
      </c>
      <c r="BK63" s="625" t="e">
        <f>BI63+BJ63</f>
        <v>#N/A</v>
      </c>
      <c r="BL63" s="623" t="e">
        <f>NA()</f>
        <v>#N/A</v>
      </c>
      <c r="BM63" s="624" t="e">
        <f>NA()</f>
        <v>#N/A</v>
      </c>
      <c r="BN63" s="624" t="e">
        <f>NA()</f>
        <v>#N/A</v>
      </c>
      <c r="BO63" s="625" t="e">
        <f>BM63+BN63</f>
        <v>#N/A</v>
      </c>
      <c r="BP63" s="623" t="e">
        <f>NA()</f>
        <v>#N/A</v>
      </c>
      <c r="BQ63" s="624" t="e">
        <f>NA()</f>
        <v>#N/A</v>
      </c>
      <c r="BR63" s="624" t="e">
        <f>NA()</f>
        <v>#N/A</v>
      </c>
      <c r="BS63" s="625" t="e">
        <f>BQ63+BR63</f>
        <v>#N/A</v>
      </c>
      <c r="BT63" s="623" t="e">
        <f>NA()</f>
        <v>#N/A</v>
      </c>
      <c r="BU63" s="624" t="e">
        <f>NA()</f>
        <v>#N/A</v>
      </c>
      <c r="BV63" s="624" t="e">
        <f>NA()</f>
        <v>#N/A</v>
      </c>
      <c r="BW63" s="625" t="e">
        <f>BU63+BV63</f>
        <v>#N/A</v>
      </c>
      <c r="BX63" s="623" t="e">
        <f>NA()</f>
        <v>#N/A</v>
      </c>
      <c r="BY63" s="624" t="e">
        <f>NA()</f>
        <v>#N/A</v>
      </c>
      <c r="BZ63" s="624" t="e">
        <f>NA()</f>
        <v>#N/A</v>
      </c>
      <c r="CA63" s="625" t="e">
        <f>BY63+BZ63</f>
        <v>#N/A</v>
      </c>
      <c r="CB63" s="623" t="e">
        <f>NA()</f>
        <v>#N/A</v>
      </c>
      <c r="CC63" s="624" t="e">
        <f>NA()</f>
        <v>#N/A</v>
      </c>
      <c r="CD63" s="624" t="e">
        <f>NA()</f>
        <v>#N/A</v>
      </c>
      <c r="CE63" s="625" t="e">
        <f>CC63+CD63</f>
        <v>#N/A</v>
      </c>
      <c r="CF63" s="623" t="e">
        <f>NA()</f>
        <v>#N/A</v>
      </c>
      <c r="CG63" s="624" t="e">
        <f>NA()</f>
        <v>#N/A</v>
      </c>
      <c r="CH63" s="624" t="e">
        <f>NA()</f>
        <v>#N/A</v>
      </c>
      <c r="CI63" s="625" t="e">
        <f>CG63+CH63</f>
        <v>#N/A</v>
      </c>
      <c r="CJ63" s="623" t="e">
        <f>NA()</f>
        <v>#N/A</v>
      </c>
      <c r="CK63" s="624" t="e">
        <f>NA()</f>
        <v>#N/A</v>
      </c>
      <c r="CL63" s="624" t="e">
        <f>NA()</f>
        <v>#N/A</v>
      </c>
      <c r="CM63" s="625" t="e">
        <f>CK63+CL63</f>
        <v>#N/A</v>
      </c>
      <c r="CN63" s="623" t="e">
        <f>NA()</f>
        <v>#N/A</v>
      </c>
      <c r="CO63" s="624" t="e">
        <f>NA()</f>
        <v>#N/A</v>
      </c>
      <c r="CP63" s="624" t="e">
        <f>NA()</f>
        <v>#N/A</v>
      </c>
      <c r="CQ63" s="625" t="e">
        <f>CO63+CP63</f>
        <v>#N/A</v>
      </c>
      <c r="CR63" s="623" t="e">
        <f>NA()</f>
        <v>#N/A</v>
      </c>
      <c r="CS63" s="624" t="e">
        <f>NA()</f>
        <v>#N/A</v>
      </c>
      <c r="CT63" s="624" t="e">
        <f>NA()</f>
        <v>#N/A</v>
      </c>
      <c r="CU63" s="625" t="e">
        <f>CS63+CT63</f>
        <v>#N/A</v>
      </c>
      <c r="CV63" s="623" t="e">
        <f>NA()</f>
        <v>#N/A</v>
      </c>
      <c r="CW63" s="624" t="e">
        <f>NA()</f>
        <v>#N/A</v>
      </c>
      <c r="CX63" s="624" t="e">
        <f>NA()</f>
        <v>#N/A</v>
      </c>
      <c r="CY63" s="625" t="e">
        <f>CW63+CX63</f>
        <v>#N/A</v>
      </c>
      <c r="CZ63" s="623" t="e">
        <f>NA()</f>
        <v>#N/A</v>
      </c>
      <c r="DA63" s="624" t="e">
        <f>NA()</f>
        <v>#N/A</v>
      </c>
      <c r="DB63" s="624" t="e">
        <f>NA()</f>
        <v>#N/A</v>
      </c>
      <c r="DC63" s="625" t="e">
        <f>DA63+DB63</f>
        <v>#N/A</v>
      </c>
      <c r="DD63" s="623" t="e">
        <f>NA()</f>
        <v>#N/A</v>
      </c>
      <c r="DE63" s="624" t="e">
        <f>NA()</f>
        <v>#N/A</v>
      </c>
      <c r="DF63" s="624" t="e">
        <f>NA()</f>
        <v>#N/A</v>
      </c>
      <c r="DG63" s="625" t="e">
        <f>DE63+DF63</f>
        <v>#N/A</v>
      </c>
      <c r="DH63" s="623" t="e">
        <f>NA()</f>
        <v>#N/A</v>
      </c>
      <c r="DI63" s="624" t="e">
        <f>NA()</f>
        <v>#N/A</v>
      </c>
      <c r="DJ63" s="624" t="e">
        <f>NA()</f>
        <v>#N/A</v>
      </c>
      <c r="DK63" s="625" t="e">
        <f>DI63+DJ63</f>
        <v>#N/A</v>
      </c>
      <c r="DL63" s="623" t="e">
        <f>NA()</f>
        <v>#N/A</v>
      </c>
      <c r="DM63" s="624" t="e">
        <f>NA()</f>
        <v>#N/A</v>
      </c>
      <c r="DN63" s="624" t="e">
        <f>NA()</f>
        <v>#N/A</v>
      </c>
      <c r="DO63" s="625" t="e">
        <f>DM63+DN63</f>
        <v>#N/A</v>
      </c>
      <c r="DP63" s="623" t="e">
        <f>NA()</f>
        <v>#N/A</v>
      </c>
      <c r="DQ63" s="624" t="e">
        <f>NA()</f>
        <v>#N/A</v>
      </c>
      <c r="DR63" s="624" t="e">
        <f>NA()</f>
        <v>#N/A</v>
      </c>
      <c r="DS63" s="625" t="e">
        <f>DQ63+DR63</f>
        <v>#N/A</v>
      </c>
      <c r="DT63" s="623" t="e">
        <f>NA()</f>
        <v>#N/A</v>
      </c>
      <c r="DU63" s="624" t="e">
        <f>NA()</f>
        <v>#N/A</v>
      </c>
      <c r="DV63" s="624" t="e">
        <f>NA()</f>
        <v>#N/A</v>
      </c>
      <c r="DW63" s="625" t="e">
        <f>DU63+DV63</f>
        <v>#N/A</v>
      </c>
      <c r="DX63" s="623" t="e">
        <f>NA()</f>
        <v>#N/A</v>
      </c>
      <c r="DY63" s="624" t="e">
        <f>NA()</f>
        <v>#N/A</v>
      </c>
      <c r="DZ63" s="624" t="e">
        <f>NA()</f>
        <v>#N/A</v>
      </c>
      <c r="EA63" s="625" t="e">
        <f>DY63+DZ63</f>
        <v>#N/A</v>
      </c>
    </row>
    <row r="64" spans="2:131" ht="12.75" hidden="1" customHeight="1">
      <c r="B64" s="626"/>
      <c r="C64" s="627"/>
      <c r="D64" s="628" t="s">
        <v>2445</v>
      </c>
      <c r="E64" s="629" t="s">
        <v>2447</v>
      </c>
      <c r="F64" s="630">
        <f>IF(F65&lt;&gt;0,F63-F65,0)</f>
        <v>0</v>
      </c>
      <c r="G64" s="631"/>
      <c r="H64" s="632"/>
      <c r="I64" s="633"/>
      <c r="J64" s="633"/>
      <c r="K64" s="634"/>
      <c r="L64" s="635" t="e">
        <f t="shared" ref="L64:AQ64" si="96">L63+H64</f>
        <v>#N/A</v>
      </c>
      <c r="M64" s="635" t="e">
        <f t="shared" si="96"/>
        <v>#N/A</v>
      </c>
      <c r="N64" s="636" t="e">
        <f t="shared" si="96"/>
        <v>#N/A</v>
      </c>
      <c r="O64" s="637" t="e">
        <f t="shared" si="96"/>
        <v>#REF!</v>
      </c>
      <c r="P64" s="638" t="e">
        <f t="shared" si="96"/>
        <v>#N/A</v>
      </c>
      <c r="Q64" s="639" t="e">
        <f t="shared" si="96"/>
        <v>#N/A</v>
      </c>
      <c r="R64" s="640" t="e">
        <f t="shared" si="96"/>
        <v>#N/A</v>
      </c>
      <c r="S64" s="641" t="e">
        <f t="shared" si="96"/>
        <v>#N/A</v>
      </c>
      <c r="T64" s="638" t="e">
        <f t="shared" si="96"/>
        <v>#N/A</v>
      </c>
      <c r="U64" s="639" t="e">
        <f t="shared" si="96"/>
        <v>#N/A</v>
      </c>
      <c r="V64" s="640" t="e">
        <f t="shared" si="96"/>
        <v>#N/A</v>
      </c>
      <c r="W64" s="641" t="e">
        <f t="shared" si="96"/>
        <v>#N/A</v>
      </c>
      <c r="X64" s="638" t="e">
        <f t="shared" si="96"/>
        <v>#N/A</v>
      </c>
      <c r="Y64" s="639" t="e">
        <f t="shared" si="96"/>
        <v>#N/A</v>
      </c>
      <c r="Z64" s="640" t="e">
        <f t="shared" si="96"/>
        <v>#N/A</v>
      </c>
      <c r="AA64" s="641" t="e">
        <f t="shared" si="96"/>
        <v>#N/A</v>
      </c>
      <c r="AB64" s="638" t="e">
        <f t="shared" si="96"/>
        <v>#N/A</v>
      </c>
      <c r="AC64" s="639" t="e">
        <f t="shared" si="96"/>
        <v>#N/A</v>
      </c>
      <c r="AD64" s="640" t="e">
        <f t="shared" si="96"/>
        <v>#N/A</v>
      </c>
      <c r="AE64" s="641" t="e">
        <f t="shared" si="96"/>
        <v>#N/A</v>
      </c>
      <c r="AF64" s="638" t="e">
        <f t="shared" si="96"/>
        <v>#N/A</v>
      </c>
      <c r="AG64" s="639" t="e">
        <f t="shared" si="96"/>
        <v>#N/A</v>
      </c>
      <c r="AH64" s="640" t="e">
        <f t="shared" si="96"/>
        <v>#N/A</v>
      </c>
      <c r="AI64" s="641" t="e">
        <f t="shared" si="96"/>
        <v>#N/A</v>
      </c>
      <c r="AJ64" s="638" t="e">
        <f t="shared" si="96"/>
        <v>#N/A</v>
      </c>
      <c r="AK64" s="639" t="e">
        <f t="shared" si="96"/>
        <v>#N/A</v>
      </c>
      <c r="AL64" s="640" t="e">
        <f t="shared" si="96"/>
        <v>#N/A</v>
      </c>
      <c r="AM64" s="641" t="e">
        <f t="shared" si="96"/>
        <v>#N/A</v>
      </c>
      <c r="AN64" s="638" t="e">
        <f t="shared" si="96"/>
        <v>#N/A</v>
      </c>
      <c r="AO64" s="639" t="e">
        <f t="shared" si="96"/>
        <v>#N/A</v>
      </c>
      <c r="AP64" s="640" t="e">
        <f t="shared" si="96"/>
        <v>#N/A</v>
      </c>
      <c r="AQ64" s="641" t="e">
        <f t="shared" si="96"/>
        <v>#N/A</v>
      </c>
      <c r="AR64" s="638" t="e">
        <f t="shared" ref="AR64:BW64" si="97">AR63+AN64</f>
        <v>#N/A</v>
      </c>
      <c r="AS64" s="639" t="e">
        <f t="shared" si="97"/>
        <v>#N/A</v>
      </c>
      <c r="AT64" s="640" t="e">
        <f t="shared" si="97"/>
        <v>#N/A</v>
      </c>
      <c r="AU64" s="641" t="e">
        <f t="shared" si="97"/>
        <v>#N/A</v>
      </c>
      <c r="AV64" s="638" t="e">
        <f t="shared" si="97"/>
        <v>#N/A</v>
      </c>
      <c r="AW64" s="639" t="e">
        <f t="shared" si="97"/>
        <v>#N/A</v>
      </c>
      <c r="AX64" s="640" t="e">
        <f t="shared" si="97"/>
        <v>#N/A</v>
      </c>
      <c r="AY64" s="641" t="e">
        <f t="shared" si="97"/>
        <v>#N/A</v>
      </c>
      <c r="AZ64" s="638" t="e">
        <f t="shared" si="97"/>
        <v>#N/A</v>
      </c>
      <c r="BA64" s="639" t="e">
        <f t="shared" si="97"/>
        <v>#N/A</v>
      </c>
      <c r="BB64" s="640" t="e">
        <f t="shared" si="97"/>
        <v>#N/A</v>
      </c>
      <c r="BC64" s="641" t="e">
        <f t="shared" si="97"/>
        <v>#N/A</v>
      </c>
      <c r="BD64" s="638" t="e">
        <f t="shared" si="97"/>
        <v>#N/A</v>
      </c>
      <c r="BE64" s="639" t="e">
        <f t="shared" si="97"/>
        <v>#N/A</v>
      </c>
      <c r="BF64" s="640" t="e">
        <f t="shared" si="97"/>
        <v>#N/A</v>
      </c>
      <c r="BG64" s="641" t="e">
        <f t="shared" si="97"/>
        <v>#N/A</v>
      </c>
      <c r="BH64" s="638" t="e">
        <f t="shared" si="97"/>
        <v>#N/A</v>
      </c>
      <c r="BI64" s="639" t="e">
        <f t="shared" si="97"/>
        <v>#N/A</v>
      </c>
      <c r="BJ64" s="640" t="e">
        <f t="shared" si="97"/>
        <v>#N/A</v>
      </c>
      <c r="BK64" s="641" t="e">
        <f t="shared" si="97"/>
        <v>#N/A</v>
      </c>
      <c r="BL64" s="638" t="e">
        <f t="shared" si="97"/>
        <v>#N/A</v>
      </c>
      <c r="BM64" s="639" t="e">
        <f t="shared" si="97"/>
        <v>#N/A</v>
      </c>
      <c r="BN64" s="640" t="e">
        <f t="shared" si="97"/>
        <v>#N/A</v>
      </c>
      <c r="BO64" s="641" t="e">
        <f t="shared" si="97"/>
        <v>#N/A</v>
      </c>
      <c r="BP64" s="638" t="e">
        <f t="shared" si="97"/>
        <v>#N/A</v>
      </c>
      <c r="BQ64" s="639" t="e">
        <f t="shared" si="97"/>
        <v>#N/A</v>
      </c>
      <c r="BR64" s="640" t="e">
        <f t="shared" si="97"/>
        <v>#N/A</v>
      </c>
      <c r="BS64" s="641" t="e">
        <f t="shared" si="97"/>
        <v>#N/A</v>
      </c>
      <c r="BT64" s="638" t="e">
        <f t="shared" si="97"/>
        <v>#N/A</v>
      </c>
      <c r="BU64" s="639" t="e">
        <f t="shared" si="97"/>
        <v>#N/A</v>
      </c>
      <c r="BV64" s="640" t="e">
        <f t="shared" si="97"/>
        <v>#N/A</v>
      </c>
      <c r="BW64" s="641" t="e">
        <f t="shared" si="97"/>
        <v>#N/A</v>
      </c>
      <c r="BX64" s="638" t="e">
        <f t="shared" ref="BX64:DC64" si="98">BX63+BT64</f>
        <v>#N/A</v>
      </c>
      <c r="BY64" s="639" t="e">
        <f t="shared" si="98"/>
        <v>#N/A</v>
      </c>
      <c r="BZ64" s="640" t="e">
        <f t="shared" si="98"/>
        <v>#N/A</v>
      </c>
      <c r="CA64" s="641" t="e">
        <f t="shared" si="98"/>
        <v>#N/A</v>
      </c>
      <c r="CB64" s="638" t="e">
        <f t="shared" si="98"/>
        <v>#N/A</v>
      </c>
      <c r="CC64" s="639" t="e">
        <f t="shared" si="98"/>
        <v>#N/A</v>
      </c>
      <c r="CD64" s="640" t="e">
        <f t="shared" si="98"/>
        <v>#N/A</v>
      </c>
      <c r="CE64" s="641" t="e">
        <f t="shared" si="98"/>
        <v>#N/A</v>
      </c>
      <c r="CF64" s="638" t="e">
        <f t="shared" si="98"/>
        <v>#N/A</v>
      </c>
      <c r="CG64" s="639" t="e">
        <f t="shared" si="98"/>
        <v>#N/A</v>
      </c>
      <c r="CH64" s="640" t="e">
        <f t="shared" si="98"/>
        <v>#N/A</v>
      </c>
      <c r="CI64" s="641" t="e">
        <f t="shared" si="98"/>
        <v>#N/A</v>
      </c>
      <c r="CJ64" s="638" t="e">
        <f t="shared" si="98"/>
        <v>#N/A</v>
      </c>
      <c r="CK64" s="639" t="e">
        <f t="shared" si="98"/>
        <v>#N/A</v>
      </c>
      <c r="CL64" s="640" t="e">
        <f t="shared" si="98"/>
        <v>#N/A</v>
      </c>
      <c r="CM64" s="641" t="e">
        <f t="shared" si="98"/>
        <v>#N/A</v>
      </c>
      <c r="CN64" s="638" t="e">
        <f t="shared" si="98"/>
        <v>#N/A</v>
      </c>
      <c r="CO64" s="639" t="e">
        <f t="shared" si="98"/>
        <v>#N/A</v>
      </c>
      <c r="CP64" s="640" t="e">
        <f t="shared" si="98"/>
        <v>#N/A</v>
      </c>
      <c r="CQ64" s="641" t="e">
        <f t="shared" si="98"/>
        <v>#N/A</v>
      </c>
      <c r="CR64" s="638" t="e">
        <f t="shared" si="98"/>
        <v>#N/A</v>
      </c>
      <c r="CS64" s="639" t="e">
        <f t="shared" si="98"/>
        <v>#N/A</v>
      </c>
      <c r="CT64" s="640" t="e">
        <f t="shared" si="98"/>
        <v>#N/A</v>
      </c>
      <c r="CU64" s="641" t="e">
        <f t="shared" si="98"/>
        <v>#N/A</v>
      </c>
      <c r="CV64" s="638" t="e">
        <f t="shared" si="98"/>
        <v>#N/A</v>
      </c>
      <c r="CW64" s="639" t="e">
        <f t="shared" si="98"/>
        <v>#N/A</v>
      </c>
      <c r="CX64" s="640" t="e">
        <f t="shared" si="98"/>
        <v>#N/A</v>
      </c>
      <c r="CY64" s="641" t="e">
        <f t="shared" si="98"/>
        <v>#N/A</v>
      </c>
      <c r="CZ64" s="638" t="e">
        <f t="shared" si="98"/>
        <v>#N/A</v>
      </c>
      <c r="DA64" s="639" t="e">
        <f t="shared" si="98"/>
        <v>#N/A</v>
      </c>
      <c r="DB64" s="640" t="e">
        <f t="shared" si="98"/>
        <v>#N/A</v>
      </c>
      <c r="DC64" s="641" t="e">
        <f t="shared" si="98"/>
        <v>#N/A</v>
      </c>
      <c r="DD64" s="638" t="e">
        <f t="shared" ref="DD64:EA64" si="99">DD63+CZ64</f>
        <v>#N/A</v>
      </c>
      <c r="DE64" s="639" t="e">
        <f t="shared" si="99"/>
        <v>#N/A</v>
      </c>
      <c r="DF64" s="640" t="e">
        <f t="shared" si="99"/>
        <v>#N/A</v>
      </c>
      <c r="DG64" s="641" t="e">
        <f t="shared" si="99"/>
        <v>#N/A</v>
      </c>
      <c r="DH64" s="638" t="e">
        <f t="shared" si="99"/>
        <v>#N/A</v>
      </c>
      <c r="DI64" s="639" t="e">
        <f t="shared" si="99"/>
        <v>#N/A</v>
      </c>
      <c r="DJ64" s="640" t="e">
        <f t="shared" si="99"/>
        <v>#N/A</v>
      </c>
      <c r="DK64" s="641" t="e">
        <f t="shared" si="99"/>
        <v>#N/A</v>
      </c>
      <c r="DL64" s="638" t="e">
        <f t="shared" si="99"/>
        <v>#N/A</v>
      </c>
      <c r="DM64" s="639" t="e">
        <f t="shared" si="99"/>
        <v>#N/A</v>
      </c>
      <c r="DN64" s="640" t="e">
        <f t="shared" si="99"/>
        <v>#N/A</v>
      </c>
      <c r="DO64" s="641" t="e">
        <f t="shared" si="99"/>
        <v>#N/A</v>
      </c>
      <c r="DP64" s="638" t="e">
        <f t="shared" si="99"/>
        <v>#N/A</v>
      </c>
      <c r="DQ64" s="639" t="e">
        <f t="shared" si="99"/>
        <v>#N/A</v>
      </c>
      <c r="DR64" s="640" t="e">
        <f t="shared" si="99"/>
        <v>#N/A</v>
      </c>
      <c r="DS64" s="641" t="e">
        <f t="shared" si="99"/>
        <v>#N/A</v>
      </c>
      <c r="DT64" s="638" t="e">
        <f t="shared" si="99"/>
        <v>#N/A</v>
      </c>
      <c r="DU64" s="639" t="e">
        <f t="shared" si="99"/>
        <v>#N/A</v>
      </c>
      <c r="DV64" s="640" t="e">
        <f t="shared" si="99"/>
        <v>#N/A</v>
      </c>
      <c r="DW64" s="641" t="e">
        <f t="shared" si="99"/>
        <v>#N/A</v>
      </c>
      <c r="DX64" s="638" t="e">
        <f t="shared" si="99"/>
        <v>#N/A</v>
      </c>
      <c r="DY64" s="639" t="e">
        <f t="shared" si="99"/>
        <v>#N/A</v>
      </c>
      <c r="DZ64" s="640" t="e">
        <f t="shared" si="99"/>
        <v>#N/A</v>
      </c>
      <c r="EA64" s="641" t="e">
        <f t="shared" si="99"/>
        <v>#N/A</v>
      </c>
    </row>
    <row r="65" spans="2:131" ht="12.75" hidden="1" customHeight="1">
      <c r="B65" s="626"/>
      <c r="C65" s="627"/>
      <c r="D65" s="642" t="s">
        <v>2448</v>
      </c>
      <c r="E65" s="643" t="s">
        <v>2449</v>
      </c>
      <c r="F65" s="644"/>
      <c r="G65" s="645">
        <f>IF(F65=0,0,F65/F$115)</f>
        <v>0</v>
      </c>
      <c r="H65" s="646"/>
      <c r="I65" s="647"/>
      <c r="J65" s="647"/>
      <c r="K65" s="648"/>
      <c r="L65" s="649">
        <f>IF(O65&lt;&gt;0,(O65/$F65)*100,0)</f>
        <v>0</v>
      </c>
      <c r="M65" s="649">
        <v>0</v>
      </c>
      <c r="N65" s="650">
        <f>O65-M65</f>
        <v>0</v>
      </c>
      <c r="O65" s="651"/>
      <c r="P65" s="652">
        <f>IF(S65&lt;&gt;0,(S65/$F65)*100,0)</f>
        <v>0</v>
      </c>
      <c r="Q65" s="649">
        <v>0</v>
      </c>
      <c r="R65" s="649">
        <f>S65-Q65</f>
        <v>0</v>
      </c>
      <c r="S65" s="651"/>
      <c r="T65" s="652">
        <f>IF(W65&lt;&gt;0,(W65/$F65)*100,0)</f>
        <v>0</v>
      </c>
      <c r="U65" s="649">
        <v>0</v>
      </c>
      <c r="V65" s="649">
        <f>W65-U65</f>
        <v>0</v>
      </c>
      <c r="W65" s="651"/>
      <c r="X65" s="652">
        <f>IF(AA65&lt;&gt;0,(AA65/$F65)*100,0)</f>
        <v>0</v>
      </c>
      <c r="Y65" s="649">
        <v>0</v>
      </c>
      <c r="Z65" s="649">
        <f>AA65-Y65</f>
        <v>0</v>
      </c>
      <c r="AA65" s="651"/>
      <c r="AB65" s="652">
        <f>IF(AE65&lt;&gt;0,(AE65/$F65)*100,0)</f>
        <v>0</v>
      </c>
      <c r="AC65" s="649">
        <v>0</v>
      </c>
      <c r="AD65" s="649">
        <f>AE65-AC65</f>
        <v>0</v>
      </c>
      <c r="AE65" s="651"/>
      <c r="AF65" s="652">
        <f>IF(AI65&lt;&gt;0,(AI65/$F65)*100,0)</f>
        <v>0</v>
      </c>
      <c r="AG65" s="649">
        <v>0</v>
      </c>
      <c r="AH65" s="649">
        <f>AI65-AG65</f>
        <v>0</v>
      </c>
      <c r="AI65" s="651"/>
      <c r="AJ65" s="652">
        <f>IF(AM65&lt;&gt;0,(AM65/$F65)*100,0)</f>
        <v>0</v>
      </c>
      <c r="AK65" s="649">
        <v>0</v>
      </c>
      <c r="AL65" s="649">
        <f>AM65-AK65</f>
        <v>0</v>
      </c>
      <c r="AM65" s="651"/>
      <c r="AN65" s="652">
        <f>IF(AQ65&lt;&gt;0,(AQ65/$F65)*100,0)</f>
        <v>0</v>
      </c>
      <c r="AO65" s="649">
        <v>0</v>
      </c>
      <c r="AP65" s="649">
        <f>AQ65-AO65</f>
        <v>0</v>
      </c>
      <c r="AQ65" s="651"/>
      <c r="AR65" s="652">
        <f>IF(AU65&lt;&gt;0,(AU65/$F65)*100,0)</f>
        <v>0</v>
      </c>
      <c r="AS65" s="649">
        <v>0</v>
      </c>
      <c r="AT65" s="649">
        <f>AU65-AS65</f>
        <v>0</v>
      </c>
      <c r="AU65" s="651"/>
      <c r="AV65" s="652">
        <f>IF(AY65&lt;&gt;0,(AY65/$F65)*100,0)</f>
        <v>0</v>
      </c>
      <c r="AW65" s="649">
        <v>0</v>
      </c>
      <c r="AX65" s="649">
        <f>AY65-AW65</f>
        <v>0</v>
      </c>
      <c r="AY65" s="651"/>
      <c r="AZ65" s="652">
        <f>IF(BC65&lt;&gt;0,(BC65/$F65)*100,0)</f>
        <v>0</v>
      </c>
      <c r="BA65" s="649">
        <v>0</v>
      </c>
      <c r="BB65" s="649">
        <f>BC65-BA65</f>
        <v>0</v>
      </c>
      <c r="BC65" s="651"/>
      <c r="BD65" s="652">
        <f>IF(BG65&lt;&gt;0,(BG65/$F65)*100,0)</f>
        <v>0</v>
      </c>
      <c r="BE65" s="649">
        <v>0</v>
      </c>
      <c r="BF65" s="649">
        <f>BG65-BE65</f>
        <v>0</v>
      </c>
      <c r="BG65" s="651"/>
      <c r="BH65" s="652">
        <f>IF(BK65&lt;&gt;0,(BK65/$F65)*100,0)</f>
        <v>0</v>
      </c>
      <c r="BI65" s="649">
        <v>0</v>
      </c>
      <c r="BJ65" s="649">
        <f>BK65-BI65</f>
        <v>0</v>
      </c>
      <c r="BK65" s="651"/>
      <c r="BL65" s="652">
        <f>IF(BO65&lt;&gt;0,(BO65/$F65)*100,0)</f>
        <v>0</v>
      </c>
      <c r="BM65" s="649">
        <v>0</v>
      </c>
      <c r="BN65" s="649">
        <f>BO65-BM65</f>
        <v>0</v>
      </c>
      <c r="BO65" s="651"/>
      <c r="BP65" s="652">
        <f>IF(BS65&lt;&gt;0,(BS65/$F65)*100,0)</f>
        <v>0</v>
      </c>
      <c r="BQ65" s="649">
        <v>0</v>
      </c>
      <c r="BR65" s="649">
        <f>BS65-BQ65</f>
        <v>0</v>
      </c>
      <c r="BS65" s="651"/>
      <c r="BT65" s="652">
        <f>IF(BW65&lt;&gt;0,(BW65/$F65)*100,0)</f>
        <v>0</v>
      </c>
      <c r="BU65" s="649">
        <v>0</v>
      </c>
      <c r="BV65" s="649">
        <f>BW65-BU65</f>
        <v>0</v>
      </c>
      <c r="BW65" s="651"/>
      <c r="BX65" s="652">
        <f>IF(CA65&lt;&gt;0,(CA65/$F65)*100,0)</f>
        <v>0</v>
      </c>
      <c r="BY65" s="649">
        <v>0</v>
      </c>
      <c r="BZ65" s="649">
        <f>CA65-BY65</f>
        <v>0</v>
      </c>
      <c r="CA65" s="651"/>
      <c r="CB65" s="652">
        <f>IF(CE65&lt;&gt;0,(CE65/$F65)*100,0)</f>
        <v>0</v>
      </c>
      <c r="CC65" s="649">
        <v>0</v>
      </c>
      <c r="CD65" s="649">
        <f>CE65-CC65</f>
        <v>0</v>
      </c>
      <c r="CE65" s="651"/>
      <c r="CF65" s="652">
        <f>IF(CI65&lt;&gt;0,(CI65/$F65)*100,0)</f>
        <v>0</v>
      </c>
      <c r="CG65" s="649">
        <v>0</v>
      </c>
      <c r="CH65" s="649">
        <f>CI65-CG65</f>
        <v>0</v>
      </c>
      <c r="CI65" s="651"/>
      <c r="CJ65" s="652">
        <f>IF(CM65&lt;&gt;0,(CM65/$F65)*100,0)</f>
        <v>0</v>
      </c>
      <c r="CK65" s="649">
        <v>0</v>
      </c>
      <c r="CL65" s="649">
        <f>CM65-CK65</f>
        <v>0</v>
      </c>
      <c r="CM65" s="651"/>
      <c r="CN65" s="652">
        <f>IF(CQ65&lt;&gt;0,(CQ65/$F65)*100,0)</f>
        <v>0</v>
      </c>
      <c r="CO65" s="649">
        <v>0</v>
      </c>
      <c r="CP65" s="649">
        <f>CQ65-CO65</f>
        <v>0</v>
      </c>
      <c r="CQ65" s="651"/>
      <c r="CR65" s="652">
        <f>IF(CU65&lt;&gt;0,(CU65/$F65)*100,0)</f>
        <v>0</v>
      </c>
      <c r="CS65" s="649">
        <v>0</v>
      </c>
      <c r="CT65" s="649">
        <f>CU65-CS65</f>
        <v>0</v>
      </c>
      <c r="CU65" s="651"/>
      <c r="CV65" s="652">
        <f>IF(CY65&lt;&gt;0,(CY65/$F65)*100,0)</f>
        <v>0</v>
      </c>
      <c r="CW65" s="649">
        <v>0</v>
      </c>
      <c r="CX65" s="649">
        <f>CY65-CW65</f>
        <v>0</v>
      </c>
      <c r="CY65" s="651"/>
      <c r="CZ65" s="652">
        <f>IF(DC65&lt;&gt;0,(DC65/$F65)*100,0)</f>
        <v>0</v>
      </c>
      <c r="DA65" s="649">
        <v>0</v>
      </c>
      <c r="DB65" s="649">
        <f>DC65-DA65</f>
        <v>0</v>
      </c>
      <c r="DC65" s="651"/>
      <c r="DD65" s="652">
        <f>IF(DG65&lt;&gt;0,(DG65/$F65)*100,0)</f>
        <v>0</v>
      </c>
      <c r="DE65" s="649">
        <v>0</v>
      </c>
      <c r="DF65" s="649">
        <f>DG65-DE65</f>
        <v>0</v>
      </c>
      <c r="DG65" s="651"/>
      <c r="DH65" s="652">
        <f>IF(DK65&lt;&gt;0,(DK65/$F65)*100,0)</f>
        <v>0</v>
      </c>
      <c r="DI65" s="649">
        <v>0</v>
      </c>
      <c r="DJ65" s="649">
        <f>DK65-DI65</f>
        <v>0</v>
      </c>
      <c r="DK65" s="651"/>
      <c r="DL65" s="652">
        <f>IF(DO65&lt;&gt;0,(DO65/$F65)*100,0)</f>
        <v>0</v>
      </c>
      <c r="DM65" s="649">
        <v>0</v>
      </c>
      <c r="DN65" s="649">
        <f>DO65-DM65</f>
        <v>0</v>
      </c>
      <c r="DO65" s="651"/>
      <c r="DP65" s="652">
        <f>IF(DS65&lt;&gt;0,(DS65/$F65)*100,0)</f>
        <v>0</v>
      </c>
      <c r="DQ65" s="649">
        <v>0</v>
      </c>
      <c r="DR65" s="649">
        <f>DS65-DQ65</f>
        <v>0</v>
      </c>
      <c r="DS65" s="651"/>
      <c r="DT65" s="652">
        <f>IF(DW65&lt;&gt;0,(DW65/$F65)*100,0)</f>
        <v>0</v>
      </c>
      <c r="DU65" s="649">
        <v>0</v>
      </c>
      <c r="DV65" s="649">
        <f>DW65-DU65</f>
        <v>0</v>
      </c>
      <c r="DW65" s="651"/>
      <c r="DX65" s="652">
        <f>IF(EA65&lt;&gt;0,(EA65/$F65)*100,0)</f>
        <v>0</v>
      </c>
      <c r="DY65" s="649">
        <v>0</v>
      </c>
      <c r="DZ65" s="649">
        <f>EA65-DY65</f>
        <v>0</v>
      </c>
      <c r="EA65" s="651"/>
    </row>
    <row r="66" spans="2:131" ht="12.75" hidden="1" customHeight="1">
      <c r="B66" s="665"/>
      <c r="C66" s="627"/>
      <c r="D66" s="653" t="s">
        <v>2450</v>
      </c>
      <c r="E66" s="654" t="s">
        <v>2451</v>
      </c>
      <c r="F66" s="655" t="e">
        <f>IF(F65=0,F63,F65)</f>
        <v>#N/A</v>
      </c>
      <c r="G66" s="656"/>
      <c r="H66" s="657"/>
      <c r="I66" s="658"/>
      <c r="J66" s="658"/>
      <c r="K66" s="659"/>
      <c r="L66" s="660">
        <f t="shared" ref="L66:AQ66" si="100">L65+H66</f>
        <v>0</v>
      </c>
      <c r="M66" s="660">
        <f t="shared" si="100"/>
        <v>0</v>
      </c>
      <c r="N66" s="661">
        <f t="shared" si="100"/>
        <v>0</v>
      </c>
      <c r="O66" s="662">
        <f t="shared" si="100"/>
        <v>0</v>
      </c>
      <c r="P66" s="663">
        <f t="shared" si="100"/>
        <v>0</v>
      </c>
      <c r="Q66" s="660">
        <f t="shared" si="100"/>
        <v>0</v>
      </c>
      <c r="R66" s="660">
        <f t="shared" si="100"/>
        <v>0</v>
      </c>
      <c r="S66" s="662">
        <f t="shared" si="100"/>
        <v>0</v>
      </c>
      <c r="T66" s="663">
        <f t="shared" si="100"/>
        <v>0</v>
      </c>
      <c r="U66" s="660">
        <f t="shared" si="100"/>
        <v>0</v>
      </c>
      <c r="V66" s="660">
        <f t="shared" si="100"/>
        <v>0</v>
      </c>
      <c r="W66" s="662">
        <f t="shared" si="100"/>
        <v>0</v>
      </c>
      <c r="X66" s="663">
        <f t="shared" si="100"/>
        <v>0</v>
      </c>
      <c r="Y66" s="660">
        <f t="shared" si="100"/>
        <v>0</v>
      </c>
      <c r="Z66" s="660">
        <f t="shared" si="100"/>
        <v>0</v>
      </c>
      <c r="AA66" s="662">
        <f t="shared" si="100"/>
        <v>0</v>
      </c>
      <c r="AB66" s="663">
        <f t="shared" si="100"/>
        <v>0</v>
      </c>
      <c r="AC66" s="660">
        <f t="shared" si="100"/>
        <v>0</v>
      </c>
      <c r="AD66" s="660">
        <f t="shared" si="100"/>
        <v>0</v>
      </c>
      <c r="AE66" s="662">
        <f t="shared" si="100"/>
        <v>0</v>
      </c>
      <c r="AF66" s="663">
        <f t="shared" si="100"/>
        <v>0</v>
      </c>
      <c r="AG66" s="660">
        <f t="shared" si="100"/>
        <v>0</v>
      </c>
      <c r="AH66" s="660">
        <f t="shared" si="100"/>
        <v>0</v>
      </c>
      <c r="AI66" s="662">
        <f t="shared" si="100"/>
        <v>0</v>
      </c>
      <c r="AJ66" s="663">
        <f t="shared" si="100"/>
        <v>0</v>
      </c>
      <c r="AK66" s="660">
        <f t="shared" si="100"/>
        <v>0</v>
      </c>
      <c r="AL66" s="660">
        <f t="shared" si="100"/>
        <v>0</v>
      </c>
      <c r="AM66" s="662">
        <f t="shared" si="100"/>
        <v>0</v>
      </c>
      <c r="AN66" s="663">
        <f t="shared" si="100"/>
        <v>0</v>
      </c>
      <c r="AO66" s="660">
        <f t="shared" si="100"/>
        <v>0</v>
      </c>
      <c r="AP66" s="660">
        <f t="shared" si="100"/>
        <v>0</v>
      </c>
      <c r="AQ66" s="662">
        <f t="shared" si="100"/>
        <v>0</v>
      </c>
      <c r="AR66" s="663">
        <f t="shared" ref="AR66:BW66" si="101">AR65+AN66</f>
        <v>0</v>
      </c>
      <c r="AS66" s="660">
        <f t="shared" si="101"/>
        <v>0</v>
      </c>
      <c r="AT66" s="660">
        <f t="shared" si="101"/>
        <v>0</v>
      </c>
      <c r="AU66" s="662">
        <f t="shared" si="101"/>
        <v>0</v>
      </c>
      <c r="AV66" s="663">
        <f t="shared" si="101"/>
        <v>0</v>
      </c>
      <c r="AW66" s="660">
        <f t="shared" si="101"/>
        <v>0</v>
      </c>
      <c r="AX66" s="660">
        <f t="shared" si="101"/>
        <v>0</v>
      </c>
      <c r="AY66" s="662">
        <f t="shared" si="101"/>
        <v>0</v>
      </c>
      <c r="AZ66" s="663">
        <f t="shared" si="101"/>
        <v>0</v>
      </c>
      <c r="BA66" s="660">
        <f t="shared" si="101"/>
        <v>0</v>
      </c>
      <c r="BB66" s="660">
        <f t="shared" si="101"/>
        <v>0</v>
      </c>
      <c r="BC66" s="662">
        <f t="shared" si="101"/>
        <v>0</v>
      </c>
      <c r="BD66" s="663">
        <f t="shared" si="101"/>
        <v>0</v>
      </c>
      <c r="BE66" s="660">
        <f t="shared" si="101"/>
        <v>0</v>
      </c>
      <c r="BF66" s="660">
        <f t="shared" si="101"/>
        <v>0</v>
      </c>
      <c r="BG66" s="662">
        <f t="shared" si="101"/>
        <v>0</v>
      </c>
      <c r="BH66" s="663">
        <f t="shared" si="101"/>
        <v>0</v>
      </c>
      <c r="BI66" s="660">
        <f t="shared" si="101"/>
        <v>0</v>
      </c>
      <c r="BJ66" s="660">
        <f t="shared" si="101"/>
        <v>0</v>
      </c>
      <c r="BK66" s="662">
        <f t="shared" si="101"/>
        <v>0</v>
      </c>
      <c r="BL66" s="663">
        <f t="shared" si="101"/>
        <v>0</v>
      </c>
      <c r="BM66" s="660">
        <f t="shared" si="101"/>
        <v>0</v>
      </c>
      <c r="BN66" s="660">
        <f t="shared" si="101"/>
        <v>0</v>
      </c>
      <c r="BO66" s="662">
        <f t="shared" si="101"/>
        <v>0</v>
      </c>
      <c r="BP66" s="663">
        <f t="shared" si="101"/>
        <v>0</v>
      </c>
      <c r="BQ66" s="660">
        <f t="shared" si="101"/>
        <v>0</v>
      </c>
      <c r="BR66" s="660">
        <f t="shared" si="101"/>
        <v>0</v>
      </c>
      <c r="BS66" s="662">
        <f t="shared" si="101"/>
        <v>0</v>
      </c>
      <c r="BT66" s="663">
        <f t="shared" si="101"/>
        <v>0</v>
      </c>
      <c r="BU66" s="660">
        <f t="shared" si="101"/>
        <v>0</v>
      </c>
      <c r="BV66" s="660">
        <f t="shared" si="101"/>
        <v>0</v>
      </c>
      <c r="BW66" s="662">
        <f t="shared" si="101"/>
        <v>0</v>
      </c>
      <c r="BX66" s="663">
        <f t="shared" ref="BX66:DC66" si="102">BX65+BT66</f>
        <v>0</v>
      </c>
      <c r="BY66" s="660">
        <f t="shared" si="102"/>
        <v>0</v>
      </c>
      <c r="BZ66" s="660">
        <f t="shared" si="102"/>
        <v>0</v>
      </c>
      <c r="CA66" s="662">
        <f t="shared" si="102"/>
        <v>0</v>
      </c>
      <c r="CB66" s="663">
        <f t="shared" si="102"/>
        <v>0</v>
      </c>
      <c r="CC66" s="660">
        <f t="shared" si="102"/>
        <v>0</v>
      </c>
      <c r="CD66" s="660">
        <f t="shared" si="102"/>
        <v>0</v>
      </c>
      <c r="CE66" s="662">
        <f t="shared" si="102"/>
        <v>0</v>
      </c>
      <c r="CF66" s="663">
        <f t="shared" si="102"/>
        <v>0</v>
      </c>
      <c r="CG66" s="660">
        <f t="shared" si="102"/>
        <v>0</v>
      </c>
      <c r="CH66" s="660">
        <f t="shared" si="102"/>
        <v>0</v>
      </c>
      <c r="CI66" s="662">
        <f t="shared" si="102"/>
        <v>0</v>
      </c>
      <c r="CJ66" s="663">
        <f t="shared" si="102"/>
        <v>0</v>
      </c>
      <c r="CK66" s="660">
        <f t="shared" si="102"/>
        <v>0</v>
      </c>
      <c r="CL66" s="660">
        <f t="shared" si="102"/>
        <v>0</v>
      </c>
      <c r="CM66" s="662">
        <f t="shared" si="102"/>
        <v>0</v>
      </c>
      <c r="CN66" s="663">
        <f t="shared" si="102"/>
        <v>0</v>
      </c>
      <c r="CO66" s="660">
        <f t="shared" si="102"/>
        <v>0</v>
      </c>
      <c r="CP66" s="660">
        <f t="shared" si="102"/>
        <v>0</v>
      </c>
      <c r="CQ66" s="662">
        <f t="shared" si="102"/>
        <v>0</v>
      </c>
      <c r="CR66" s="663">
        <f t="shared" si="102"/>
        <v>0</v>
      </c>
      <c r="CS66" s="660">
        <f t="shared" si="102"/>
        <v>0</v>
      </c>
      <c r="CT66" s="660">
        <f t="shared" si="102"/>
        <v>0</v>
      </c>
      <c r="CU66" s="662">
        <f t="shared" si="102"/>
        <v>0</v>
      </c>
      <c r="CV66" s="663">
        <f t="shared" si="102"/>
        <v>0</v>
      </c>
      <c r="CW66" s="660">
        <f t="shared" si="102"/>
        <v>0</v>
      </c>
      <c r="CX66" s="660">
        <f t="shared" si="102"/>
        <v>0</v>
      </c>
      <c r="CY66" s="662">
        <f t="shared" si="102"/>
        <v>0</v>
      </c>
      <c r="CZ66" s="663">
        <f t="shared" si="102"/>
        <v>0</v>
      </c>
      <c r="DA66" s="660">
        <f t="shared" si="102"/>
        <v>0</v>
      </c>
      <c r="DB66" s="660">
        <f t="shared" si="102"/>
        <v>0</v>
      </c>
      <c r="DC66" s="662">
        <f t="shared" si="102"/>
        <v>0</v>
      </c>
      <c r="DD66" s="663">
        <f t="shared" ref="DD66:EA66" si="103">DD65+CZ66</f>
        <v>0</v>
      </c>
      <c r="DE66" s="660">
        <f t="shared" si="103"/>
        <v>0</v>
      </c>
      <c r="DF66" s="660">
        <f t="shared" si="103"/>
        <v>0</v>
      </c>
      <c r="DG66" s="662">
        <f t="shared" si="103"/>
        <v>0</v>
      </c>
      <c r="DH66" s="663">
        <f t="shared" si="103"/>
        <v>0</v>
      </c>
      <c r="DI66" s="660">
        <f t="shared" si="103"/>
        <v>0</v>
      </c>
      <c r="DJ66" s="660">
        <f t="shared" si="103"/>
        <v>0</v>
      </c>
      <c r="DK66" s="662">
        <f t="shared" si="103"/>
        <v>0</v>
      </c>
      <c r="DL66" s="663">
        <f t="shared" si="103"/>
        <v>0</v>
      </c>
      <c r="DM66" s="660">
        <f t="shared" si="103"/>
        <v>0</v>
      </c>
      <c r="DN66" s="660">
        <f t="shared" si="103"/>
        <v>0</v>
      </c>
      <c r="DO66" s="662">
        <f t="shared" si="103"/>
        <v>0</v>
      </c>
      <c r="DP66" s="663">
        <f t="shared" si="103"/>
        <v>0</v>
      </c>
      <c r="DQ66" s="660">
        <f t="shared" si="103"/>
        <v>0</v>
      </c>
      <c r="DR66" s="660">
        <f t="shared" si="103"/>
        <v>0</v>
      </c>
      <c r="DS66" s="662">
        <f t="shared" si="103"/>
        <v>0</v>
      </c>
      <c r="DT66" s="663">
        <f t="shared" si="103"/>
        <v>0</v>
      </c>
      <c r="DU66" s="660">
        <f t="shared" si="103"/>
        <v>0</v>
      </c>
      <c r="DV66" s="660">
        <f t="shared" si="103"/>
        <v>0</v>
      </c>
      <c r="DW66" s="662">
        <f t="shared" si="103"/>
        <v>0</v>
      </c>
      <c r="DX66" s="663">
        <f t="shared" si="103"/>
        <v>0</v>
      </c>
      <c r="DY66" s="660">
        <f t="shared" si="103"/>
        <v>0</v>
      </c>
      <c r="DZ66" s="660">
        <f t="shared" si="103"/>
        <v>0</v>
      </c>
      <c r="EA66" s="662">
        <f t="shared" si="103"/>
        <v>0</v>
      </c>
    </row>
    <row r="67" spans="2:131" ht="12.75" customHeight="1">
      <c r="B67" s="610">
        <v>14</v>
      </c>
      <c r="C67" s="664" t="e">
        <f>NA()</f>
        <v>#N/A</v>
      </c>
      <c r="D67" s="612" t="s">
        <v>2445</v>
      </c>
      <c r="E67" s="613" t="s">
        <v>2446</v>
      </c>
      <c r="F67" s="614" t="e">
        <f>NA()</f>
        <v>#N/A</v>
      </c>
      <c r="G67" s="615" t="e">
        <f>NA()</f>
        <v>#N/A</v>
      </c>
      <c r="H67" s="616"/>
      <c r="I67" s="617"/>
      <c r="J67" s="617"/>
      <c r="K67" s="618"/>
      <c r="L67" s="619" t="e">
        <f>NA()</f>
        <v>#N/A</v>
      </c>
      <c r="M67" s="620" t="e">
        <f>NA()</f>
        <v>#N/A</v>
      </c>
      <c r="N67" s="621" t="e">
        <f>NA()</f>
        <v>#N/A</v>
      </c>
      <c r="O67" s="622" t="e">
        <f>M67+N67</f>
        <v>#N/A</v>
      </c>
      <c r="P67" s="623" t="e">
        <f>NA()</f>
        <v>#N/A</v>
      </c>
      <c r="Q67" s="624" t="e">
        <f>NA()</f>
        <v>#N/A</v>
      </c>
      <c r="R67" s="624" t="e">
        <f>NA()</f>
        <v>#N/A</v>
      </c>
      <c r="S67" s="625" t="e">
        <f>Q67+R67</f>
        <v>#N/A</v>
      </c>
      <c r="T67" s="623" t="e">
        <f>NA()</f>
        <v>#N/A</v>
      </c>
      <c r="U67" s="624" t="e">
        <f>NA()</f>
        <v>#N/A</v>
      </c>
      <c r="V67" s="624" t="e">
        <f>NA()</f>
        <v>#N/A</v>
      </c>
      <c r="W67" s="625" t="e">
        <f>U67+V67</f>
        <v>#N/A</v>
      </c>
      <c r="X67" s="623" t="e">
        <f>NA()</f>
        <v>#N/A</v>
      </c>
      <c r="Y67" s="624" t="e">
        <f>NA()</f>
        <v>#N/A</v>
      </c>
      <c r="Z67" s="624" t="e">
        <f>NA()</f>
        <v>#N/A</v>
      </c>
      <c r="AA67" s="625" t="e">
        <f>Y67+Z67</f>
        <v>#N/A</v>
      </c>
      <c r="AB67" s="623" t="e">
        <f>NA()</f>
        <v>#N/A</v>
      </c>
      <c r="AC67" s="624" t="e">
        <f>NA()</f>
        <v>#N/A</v>
      </c>
      <c r="AD67" s="624" t="e">
        <f>NA()</f>
        <v>#N/A</v>
      </c>
      <c r="AE67" s="625" t="e">
        <f>AC67+AD67</f>
        <v>#N/A</v>
      </c>
      <c r="AF67" s="623" t="e">
        <f>NA()</f>
        <v>#N/A</v>
      </c>
      <c r="AG67" s="624" t="e">
        <f>NA()</f>
        <v>#N/A</v>
      </c>
      <c r="AH67" s="624" t="e">
        <f>NA()</f>
        <v>#N/A</v>
      </c>
      <c r="AI67" s="625" t="e">
        <f>AG67+AH67</f>
        <v>#N/A</v>
      </c>
      <c r="AJ67" s="623" t="e">
        <f>NA()</f>
        <v>#N/A</v>
      </c>
      <c r="AK67" s="624" t="e">
        <f>NA()</f>
        <v>#N/A</v>
      </c>
      <c r="AL67" s="624" t="e">
        <f>NA()</f>
        <v>#N/A</v>
      </c>
      <c r="AM67" s="625" t="e">
        <f>AK67+AL67</f>
        <v>#N/A</v>
      </c>
      <c r="AN67" s="623" t="e">
        <f>NA()</f>
        <v>#N/A</v>
      </c>
      <c r="AO67" s="624" t="e">
        <f>NA()</f>
        <v>#N/A</v>
      </c>
      <c r="AP67" s="624" t="e">
        <f>NA()</f>
        <v>#N/A</v>
      </c>
      <c r="AQ67" s="625" t="e">
        <f>AO67+AP67</f>
        <v>#N/A</v>
      </c>
      <c r="AR67" s="623" t="e">
        <f>NA()</f>
        <v>#N/A</v>
      </c>
      <c r="AS67" s="624" t="e">
        <f>NA()</f>
        <v>#N/A</v>
      </c>
      <c r="AT67" s="624" t="e">
        <f>NA()</f>
        <v>#N/A</v>
      </c>
      <c r="AU67" s="625" t="e">
        <f>AS67+AT67</f>
        <v>#N/A</v>
      </c>
      <c r="AV67" s="623" t="e">
        <f>NA()</f>
        <v>#N/A</v>
      </c>
      <c r="AW67" s="624" t="e">
        <f>NA()</f>
        <v>#N/A</v>
      </c>
      <c r="AX67" s="624" t="e">
        <f>NA()</f>
        <v>#N/A</v>
      </c>
      <c r="AY67" s="625" t="e">
        <f>AW67+AX67</f>
        <v>#N/A</v>
      </c>
      <c r="AZ67" s="623" t="e">
        <f>NA()</f>
        <v>#N/A</v>
      </c>
      <c r="BA67" s="624" t="e">
        <f>NA()</f>
        <v>#N/A</v>
      </c>
      <c r="BB67" s="624" t="e">
        <f>NA()</f>
        <v>#N/A</v>
      </c>
      <c r="BC67" s="625" t="e">
        <f>BA67+BB67</f>
        <v>#N/A</v>
      </c>
      <c r="BD67" s="623" t="e">
        <f>NA()</f>
        <v>#N/A</v>
      </c>
      <c r="BE67" s="624" t="e">
        <f>NA()</f>
        <v>#N/A</v>
      </c>
      <c r="BF67" s="624" t="e">
        <f>NA()</f>
        <v>#N/A</v>
      </c>
      <c r="BG67" s="625" t="e">
        <f>BE67+BF67</f>
        <v>#N/A</v>
      </c>
      <c r="BH67" s="623" t="e">
        <f>NA()</f>
        <v>#N/A</v>
      </c>
      <c r="BI67" s="624" t="e">
        <f>NA()</f>
        <v>#N/A</v>
      </c>
      <c r="BJ67" s="624" t="e">
        <f>NA()</f>
        <v>#N/A</v>
      </c>
      <c r="BK67" s="625" t="e">
        <f>BI67+BJ67</f>
        <v>#N/A</v>
      </c>
      <c r="BL67" s="623" t="e">
        <f>NA()</f>
        <v>#N/A</v>
      </c>
      <c r="BM67" s="624" t="e">
        <f>NA()</f>
        <v>#N/A</v>
      </c>
      <c r="BN67" s="624" t="e">
        <f>NA()</f>
        <v>#N/A</v>
      </c>
      <c r="BO67" s="625" t="e">
        <f>BM67+BN67</f>
        <v>#N/A</v>
      </c>
      <c r="BP67" s="623" t="e">
        <f>NA()</f>
        <v>#N/A</v>
      </c>
      <c r="BQ67" s="624" t="e">
        <f>NA()</f>
        <v>#N/A</v>
      </c>
      <c r="BR67" s="624" t="e">
        <f>NA()</f>
        <v>#N/A</v>
      </c>
      <c r="BS67" s="625" t="e">
        <f>BQ67+BR67</f>
        <v>#N/A</v>
      </c>
      <c r="BT67" s="623" t="e">
        <f>NA()</f>
        <v>#N/A</v>
      </c>
      <c r="BU67" s="624" t="e">
        <f>NA()</f>
        <v>#N/A</v>
      </c>
      <c r="BV67" s="624" t="e">
        <f>NA()</f>
        <v>#N/A</v>
      </c>
      <c r="BW67" s="625" t="e">
        <f>BU67+BV67</f>
        <v>#N/A</v>
      </c>
      <c r="BX67" s="623" t="e">
        <f>NA()</f>
        <v>#N/A</v>
      </c>
      <c r="BY67" s="624" t="e">
        <f>NA()</f>
        <v>#N/A</v>
      </c>
      <c r="BZ67" s="624" t="e">
        <f>NA()</f>
        <v>#N/A</v>
      </c>
      <c r="CA67" s="625" t="e">
        <f>BY67+BZ67</f>
        <v>#N/A</v>
      </c>
      <c r="CB67" s="623" t="e">
        <f>NA()</f>
        <v>#N/A</v>
      </c>
      <c r="CC67" s="624" t="e">
        <f>NA()</f>
        <v>#N/A</v>
      </c>
      <c r="CD67" s="624" t="e">
        <f>NA()</f>
        <v>#N/A</v>
      </c>
      <c r="CE67" s="625" t="e">
        <f>CC67+CD67</f>
        <v>#N/A</v>
      </c>
      <c r="CF67" s="623" t="e">
        <f>NA()</f>
        <v>#N/A</v>
      </c>
      <c r="CG67" s="624" t="e">
        <f>NA()</f>
        <v>#N/A</v>
      </c>
      <c r="CH67" s="624" t="e">
        <f>NA()</f>
        <v>#N/A</v>
      </c>
      <c r="CI67" s="625" t="e">
        <f>CG67+CH67</f>
        <v>#N/A</v>
      </c>
      <c r="CJ67" s="623" t="e">
        <f>NA()</f>
        <v>#N/A</v>
      </c>
      <c r="CK67" s="624" t="e">
        <f>NA()</f>
        <v>#N/A</v>
      </c>
      <c r="CL67" s="624" t="e">
        <f>NA()</f>
        <v>#N/A</v>
      </c>
      <c r="CM67" s="625" t="e">
        <f>CK67+CL67</f>
        <v>#N/A</v>
      </c>
      <c r="CN67" s="623" t="e">
        <f>NA()</f>
        <v>#N/A</v>
      </c>
      <c r="CO67" s="624" t="e">
        <f>NA()</f>
        <v>#N/A</v>
      </c>
      <c r="CP67" s="624" t="e">
        <f>NA()</f>
        <v>#N/A</v>
      </c>
      <c r="CQ67" s="625" t="e">
        <f>CO67+CP67</f>
        <v>#N/A</v>
      </c>
      <c r="CR67" s="623" t="e">
        <f>NA()</f>
        <v>#N/A</v>
      </c>
      <c r="CS67" s="624" t="e">
        <f>NA()</f>
        <v>#N/A</v>
      </c>
      <c r="CT67" s="624" t="e">
        <f>NA()</f>
        <v>#N/A</v>
      </c>
      <c r="CU67" s="625" t="e">
        <f>CS67+CT67</f>
        <v>#N/A</v>
      </c>
      <c r="CV67" s="623" t="e">
        <f>NA()</f>
        <v>#N/A</v>
      </c>
      <c r="CW67" s="624" t="e">
        <f>NA()</f>
        <v>#N/A</v>
      </c>
      <c r="CX67" s="624" t="e">
        <f>NA()</f>
        <v>#N/A</v>
      </c>
      <c r="CY67" s="625" t="e">
        <f>CW67+CX67</f>
        <v>#N/A</v>
      </c>
      <c r="CZ67" s="623" t="e">
        <f>NA()</f>
        <v>#N/A</v>
      </c>
      <c r="DA67" s="624" t="e">
        <f>NA()</f>
        <v>#N/A</v>
      </c>
      <c r="DB67" s="624" t="e">
        <f>NA()</f>
        <v>#N/A</v>
      </c>
      <c r="DC67" s="625" t="e">
        <f>DA67+DB67</f>
        <v>#N/A</v>
      </c>
      <c r="DD67" s="623" t="e">
        <f>NA()</f>
        <v>#N/A</v>
      </c>
      <c r="DE67" s="624" t="e">
        <f>NA()</f>
        <v>#N/A</v>
      </c>
      <c r="DF67" s="624" t="e">
        <f>NA()</f>
        <v>#N/A</v>
      </c>
      <c r="DG67" s="625" t="e">
        <f>DE67+DF67</f>
        <v>#N/A</v>
      </c>
      <c r="DH67" s="623" t="e">
        <f>NA()</f>
        <v>#N/A</v>
      </c>
      <c r="DI67" s="624" t="e">
        <f>NA()</f>
        <v>#N/A</v>
      </c>
      <c r="DJ67" s="624" t="e">
        <f>NA()</f>
        <v>#N/A</v>
      </c>
      <c r="DK67" s="625" t="e">
        <f>DI67+DJ67</f>
        <v>#N/A</v>
      </c>
      <c r="DL67" s="623" t="e">
        <f>NA()</f>
        <v>#N/A</v>
      </c>
      <c r="DM67" s="624" t="e">
        <f>NA()</f>
        <v>#N/A</v>
      </c>
      <c r="DN67" s="624" t="e">
        <f>NA()</f>
        <v>#N/A</v>
      </c>
      <c r="DO67" s="625" t="e">
        <f>DM67+DN67</f>
        <v>#N/A</v>
      </c>
      <c r="DP67" s="623" t="e">
        <f>NA()</f>
        <v>#N/A</v>
      </c>
      <c r="DQ67" s="624" t="e">
        <f>NA()</f>
        <v>#N/A</v>
      </c>
      <c r="DR67" s="624" t="e">
        <f>NA()</f>
        <v>#N/A</v>
      </c>
      <c r="DS67" s="625" t="e">
        <f>DQ67+DR67</f>
        <v>#N/A</v>
      </c>
      <c r="DT67" s="623" t="e">
        <f>NA()</f>
        <v>#N/A</v>
      </c>
      <c r="DU67" s="624" t="e">
        <f>NA()</f>
        <v>#N/A</v>
      </c>
      <c r="DV67" s="624" t="e">
        <f>NA()</f>
        <v>#N/A</v>
      </c>
      <c r="DW67" s="625" t="e">
        <f>DU67+DV67</f>
        <v>#N/A</v>
      </c>
      <c r="DX67" s="623" t="e">
        <f>NA()</f>
        <v>#N/A</v>
      </c>
      <c r="DY67" s="624" t="e">
        <f>NA()</f>
        <v>#N/A</v>
      </c>
      <c r="DZ67" s="624" t="e">
        <f>NA()</f>
        <v>#N/A</v>
      </c>
      <c r="EA67" s="625" t="e">
        <f>DY67+DZ67</f>
        <v>#N/A</v>
      </c>
    </row>
    <row r="68" spans="2:131" ht="12.75" hidden="1" customHeight="1">
      <c r="B68" s="626"/>
      <c r="C68" s="627"/>
      <c r="D68" s="628" t="s">
        <v>2445</v>
      </c>
      <c r="E68" s="629" t="s">
        <v>2447</v>
      </c>
      <c r="F68" s="630">
        <f>IF(F69&lt;&gt;0,F67-F69,0)</f>
        <v>0</v>
      </c>
      <c r="G68" s="631"/>
      <c r="H68" s="632"/>
      <c r="I68" s="633"/>
      <c r="J68" s="633"/>
      <c r="K68" s="634"/>
      <c r="L68" s="635" t="e">
        <f>L67+H68</f>
        <v>#N/A</v>
      </c>
      <c r="M68" s="635" t="e">
        <f>M67+I68</f>
        <v>#N/A</v>
      </c>
      <c r="N68" s="636" t="e">
        <f>N67+J68</f>
        <v>#N/A</v>
      </c>
      <c r="O68" s="637" t="e">
        <f>'COMP INVESTIM.'!#REF!</f>
        <v>#REF!</v>
      </c>
      <c r="P68" s="638" t="e">
        <f t="shared" ref="P68:AU68" si="104">P67+L68</f>
        <v>#N/A</v>
      </c>
      <c r="Q68" s="639" t="e">
        <f t="shared" si="104"/>
        <v>#N/A</v>
      </c>
      <c r="R68" s="640" t="e">
        <f t="shared" si="104"/>
        <v>#N/A</v>
      </c>
      <c r="S68" s="641" t="e">
        <f t="shared" si="104"/>
        <v>#N/A</v>
      </c>
      <c r="T68" s="638" t="e">
        <f t="shared" si="104"/>
        <v>#N/A</v>
      </c>
      <c r="U68" s="639" t="e">
        <f t="shared" si="104"/>
        <v>#N/A</v>
      </c>
      <c r="V68" s="640" t="e">
        <f t="shared" si="104"/>
        <v>#N/A</v>
      </c>
      <c r="W68" s="641" t="e">
        <f t="shared" si="104"/>
        <v>#N/A</v>
      </c>
      <c r="X68" s="638" t="e">
        <f t="shared" si="104"/>
        <v>#N/A</v>
      </c>
      <c r="Y68" s="639" t="e">
        <f t="shared" si="104"/>
        <v>#N/A</v>
      </c>
      <c r="Z68" s="640" t="e">
        <f t="shared" si="104"/>
        <v>#N/A</v>
      </c>
      <c r="AA68" s="641" t="e">
        <f t="shared" si="104"/>
        <v>#N/A</v>
      </c>
      <c r="AB68" s="638" t="e">
        <f t="shared" si="104"/>
        <v>#N/A</v>
      </c>
      <c r="AC68" s="639" t="e">
        <f t="shared" si="104"/>
        <v>#N/A</v>
      </c>
      <c r="AD68" s="640" t="e">
        <f t="shared" si="104"/>
        <v>#N/A</v>
      </c>
      <c r="AE68" s="641" t="e">
        <f t="shared" si="104"/>
        <v>#N/A</v>
      </c>
      <c r="AF68" s="638" t="e">
        <f t="shared" si="104"/>
        <v>#N/A</v>
      </c>
      <c r="AG68" s="639" t="e">
        <f t="shared" si="104"/>
        <v>#N/A</v>
      </c>
      <c r="AH68" s="640" t="e">
        <f t="shared" si="104"/>
        <v>#N/A</v>
      </c>
      <c r="AI68" s="641" t="e">
        <f t="shared" si="104"/>
        <v>#N/A</v>
      </c>
      <c r="AJ68" s="638" t="e">
        <f t="shared" si="104"/>
        <v>#N/A</v>
      </c>
      <c r="AK68" s="639" t="e">
        <f t="shared" si="104"/>
        <v>#N/A</v>
      </c>
      <c r="AL68" s="640" t="e">
        <f t="shared" si="104"/>
        <v>#N/A</v>
      </c>
      <c r="AM68" s="641" t="e">
        <f t="shared" si="104"/>
        <v>#N/A</v>
      </c>
      <c r="AN68" s="638" t="e">
        <f t="shared" si="104"/>
        <v>#N/A</v>
      </c>
      <c r="AO68" s="639" t="e">
        <f t="shared" si="104"/>
        <v>#N/A</v>
      </c>
      <c r="AP68" s="640" t="e">
        <f t="shared" si="104"/>
        <v>#N/A</v>
      </c>
      <c r="AQ68" s="641" t="e">
        <f t="shared" si="104"/>
        <v>#N/A</v>
      </c>
      <c r="AR68" s="638" t="e">
        <f t="shared" si="104"/>
        <v>#N/A</v>
      </c>
      <c r="AS68" s="639" t="e">
        <f t="shared" si="104"/>
        <v>#N/A</v>
      </c>
      <c r="AT68" s="640" t="e">
        <f t="shared" si="104"/>
        <v>#N/A</v>
      </c>
      <c r="AU68" s="641" t="e">
        <f t="shared" si="104"/>
        <v>#N/A</v>
      </c>
      <c r="AV68" s="638" t="e">
        <f t="shared" ref="AV68:CA68" si="105">AV67+AR68</f>
        <v>#N/A</v>
      </c>
      <c r="AW68" s="639" t="e">
        <f t="shared" si="105"/>
        <v>#N/A</v>
      </c>
      <c r="AX68" s="640" t="e">
        <f t="shared" si="105"/>
        <v>#N/A</v>
      </c>
      <c r="AY68" s="641" t="e">
        <f t="shared" si="105"/>
        <v>#N/A</v>
      </c>
      <c r="AZ68" s="638" t="e">
        <f t="shared" si="105"/>
        <v>#N/A</v>
      </c>
      <c r="BA68" s="639" t="e">
        <f t="shared" si="105"/>
        <v>#N/A</v>
      </c>
      <c r="BB68" s="640" t="e">
        <f t="shared" si="105"/>
        <v>#N/A</v>
      </c>
      <c r="BC68" s="641" t="e">
        <f t="shared" si="105"/>
        <v>#N/A</v>
      </c>
      <c r="BD68" s="638" t="e">
        <f t="shared" si="105"/>
        <v>#N/A</v>
      </c>
      <c r="BE68" s="639" t="e">
        <f t="shared" si="105"/>
        <v>#N/A</v>
      </c>
      <c r="BF68" s="640" t="e">
        <f t="shared" si="105"/>
        <v>#N/A</v>
      </c>
      <c r="BG68" s="641" t="e">
        <f t="shared" si="105"/>
        <v>#N/A</v>
      </c>
      <c r="BH68" s="638" t="e">
        <f t="shared" si="105"/>
        <v>#N/A</v>
      </c>
      <c r="BI68" s="639" t="e">
        <f t="shared" si="105"/>
        <v>#N/A</v>
      </c>
      <c r="BJ68" s="640" t="e">
        <f t="shared" si="105"/>
        <v>#N/A</v>
      </c>
      <c r="BK68" s="641" t="e">
        <f t="shared" si="105"/>
        <v>#N/A</v>
      </c>
      <c r="BL68" s="638" t="e">
        <f t="shared" si="105"/>
        <v>#N/A</v>
      </c>
      <c r="BM68" s="639" t="e">
        <f t="shared" si="105"/>
        <v>#N/A</v>
      </c>
      <c r="BN68" s="640" t="e">
        <f t="shared" si="105"/>
        <v>#N/A</v>
      </c>
      <c r="BO68" s="641" t="e">
        <f t="shared" si="105"/>
        <v>#N/A</v>
      </c>
      <c r="BP68" s="638" t="e">
        <f t="shared" si="105"/>
        <v>#N/A</v>
      </c>
      <c r="BQ68" s="639" t="e">
        <f t="shared" si="105"/>
        <v>#N/A</v>
      </c>
      <c r="BR68" s="640" t="e">
        <f t="shared" si="105"/>
        <v>#N/A</v>
      </c>
      <c r="BS68" s="641" t="e">
        <f t="shared" si="105"/>
        <v>#N/A</v>
      </c>
      <c r="BT68" s="638" t="e">
        <f t="shared" si="105"/>
        <v>#N/A</v>
      </c>
      <c r="BU68" s="639" t="e">
        <f t="shared" si="105"/>
        <v>#N/A</v>
      </c>
      <c r="BV68" s="640" t="e">
        <f t="shared" si="105"/>
        <v>#N/A</v>
      </c>
      <c r="BW68" s="641" t="e">
        <f t="shared" si="105"/>
        <v>#N/A</v>
      </c>
      <c r="BX68" s="638" t="e">
        <f t="shared" si="105"/>
        <v>#N/A</v>
      </c>
      <c r="BY68" s="639" t="e">
        <f t="shared" si="105"/>
        <v>#N/A</v>
      </c>
      <c r="BZ68" s="640" t="e">
        <f t="shared" si="105"/>
        <v>#N/A</v>
      </c>
      <c r="CA68" s="641" t="e">
        <f t="shared" si="105"/>
        <v>#N/A</v>
      </c>
      <c r="CB68" s="638" t="e">
        <f t="shared" ref="CB68:DG68" si="106">CB67+BX68</f>
        <v>#N/A</v>
      </c>
      <c r="CC68" s="639" t="e">
        <f t="shared" si="106"/>
        <v>#N/A</v>
      </c>
      <c r="CD68" s="640" t="e">
        <f t="shared" si="106"/>
        <v>#N/A</v>
      </c>
      <c r="CE68" s="641" t="e">
        <f t="shared" si="106"/>
        <v>#N/A</v>
      </c>
      <c r="CF68" s="638" t="e">
        <f t="shared" si="106"/>
        <v>#N/A</v>
      </c>
      <c r="CG68" s="639" t="e">
        <f t="shared" si="106"/>
        <v>#N/A</v>
      </c>
      <c r="CH68" s="640" t="e">
        <f t="shared" si="106"/>
        <v>#N/A</v>
      </c>
      <c r="CI68" s="641" t="e">
        <f t="shared" si="106"/>
        <v>#N/A</v>
      </c>
      <c r="CJ68" s="638" t="e">
        <f t="shared" si="106"/>
        <v>#N/A</v>
      </c>
      <c r="CK68" s="639" t="e">
        <f t="shared" si="106"/>
        <v>#N/A</v>
      </c>
      <c r="CL68" s="640" t="e">
        <f t="shared" si="106"/>
        <v>#N/A</v>
      </c>
      <c r="CM68" s="641" t="e">
        <f t="shared" si="106"/>
        <v>#N/A</v>
      </c>
      <c r="CN68" s="638" t="e">
        <f t="shared" si="106"/>
        <v>#N/A</v>
      </c>
      <c r="CO68" s="639" t="e">
        <f t="shared" si="106"/>
        <v>#N/A</v>
      </c>
      <c r="CP68" s="640" t="e">
        <f t="shared" si="106"/>
        <v>#N/A</v>
      </c>
      <c r="CQ68" s="641" t="e">
        <f t="shared" si="106"/>
        <v>#N/A</v>
      </c>
      <c r="CR68" s="638" t="e">
        <f t="shared" si="106"/>
        <v>#N/A</v>
      </c>
      <c r="CS68" s="639" t="e">
        <f t="shared" si="106"/>
        <v>#N/A</v>
      </c>
      <c r="CT68" s="640" t="e">
        <f t="shared" si="106"/>
        <v>#N/A</v>
      </c>
      <c r="CU68" s="641" t="e">
        <f t="shared" si="106"/>
        <v>#N/A</v>
      </c>
      <c r="CV68" s="638" t="e">
        <f t="shared" si="106"/>
        <v>#N/A</v>
      </c>
      <c r="CW68" s="639" t="e">
        <f t="shared" si="106"/>
        <v>#N/A</v>
      </c>
      <c r="CX68" s="640" t="e">
        <f t="shared" si="106"/>
        <v>#N/A</v>
      </c>
      <c r="CY68" s="641" t="e">
        <f t="shared" si="106"/>
        <v>#N/A</v>
      </c>
      <c r="CZ68" s="638" t="e">
        <f t="shared" si="106"/>
        <v>#N/A</v>
      </c>
      <c r="DA68" s="639" t="e">
        <f t="shared" si="106"/>
        <v>#N/A</v>
      </c>
      <c r="DB68" s="640" t="e">
        <f t="shared" si="106"/>
        <v>#N/A</v>
      </c>
      <c r="DC68" s="641" t="e">
        <f t="shared" si="106"/>
        <v>#N/A</v>
      </c>
      <c r="DD68" s="638" t="e">
        <f t="shared" si="106"/>
        <v>#N/A</v>
      </c>
      <c r="DE68" s="639" t="e">
        <f t="shared" si="106"/>
        <v>#N/A</v>
      </c>
      <c r="DF68" s="640" t="e">
        <f t="shared" si="106"/>
        <v>#N/A</v>
      </c>
      <c r="DG68" s="641" t="e">
        <f t="shared" si="106"/>
        <v>#N/A</v>
      </c>
      <c r="DH68" s="638" t="e">
        <f t="shared" ref="DH68:EA68" si="107">DH67+DD68</f>
        <v>#N/A</v>
      </c>
      <c r="DI68" s="639" t="e">
        <f t="shared" si="107"/>
        <v>#N/A</v>
      </c>
      <c r="DJ68" s="640" t="e">
        <f t="shared" si="107"/>
        <v>#N/A</v>
      </c>
      <c r="DK68" s="641" t="e">
        <f t="shared" si="107"/>
        <v>#N/A</v>
      </c>
      <c r="DL68" s="638" t="e">
        <f t="shared" si="107"/>
        <v>#N/A</v>
      </c>
      <c r="DM68" s="639" t="e">
        <f t="shared" si="107"/>
        <v>#N/A</v>
      </c>
      <c r="DN68" s="640" t="e">
        <f t="shared" si="107"/>
        <v>#N/A</v>
      </c>
      <c r="DO68" s="641" t="e">
        <f t="shared" si="107"/>
        <v>#N/A</v>
      </c>
      <c r="DP68" s="638" t="e">
        <f t="shared" si="107"/>
        <v>#N/A</v>
      </c>
      <c r="DQ68" s="639" t="e">
        <f t="shared" si="107"/>
        <v>#N/A</v>
      </c>
      <c r="DR68" s="640" t="e">
        <f t="shared" si="107"/>
        <v>#N/A</v>
      </c>
      <c r="DS68" s="641" t="e">
        <f t="shared" si="107"/>
        <v>#N/A</v>
      </c>
      <c r="DT68" s="638" t="e">
        <f t="shared" si="107"/>
        <v>#N/A</v>
      </c>
      <c r="DU68" s="639" t="e">
        <f t="shared" si="107"/>
        <v>#N/A</v>
      </c>
      <c r="DV68" s="640" t="e">
        <f t="shared" si="107"/>
        <v>#N/A</v>
      </c>
      <c r="DW68" s="641" t="e">
        <f t="shared" si="107"/>
        <v>#N/A</v>
      </c>
      <c r="DX68" s="638" t="e">
        <f t="shared" si="107"/>
        <v>#N/A</v>
      </c>
      <c r="DY68" s="639" t="e">
        <f t="shared" si="107"/>
        <v>#N/A</v>
      </c>
      <c r="DZ68" s="640" t="e">
        <f t="shared" si="107"/>
        <v>#N/A</v>
      </c>
      <c r="EA68" s="641" t="e">
        <f t="shared" si="107"/>
        <v>#N/A</v>
      </c>
    </row>
    <row r="69" spans="2:131" ht="12.75" hidden="1" customHeight="1">
      <c r="B69" s="626"/>
      <c r="C69" s="627"/>
      <c r="D69" s="642" t="s">
        <v>2448</v>
      </c>
      <c r="E69" s="643" t="s">
        <v>2449</v>
      </c>
      <c r="F69" s="644"/>
      <c r="G69" s="645">
        <f>IF(F69=0,0,F69/F$115)</f>
        <v>0</v>
      </c>
      <c r="H69" s="646"/>
      <c r="I69" s="647"/>
      <c r="J69" s="647"/>
      <c r="K69" s="648"/>
      <c r="L69" s="649">
        <f>IF(O69&lt;&gt;0,(O69/$F69)*100,0)</f>
        <v>0</v>
      </c>
      <c r="M69" s="649">
        <v>0</v>
      </c>
      <c r="N69" s="650">
        <f>O69-M69</f>
        <v>0</v>
      </c>
      <c r="O69" s="651"/>
      <c r="P69" s="652">
        <f>IF(S69&lt;&gt;0,(S69/$F69)*100,0)</f>
        <v>0</v>
      </c>
      <c r="Q69" s="649">
        <v>0</v>
      </c>
      <c r="R69" s="649">
        <f>S69-Q69</f>
        <v>0</v>
      </c>
      <c r="S69" s="651"/>
      <c r="T69" s="652">
        <f>IF(W69&lt;&gt;0,(W69/$F69)*100,0)</f>
        <v>0</v>
      </c>
      <c r="U69" s="649">
        <v>0</v>
      </c>
      <c r="V69" s="649">
        <f>W69-U69</f>
        <v>0</v>
      </c>
      <c r="W69" s="651"/>
      <c r="X69" s="652">
        <f>IF(AA69&lt;&gt;0,(AA69/$F69)*100,0)</f>
        <v>0</v>
      </c>
      <c r="Y69" s="649">
        <v>0</v>
      </c>
      <c r="Z69" s="649">
        <f>AA69-Y69</f>
        <v>0</v>
      </c>
      <c r="AA69" s="651"/>
      <c r="AB69" s="652">
        <f>IF(AE69&lt;&gt;0,(AE69/$F69)*100,0)</f>
        <v>0</v>
      </c>
      <c r="AC69" s="649">
        <v>0</v>
      </c>
      <c r="AD69" s="649">
        <f>AE69-AC69</f>
        <v>0</v>
      </c>
      <c r="AE69" s="651"/>
      <c r="AF69" s="652">
        <f>IF(AI69&lt;&gt;0,(AI69/$F69)*100,0)</f>
        <v>0</v>
      </c>
      <c r="AG69" s="649">
        <v>0</v>
      </c>
      <c r="AH69" s="649">
        <f>AI69-AG69</f>
        <v>0</v>
      </c>
      <c r="AI69" s="651"/>
      <c r="AJ69" s="652">
        <f>IF(AM69&lt;&gt;0,(AM69/$F69)*100,0)</f>
        <v>0</v>
      </c>
      <c r="AK69" s="649">
        <v>0</v>
      </c>
      <c r="AL69" s="649">
        <f>AM69-AK69</f>
        <v>0</v>
      </c>
      <c r="AM69" s="651"/>
      <c r="AN69" s="652">
        <f>IF(AQ69&lt;&gt;0,(AQ69/$F69)*100,0)</f>
        <v>0</v>
      </c>
      <c r="AO69" s="649">
        <v>0</v>
      </c>
      <c r="AP69" s="649">
        <f>AQ69-AO69</f>
        <v>0</v>
      </c>
      <c r="AQ69" s="651"/>
      <c r="AR69" s="652">
        <f>IF(AU69&lt;&gt;0,(AU69/$F69)*100,0)</f>
        <v>0</v>
      </c>
      <c r="AS69" s="649">
        <v>0</v>
      </c>
      <c r="AT69" s="649">
        <f>AU69-AS69</f>
        <v>0</v>
      </c>
      <c r="AU69" s="651"/>
      <c r="AV69" s="652">
        <f>IF(AY69&lt;&gt;0,(AY69/$F69)*100,0)</f>
        <v>0</v>
      </c>
      <c r="AW69" s="649">
        <v>0</v>
      </c>
      <c r="AX69" s="649">
        <f>AY69-AW69</f>
        <v>0</v>
      </c>
      <c r="AY69" s="651"/>
      <c r="AZ69" s="652">
        <f>IF(BC69&lt;&gt;0,(BC69/$F69)*100,0)</f>
        <v>0</v>
      </c>
      <c r="BA69" s="649">
        <v>0</v>
      </c>
      <c r="BB69" s="649">
        <f>BC69-BA69</f>
        <v>0</v>
      </c>
      <c r="BC69" s="651"/>
      <c r="BD69" s="652">
        <f>IF(BG69&lt;&gt;0,(BG69/$F69)*100,0)</f>
        <v>0</v>
      </c>
      <c r="BE69" s="649">
        <v>0</v>
      </c>
      <c r="BF69" s="649">
        <f>BG69-BE69</f>
        <v>0</v>
      </c>
      <c r="BG69" s="651"/>
      <c r="BH69" s="652">
        <f>IF(BK69&lt;&gt;0,(BK69/$F69)*100,0)</f>
        <v>0</v>
      </c>
      <c r="BI69" s="649">
        <v>0</v>
      </c>
      <c r="BJ69" s="649">
        <f>BK69-BI69</f>
        <v>0</v>
      </c>
      <c r="BK69" s="651"/>
      <c r="BL69" s="652">
        <f>IF(BO69&lt;&gt;0,(BO69/$F69)*100,0)</f>
        <v>0</v>
      </c>
      <c r="BM69" s="649">
        <v>0</v>
      </c>
      <c r="BN69" s="649">
        <f>BO69-BM69</f>
        <v>0</v>
      </c>
      <c r="BO69" s="651"/>
      <c r="BP69" s="652">
        <f>IF(BS69&lt;&gt;0,(BS69/$F69)*100,0)</f>
        <v>0</v>
      </c>
      <c r="BQ69" s="649">
        <v>0</v>
      </c>
      <c r="BR69" s="649">
        <f>BS69-BQ69</f>
        <v>0</v>
      </c>
      <c r="BS69" s="651"/>
      <c r="BT69" s="652">
        <f>IF(BW69&lt;&gt;0,(BW69/$F69)*100,0)</f>
        <v>0</v>
      </c>
      <c r="BU69" s="649">
        <v>0</v>
      </c>
      <c r="BV69" s="649">
        <f>BW69-BU69</f>
        <v>0</v>
      </c>
      <c r="BW69" s="651"/>
      <c r="BX69" s="652">
        <f>IF(CA69&lt;&gt;0,(CA69/$F69)*100,0)</f>
        <v>0</v>
      </c>
      <c r="BY69" s="649">
        <v>0</v>
      </c>
      <c r="BZ69" s="649">
        <f>CA69-BY69</f>
        <v>0</v>
      </c>
      <c r="CA69" s="651"/>
      <c r="CB69" s="652">
        <f>IF(CE69&lt;&gt;0,(CE69/$F69)*100,0)</f>
        <v>0</v>
      </c>
      <c r="CC69" s="649">
        <v>0</v>
      </c>
      <c r="CD69" s="649">
        <f>CE69-CC69</f>
        <v>0</v>
      </c>
      <c r="CE69" s="651"/>
      <c r="CF69" s="652">
        <f>IF(CI69&lt;&gt;0,(CI69/$F69)*100,0)</f>
        <v>0</v>
      </c>
      <c r="CG69" s="649">
        <v>0</v>
      </c>
      <c r="CH69" s="649">
        <f>CI69-CG69</f>
        <v>0</v>
      </c>
      <c r="CI69" s="651"/>
      <c r="CJ69" s="652">
        <f>IF(CM69&lt;&gt;0,(CM69/$F69)*100,0)</f>
        <v>0</v>
      </c>
      <c r="CK69" s="649">
        <v>0</v>
      </c>
      <c r="CL69" s="649">
        <f>CM69-CK69</f>
        <v>0</v>
      </c>
      <c r="CM69" s="651"/>
      <c r="CN69" s="652">
        <f>IF(CQ69&lt;&gt;0,(CQ69/$F69)*100,0)</f>
        <v>0</v>
      </c>
      <c r="CO69" s="649">
        <v>0</v>
      </c>
      <c r="CP69" s="649">
        <f>CQ69-CO69</f>
        <v>0</v>
      </c>
      <c r="CQ69" s="651"/>
      <c r="CR69" s="652">
        <f>IF(CU69&lt;&gt;0,(CU69/$F69)*100,0)</f>
        <v>0</v>
      </c>
      <c r="CS69" s="649">
        <v>0</v>
      </c>
      <c r="CT69" s="649">
        <f>CU69-CS69</f>
        <v>0</v>
      </c>
      <c r="CU69" s="651"/>
      <c r="CV69" s="652">
        <f>IF(CY69&lt;&gt;0,(CY69/$F69)*100,0)</f>
        <v>0</v>
      </c>
      <c r="CW69" s="649">
        <v>0</v>
      </c>
      <c r="CX69" s="649">
        <f>CY69-CW69</f>
        <v>0</v>
      </c>
      <c r="CY69" s="651"/>
      <c r="CZ69" s="652">
        <f>IF(DC69&lt;&gt;0,(DC69/$F69)*100,0)</f>
        <v>0</v>
      </c>
      <c r="DA69" s="649">
        <v>0</v>
      </c>
      <c r="DB69" s="649">
        <f>DC69-DA69</f>
        <v>0</v>
      </c>
      <c r="DC69" s="651"/>
      <c r="DD69" s="652">
        <f>IF(DG69&lt;&gt;0,(DG69/$F69)*100,0)</f>
        <v>0</v>
      </c>
      <c r="DE69" s="649">
        <v>0</v>
      </c>
      <c r="DF69" s="649">
        <f>DG69-DE69</f>
        <v>0</v>
      </c>
      <c r="DG69" s="651"/>
      <c r="DH69" s="652">
        <f>IF(DK69&lt;&gt;0,(DK69/$F69)*100,0)</f>
        <v>0</v>
      </c>
      <c r="DI69" s="649">
        <v>0</v>
      </c>
      <c r="DJ69" s="649">
        <f>DK69-DI69</f>
        <v>0</v>
      </c>
      <c r="DK69" s="651"/>
      <c r="DL69" s="652">
        <f>IF(DO69&lt;&gt;0,(DO69/$F69)*100,0)</f>
        <v>0</v>
      </c>
      <c r="DM69" s="649">
        <v>0</v>
      </c>
      <c r="DN69" s="649">
        <f>DO69-DM69</f>
        <v>0</v>
      </c>
      <c r="DO69" s="651"/>
      <c r="DP69" s="652">
        <f>IF(DS69&lt;&gt;0,(DS69/$F69)*100,0)</f>
        <v>0</v>
      </c>
      <c r="DQ69" s="649">
        <v>0</v>
      </c>
      <c r="DR69" s="649">
        <f>DS69-DQ69</f>
        <v>0</v>
      </c>
      <c r="DS69" s="651"/>
      <c r="DT69" s="652">
        <f>IF(DW69&lt;&gt;0,(DW69/$F69)*100,0)</f>
        <v>0</v>
      </c>
      <c r="DU69" s="649">
        <v>0</v>
      </c>
      <c r="DV69" s="649">
        <f>DW69-DU69</f>
        <v>0</v>
      </c>
      <c r="DW69" s="651"/>
      <c r="DX69" s="652">
        <f>IF(EA69&lt;&gt;0,(EA69/$F69)*100,0)</f>
        <v>0</v>
      </c>
      <c r="DY69" s="649">
        <v>0</v>
      </c>
      <c r="DZ69" s="649">
        <f>EA69-DY69</f>
        <v>0</v>
      </c>
      <c r="EA69" s="651"/>
    </row>
    <row r="70" spans="2:131" ht="12.75" hidden="1" customHeight="1">
      <c r="B70" s="665"/>
      <c r="C70" s="627"/>
      <c r="D70" s="653" t="s">
        <v>2450</v>
      </c>
      <c r="E70" s="654" t="s">
        <v>2451</v>
      </c>
      <c r="F70" s="655" t="e">
        <f>IF(F69=0,F67,F69)</f>
        <v>#N/A</v>
      </c>
      <c r="G70" s="656"/>
      <c r="H70" s="657"/>
      <c r="I70" s="658"/>
      <c r="J70" s="658"/>
      <c r="K70" s="659"/>
      <c r="L70" s="660">
        <f t="shared" ref="L70:AQ70" si="108">L69+H70</f>
        <v>0</v>
      </c>
      <c r="M70" s="660">
        <f t="shared" si="108"/>
        <v>0</v>
      </c>
      <c r="N70" s="661">
        <f t="shared" si="108"/>
        <v>0</v>
      </c>
      <c r="O70" s="662">
        <f t="shared" si="108"/>
        <v>0</v>
      </c>
      <c r="P70" s="663">
        <f t="shared" si="108"/>
        <v>0</v>
      </c>
      <c r="Q70" s="660">
        <f t="shared" si="108"/>
        <v>0</v>
      </c>
      <c r="R70" s="660">
        <f t="shared" si="108"/>
        <v>0</v>
      </c>
      <c r="S70" s="662">
        <f t="shared" si="108"/>
        <v>0</v>
      </c>
      <c r="T70" s="663">
        <f t="shared" si="108"/>
        <v>0</v>
      </c>
      <c r="U70" s="660">
        <f t="shared" si="108"/>
        <v>0</v>
      </c>
      <c r="V70" s="660">
        <f t="shared" si="108"/>
        <v>0</v>
      </c>
      <c r="W70" s="662">
        <f t="shared" si="108"/>
        <v>0</v>
      </c>
      <c r="X70" s="663">
        <f t="shared" si="108"/>
        <v>0</v>
      </c>
      <c r="Y70" s="660">
        <f t="shared" si="108"/>
        <v>0</v>
      </c>
      <c r="Z70" s="660">
        <f t="shared" si="108"/>
        <v>0</v>
      </c>
      <c r="AA70" s="662">
        <f t="shared" si="108"/>
        <v>0</v>
      </c>
      <c r="AB70" s="663">
        <f t="shared" si="108"/>
        <v>0</v>
      </c>
      <c r="AC70" s="660">
        <f t="shared" si="108"/>
        <v>0</v>
      </c>
      <c r="AD70" s="660">
        <f t="shared" si="108"/>
        <v>0</v>
      </c>
      <c r="AE70" s="662">
        <f t="shared" si="108"/>
        <v>0</v>
      </c>
      <c r="AF70" s="663">
        <f t="shared" si="108"/>
        <v>0</v>
      </c>
      <c r="AG70" s="660">
        <f t="shared" si="108"/>
        <v>0</v>
      </c>
      <c r="AH70" s="660">
        <f t="shared" si="108"/>
        <v>0</v>
      </c>
      <c r="AI70" s="662">
        <f t="shared" si="108"/>
        <v>0</v>
      </c>
      <c r="AJ70" s="663">
        <f t="shared" si="108"/>
        <v>0</v>
      </c>
      <c r="AK70" s="660">
        <f t="shared" si="108"/>
        <v>0</v>
      </c>
      <c r="AL70" s="660">
        <f t="shared" si="108"/>
        <v>0</v>
      </c>
      <c r="AM70" s="662">
        <f t="shared" si="108"/>
        <v>0</v>
      </c>
      <c r="AN70" s="663">
        <f t="shared" si="108"/>
        <v>0</v>
      </c>
      <c r="AO70" s="660">
        <f t="shared" si="108"/>
        <v>0</v>
      </c>
      <c r="AP70" s="660">
        <f t="shared" si="108"/>
        <v>0</v>
      </c>
      <c r="AQ70" s="662">
        <f t="shared" si="108"/>
        <v>0</v>
      </c>
      <c r="AR70" s="663">
        <f t="shared" ref="AR70:BW70" si="109">AR69+AN70</f>
        <v>0</v>
      </c>
      <c r="AS70" s="660">
        <f t="shared" si="109"/>
        <v>0</v>
      </c>
      <c r="AT70" s="660">
        <f t="shared" si="109"/>
        <v>0</v>
      </c>
      <c r="AU70" s="662">
        <f t="shared" si="109"/>
        <v>0</v>
      </c>
      <c r="AV70" s="663">
        <f t="shared" si="109"/>
        <v>0</v>
      </c>
      <c r="AW70" s="660">
        <f t="shared" si="109"/>
        <v>0</v>
      </c>
      <c r="AX70" s="660">
        <f t="shared" si="109"/>
        <v>0</v>
      </c>
      <c r="AY70" s="662">
        <f t="shared" si="109"/>
        <v>0</v>
      </c>
      <c r="AZ70" s="663">
        <f t="shared" si="109"/>
        <v>0</v>
      </c>
      <c r="BA70" s="660">
        <f t="shared" si="109"/>
        <v>0</v>
      </c>
      <c r="BB70" s="660">
        <f t="shared" si="109"/>
        <v>0</v>
      </c>
      <c r="BC70" s="662">
        <f t="shared" si="109"/>
        <v>0</v>
      </c>
      <c r="BD70" s="663">
        <f t="shared" si="109"/>
        <v>0</v>
      </c>
      <c r="BE70" s="660">
        <f t="shared" si="109"/>
        <v>0</v>
      </c>
      <c r="BF70" s="660">
        <f t="shared" si="109"/>
        <v>0</v>
      </c>
      <c r="BG70" s="662">
        <f t="shared" si="109"/>
        <v>0</v>
      </c>
      <c r="BH70" s="663">
        <f t="shared" si="109"/>
        <v>0</v>
      </c>
      <c r="BI70" s="660">
        <f t="shared" si="109"/>
        <v>0</v>
      </c>
      <c r="BJ70" s="660">
        <f t="shared" si="109"/>
        <v>0</v>
      </c>
      <c r="BK70" s="662">
        <f t="shared" si="109"/>
        <v>0</v>
      </c>
      <c r="BL70" s="663">
        <f t="shared" si="109"/>
        <v>0</v>
      </c>
      <c r="BM70" s="660">
        <f t="shared" si="109"/>
        <v>0</v>
      </c>
      <c r="BN70" s="660">
        <f t="shared" si="109"/>
        <v>0</v>
      </c>
      <c r="BO70" s="662">
        <f t="shared" si="109"/>
        <v>0</v>
      </c>
      <c r="BP70" s="663">
        <f t="shared" si="109"/>
        <v>0</v>
      </c>
      <c r="BQ70" s="660">
        <f t="shared" si="109"/>
        <v>0</v>
      </c>
      <c r="BR70" s="660">
        <f t="shared" si="109"/>
        <v>0</v>
      </c>
      <c r="BS70" s="662">
        <f t="shared" si="109"/>
        <v>0</v>
      </c>
      <c r="BT70" s="663">
        <f t="shared" si="109"/>
        <v>0</v>
      </c>
      <c r="BU70" s="660">
        <f t="shared" si="109"/>
        <v>0</v>
      </c>
      <c r="BV70" s="660">
        <f t="shared" si="109"/>
        <v>0</v>
      </c>
      <c r="BW70" s="662">
        <f t="shared" si="109"/>
        <v>0</v>
      </c>
      <c r="BX70" s="663">
        <f t="shared" ref="BX70:DC70" si="110">BX69+BT70</f>
        <v>0</v>
      </c>
      <c r="BY70" s="660">
        <f t="shared" si="110"/>
        <v>0</v>
      </c>
      <c r="BZ70" s="660">
        <f t="shared" si="110"/>
        <v>0</v>
      </c>
      <c r="CA70" s="662">
        <f t="shared" si="110"/>
        <v>0</v>
      </c>
      <c r="CB70" s="663">
        <f t="shared" si="110"/>
        <v>0</v>
      </c>
      <c r="CC70" s="660">
        <f t="shared" si="110"/>
        <v>0</v>
      </c>
      <c r="CD70" s="660">
        <f t="shared" si="110"/>
        <v>0</v>
      </c>
      <c r="CE70" s="662">
        <f t="shared" si="110"/>
        <v>0</v>
      </c>
      <c r="CF70" s="663">
        <f t="shared" si="110"/>
        <v>0</v>
      </c>
      <c r="CG70" s="660">
        <f t="shared" si="110"/>
        <v>0</v>
      </c>
      <c r="CH70" s="660">
        <f t="shared" si="110"/>
        <v>0</v>
      </c>
      <c r="CI70" s="662">
        <f t="shared" si="110"/>
        <v>0</v>
      </c>
      <c r="CJ70" s="663">
        <f t="shared" si="110"/>
        <v>0</v>
      </c>
      <c r="CK70" s="660">
        <f t="shared" si="110"/>
        <v>0</v>
      </c>
      <c r="CL70" s="660">
        <f t="shared" si="110"/>
        <v>0</v>
      </c>
      <c r="CM70" s="662">
        <f t="shared" si="110"/>
        <v>0</v>
      </c>
      <c r="CN70" s="663">
        <f t="shared" si="110"/>
        <v>0</v>
      </c>
      <c r="CO70" s="660">
        <f t="shared" si="110"/>
        <v>0</v>
      </c>
      <c r="CP70" s="660">
        <f t="shared" si="110"/>
        <v>0</v>
      </c>
      <c r="CQ70" s="662">
        <f t="shared" si="110"/>
        <v>0</v>
      </c>
      <c r="CR70" s="663">
        <f t="shared" si="110"/>
        <v>0</v>
      </c>
      <c r="CS70" s="660">
        <f t="shared" si="110"/>
        <v>0</v>
      </c>
      <c r="CT70" s="660">
        <f t="shared" si="110"/>
        <v>0</v>
      </c>
      <c r="CU70" s="662">
        <f t="shared" si="110"/>
        <v>0</v>
      </c>
      <c r="CV70" s="663">
        <f t="shared" si="110"/>
        <v>0</v>
      </c>
      <c r="CW70" s="660">
        <f t="shared" si="110"/>
        <v>0</v>
      </c>
      <c r="CX70" s="660">
        <f t="shared" si="110"/>
        <v>0</v>
      </c>
      <c r="CY70" s="662">
        <f t="shared" si="110"/>
        <v>0</v>
      </c>
      <c r="CZ70" s="663">
        <f t="shared" si="110"/>
        <v>0</v>
      </c>
      <c r="DA70" s="660">
        <f t="shared" si="110"/>
        <v>0</v>
      </c>
      <c r="DB70" s="660">
        <f t="shared" si="110"/>
        <v>0</v>
      </c>
      <c r="DC70" s="662">
        <f t="shared" si="110"/>
        <v>0</v>
      </c>
      <c r="DD70" s="663">
        <f t="shared" ref="DD70:EA70" si="111">DD69+CZ70</f>
        <v>0</v>
      </c>
      <c r="DE70" s="660">
        <f t="shared" si="111"/>
        <v>0</v>
      </c>
      <c r="DF70" s="660">
        <f t="shared" si="111"/>
        <v>0</v>
      </c>
      <c r="DG70" s="662">
        <f t="shared" si="111"/>
        <v>0</v>
      </c>
      <c r="DH70" s="663">
        <f t="shared" si="111"/>
        <v>0</v>
      </c>
      <c r="DI70" s="660">
        <f t="shared" si="111"/>
        <v>0</v>
      </c>
      <c r="DJ70" s="660">
        <f t="shared" si="111"/>
        <v>0</v>
      </c>
      <c r="DK70" s="662">
        <f t="shared" si="111"/>
        <v>0</v>
      </c>
      <c r="DL70" s="663">
        <f t="shared" si="111"/>
        <v>0</v>
      </c>
      <c r="DM70" s="660">
        <f t="shared" si="111"/>
        <v>0</v>
      </c>
      <c r="DN70" s="660">
        <f t="shared" si="111"/>
        <v>0</v>
      </c>
      <c r="DO70" s="662">
        <f t="shared" si="111"/>
        <v>0</v>
      </c>
      <c r="DP70" s="663">
        <f t="shared" si="111"/>
        <v>0</v>
      </c>
      <c r="DQ70" s="660">
        <f t="shared" si="111"/>
        <v>0</v>
      </c>
      <c r="DR70" s="660">
        <f t="shared" si="111"/>
        <v>0</v>
      </c>
      <c r="DS70" s="662">
        <f t="shared" si="111"/>
        <v>0</v>
      </c>
      <c r="DT70" s="663">
        <f t="shared" si="111"/>
        <v>0</v>
      </c>
      <c r="DU70" s="660">
        <f t="shared" si="111"/>
        <v>0</v>
      </c>
      <c r="DV70" s="660">
        <f t="shared" si="111"/>
        <v>0</v>
      </c>
      <c r="DW70" s="662">
        <f t="shared" si="111"/>
        <v>0</v>
      </c>
      <c r="DX70" s="663">
        <f t="shared" si="111"/>
        <v>0</v>
      </c>
      <c r="DY70" s="660">
        <f t="shared" si="111"/>
        <v>0</v>
      </c>
      <c r="DZ70" s="660">
        <f t="shared" si="111"/>
        <v>0</v>
      </c>
      <c r="EA70" s="662">
        <f t="shared" si="111"/>
        <v>0</v>
      </c>
    </row>
    <row r="71" spans="2:131" ht="12.75" customHeight="1">
      <c r="B71" s="610">
        <v>15</v>
      </c>
      <c r="C71" s="664" t="e">
        <f>NA()</f>
        <v>#N/A</v>
      </c>
      <c r="D71" s="612" t="s">
        <v>2445</v>
      </c>
      <c r="E71" s="613" t="s">
        <v>2446</v>
      </c>
      <c r="F71" s="614" t="e">
        <f>NA()</f>
        <v>#N/A</v>
      </c>
      <c r="G71" s="615">
        <v>2.4999999907766288E-2</v>
      </c>
      <c r="H71" s="616"/>
      <c r="I71" s="617"/>
      <c r="J71" s="617"/>
      <c r="K71" s="618"/>
      <c r="L71" s="619">
        <v>2.7777777777777777</v>
      </c>
      <c r="M71" s="620" t="e">
        <f>NA()</f>
        <v>#N/A</v>
      </c>
      <c r="N71" s="621" t="e">
        <f>NA()</f>
        <v>#N/A</v>
      </c>
      <c r="O71" s="622" t="e">
        <f>M71+N71</f>
        <v>#N/A</v>
      </c>
      <c r="P71" s="623">
        <v>4.1873129146060402</v>
      </c>
      <c r="Q71" s="624" t="e">
        <f>NA()</f>
        <v>#N/A</v>
      </c>
      <c r="R71" s="624" t="e">
        <f>NA()</f>
        <v>#N/A</v>
      </c>
      <c r="S71" s="625" t="e">
        <f>Q71+R71</f>
        <v>#N/A</v>
      </c>
      <c r="T71" s="623">
        <v>2.5492386844138561</v>
      </c>
      <c r="U71" s="624" t="e">
        <f>NA()</f>
        <v>#N/A</v>
      </c>
      <c r="V71" s="624" t="e">
        <f>NA()</f>
        <v>#N/A</v>
      </c>
      <c r="W71" s="625" t="e">
        <f>U71+V71</f>
        <v>#N/A</v>
      </c>
      <c r="X71" s="623">
        <v>3.0896074539120817</v>
      </c>
      <c r="Y71" s="624" t="e">
        <f>NA()</f>
        <v>#N/A</v>
      </c>
      <c r="Z71" s="624" t="e">
        <f>NA()</f>
        <v>#N/A</v>
      </c>
      <c r="AA71" s="625" t="e">
        <f>Y71+Z71</f>
        <v>#N/A</v>
      </c>
      <c r="AB71" s="623">
        <v>2.2143454930156992</v>
      </c>
      <c r="AC71" s="624" t="e">
        <f>NA()</f>
        <v>#N/A</v>
      </c>
      <c r="AD71" s="624" t="e">
        <f>NA()</f>
        <v>#N/A</v>
      </c>
      <c r="AE71" s="625" t="e">
        <f>AC71+AD71</f>
        <v>#N/A</v>
      </c>
      <c r="AF71" s="623">
        <v>2.4570314257155634</v>
      </c>
      <c r="AG71" s="624" t="e">
        <f>NA()</f>
        <v>#N/A</v>
      </c>
      <c r="AH71" s="624" t="e">
        <f>NA()</f>
        <v>#N/A</v>
      </c>
      <c r="AI71" s="625" t="e">
        <f>AG71+AH71</f>
        <v>#N/A</v>
      </c>
      <c r="AJ71" s="623">
        <v>2.2143454930156992</v>
      </c>
      <c r="AK71" s="624" t="e">
        <f>NA()</f>
        <v>#N/A</v>
      </c>
      <c r="AL71" s="624" t="e">
        <f>NA()</f>
        <v>#N/A</v>
      </c>
      <c r="AM71" s="625" t="e">
        <f>AK71+AL71</f>
        <v>#N/A</v>
      </c>
      <c r="AN71" s="623">
        <v>2.4570314257155634</v>
      </c>
      <c r="AO71" s="624" t="e">
        <f>NA()</f>
        <v>#N/A</v>
      </c>
      <c r="AP71" s="624" t="e">
        <f>NA()</f>
        <v>#N/A</v>
      </c>
      <c r="AQ71" s="625" t="e">
        <f>AO71+AP71</f>
        <v>#N/A</v>
      </c>
      <c r="AR71" s="623">
        <v>2.2143454930156992</v>
      </c>
      <c r="AS71" s="624" t="e">
        <f>NA()</f>
        <v>#N/A</v>
      </c>
      <c r="AT71" s="624" t="e">
        <f>NA()</f>
        <v>#N/A</v>
      </c>
      <c r="AU71" s="625" t="e">
        <f>AS71+AT71</f>
        <v>#N/A</v>
      </c>
      <c r="AV71" s="623">
        <v>2.4570314257155634</v>
      </c>
      <c r="AW71" s="624" t="e">
        <f>NA()</f>
        <v>#N/A</v>
      </c>
      <c r="AX71" s="624" t="e">
        <f>NA()</f>
        <v>#N/A</v>
      </c>
      <c r="AY71" s="625" t="e">
        <f>AW71+AX71</f>
        <v>#N/A</v>
      </c>
      <c r="AZ71" s="623">
        <v>2.2143454930156992</v>
      </c>
      <c r="BA71" s="624" t="e">
        <f>NA()</f>
        <v>#N/A</v>
      </c>
      <c r="BB71" s="624" t="e">
        <f>NA()</f>
        <v>#N/A</v>
      </c>
      <c r="BC71" s="625" t="e">
        <f>BA71+BB71</f>
        <v>#N/A</v>
      </c>
      <c r="BD71" s="623">
        <v>4.0980080635665317</v>
      </c>
      <c r="BE71" s="624" t="e">
        <f>NA()</f>
        <v>#N/A</v>
      </c>
      <c r="BF71" s="624" t="e">
        <f>NA()</f>
        <v>#N/A</v>
      </c>
      <c r="BG71" s="625" t="e">
        <f>BE71+BF71</f>
        <v>#N/A</v>
      </c>
      <c r="BH71" s="623">
        <v>2.2180665284756786</v>
      </c>
      <c r="BI71" s="624" t="e">
        <f>NA()</f>
        <v>#N/A</v>
      </c>
      <c r="BJ71" s="624" t="e">
        <f>NA()</f>
        <v>#N/A</v>
      </c>
      <c r="BK71" s="625" t="e">
        <f>BI71+BJ71</f>
        <v>#N/A</v>
      </c>
      <c r="BL71" s="623">
        <v>2.4607524611755429</v>
      </c>
      <c r="BM71" s="624" t="e">
        <f>NA()</f>
        <v>#N/A</v>
      </c>
      <c r="BN71" s="624" t="e">
        <f>NA()</f>
        <v>#N/A</v>
      </c>
      <c r="BO71" s="625" t="e">
        <f>BM71+BN71</f>
        <v>#N/A</v>
      </c>
      <c r="BP71" s="623">
        <v>2.5901700744736309</v>
      </c>
      <c r="BQ71" s="624" t="e">
        <f>NA()</f>
        <v>#N/A</v>
      </c>
      <c r="BR71" s="624" t="e">
        <f>NA()</f>
        <v>#N/A</v>
      </c>
      <c r="BS71" s="625" t="e">
        <f>BQ71+BR71</f>
        <v>#N/A</v>
      </c>
      <c r="BT71" s="623">
        <v>4.8050048009626405</v>
      </c>
      <c r="BU71" s="624" t="e">
        <f>NA()</f>
        <v>#N/A</v>
      </c>
      <c r="BV71" s="624" t="e">
        <f>NA()</f>
        <v>#N/A</v>
      </c>
      <c r="BW71" s="625" t="e">
        <f>BU71+BV71</f>
        <v>#N/A</v>
      </c>
      <c r="BX71" s="623">
        <v>2.3576053582249106</v>
      </c>
      <c r="BY71" s="624" t="e">
        <f>NA()</f>
        <v>#N/A</v>
      </c>
      <c r="BZ71" s="624" t="e">
        <f>NA()</f>
        <v>#N/A</v>
      </c>
      <c r="CA71" s="625" t="e">
        <f>BY71+BZ71</f>
        <v>#N/A</v>
      </c>
      <c r="CB71" s="623">
        <v>2.6002912909247748</v>
      </c>
      <c r="CC71" s="624" t="e">
        <f>NA()</f>
        <v>#N/A</v>
      </c>
      <c r="CD71" s="624" t="e">
        <f>NA()</f>
        <v>#N/A</v>
      </c>
      <c r="CE71" s="625" t="e">
        <f>CC71+CD71</f>
        <v>#N/A</v>
      </c>
      <c r="CF71" s="623">
        <v>3.7229495606201328</v>
      </c>
      <c r="CG71" s="624" t="e">
        <f>NA()</f>
        <v>#N/A</v>
      </c>
      <c r="CH71" s="624" t="e">
        <f>NA()</f>
        <v>#N/A</v>
      </c>
      <c r="CI71" s="625" t="e">
        <f>CG71+CH71</f>
        <v>#N/A</v>
      </c>
      <c r="CJ71" s="623">
        <v>6.0649462087113903</v>
      </c>
      <c r="CK71" s="624" t="e">
        <f>NA()</f>
        <v>#N/A</v>
      </c>
      <c r="CL71" s="624" t="e">
        <f>NA()</f>
        <v>#N/A</v>
      </c>
      <c r="CM71" s="625" t="e">
        <f>CK71+CL71</f>
        <v>#N/A</v>
      </c>
      <c r="CN71" s="623">
        <v>3.7229495606201328</v>
      </c>
      <c r="CO71" s="624" t="e">
        <f>NA()</f>
        <v>#N/A</v>
      </c>
      <c r="CP71" s="624" t="e">
        <f>NA()</f>
        <v>#N/A</v>
      </c>
      <c r="CQ71" s="625" t="e">
        <f>CO71+CP71</f>
        <v>#N/A</v>
      </c>
      <c r="CR71" s="623">
        <v>3.9656354933199975</v>
      </c>
      <c r="CS71" s="624" t="e">
        <f>NA()</f>
        <v>#N/A</v>
      </c>
      <c r="CT71" s="624" t="e">
        <f>NA()</f>
        <v>#N/A</v>
      </c>
      <c r="CU71" s="625" t="e">
        <f>CS71+CT71</f>
        <v>#N/A</v>
      </c>
      <c r="CV71" s="623">
        <v>3.7229495606201328</v>
      </c>
      <c r="CW71" s="624" t="e">
        <f>NA()</f>
        <v>#N/A</v>
      </c>
      <c r="CX71" s="624" t="e">
        <f>NA()</f>
        <v>#N/A</v>
      </c>
      <c r="CY71" s="625" t="e">
        <f>CW71+CX71</f>
        <v>#N/A</v>
      </c>
      <c r="CZ71" s="623">
        <v>3.9656354933199975</v>
      </c>
      <c r="DA71" s="624" t="e">
        <f>NA()</f>
        <v>#N/A</v>
      </c>
      <c r="DB71" s="624" t="e">
        <f>NA()</f>
        <v>#N/A</v>
      </c>
      <c r="DC71" s="625" t="e">
        <f>DA71+DB71</f>
        <v>#N/A</v>
      </c>
      <c r="DD71" s="623">
        <v>5.0253119716129646</v>
      </c>
      <c r="DE71" s="624" t="e">
        <f>NA()</f>
        <v>#N/A</v>
      </c>
      <c r="DF71" s="624" t="e">
        <f>NA()</f>
        <v>#N/A</v>
      </c>
      <c r="DG71" s="625" t="e">
        <f>DE71+DF71</f>
        <v>#N/A</v>
      </c>
      <c r="DH71" s="623">
        <v>3.9656354933199975</v>
      </c>
      <c r="DI71" s="624" t="e">
        <f>NA()</f>
        <v>#N/A</v>
      </c>
      <c r="DJ71" s="624" t="e">
        <f>NA()</f>
        <v>#N/A</v>
      </c>
      <c r="DK71" s="625" t="e">
        <f>DI71+DJ71</f>
        <v>#N/A</v>
      </c>
      <c r="DL71" s="623">
        <v>3.7229495606201328</v>
      </c>
      <c r="DM71" s="624" t="e">
        <f>NA()</f>
        <v>#N/A</v>
      </c>
      <c r="DN71" s="624" t="e">
        <f>NA()</f>
        <v>#N/A</v>
      </c>
      <c r="DO71" s="625" t="e">
        <f>DM71+DN71</f>
        <v>#N/A</v>
      </c>
      <c r="DP71" s="623">
        <v>3.9656354933199975</v>
      </c>
      <c r="DQ71" s="624" t="e">
        <f>NA()</f>
        <v>#N/A</v>
      </c>
      <c r="DR71" s="624" t="e">
        <f>NA()</f>
        <v>#N/A</v>
      </c>
      <c r="DS71" s="625" t="e">
        <f>DQ71+DR71</f>
        <v>#N/A</v>
      </c>
      <c r="DT71" s="623">
        <v>3.7229495606201328</v>
      </c>
      <c r="DU71" s="624" t="e">
        <f>NA()</f>
        <v>#N/A</v>
      </c>
      <c r="DV71" s="624" t="e">
        <f>NA()</f>
        <v>#N/A</v>
      </c>
      <c r="DW71" s="625" t="e">
        <f>DU71+DV71</f>
        <v>#N/A</v>
      </c>
      <c r="DX71" s="623">
        <v>3.9656354933199975</v>
      </c>
      <c r="DY71" s="624" t="e">
        <f>NA()</f>
        <v>#N/A</v>
      </c>
      <c r="DZ71" s="624" t="e">
        <f>NA()</f>
        <v>#N/A</v>
      </c>
      <c r="EA71" s="625" t="e">
        <f>DY71+DZ71</f>
        <v>#N/A</v>
      </c>
    </row>
    <row r="72" spans="2:131" ht="12.75" hidden="1" customHeight="1">
      <c r="B72" s="626"/>
      <c r="C72" s="627"/>
      <c r="D72" s="628" t="s">
        <v>2445</v>
      </c>
      <c r="E72" s="629" t="s">
        <v>2447</v>
      </c>
      <c r="F72" s="630">
        <f>IF(F73&lt;&gt;0,F71-F73,0)</f>
        <v>0</v>
      </c>
      <c r="G72" s="631"/>
      <c r="H72" s="632"/>
      <c r="I72" s="633"/>
      <c r="J72" s="633"/>
      <c r="K72" s="634"/>
      <c r="L72" s="635">
        <f t="shared" ref="L72:AQ72" si="112">L71+H72</f>
        <v>2.7777777777777777</v>
      </c>
      <c r="M72" s="635" t="e">
        <f t="shared" si="112"/>
        <v>#N/A</v>
      </c>
      <c r="N72" s="636" t="e">
        <f t="shared" si="112"/>
        <v>#N/A</v>
      </c>
      <c r="O72" s="637" t="e">
        <f t="shared" si="112"/>
        <v>#N/A</v>
      </c>
      <c r="P72" s="638">
        <f t="shared" si="112"/>
        <v>6.9650906923838178</v>
      </c>
      <c r="Q72" s="639" t="e">
        <f t="shared" si="112"/>
        <v>#N/A</v>
      </c>
      <c r="R72" s="640" t="e">
        <f t="shared" si="112"/>
        <v>#N/A</v>
      </c>
      <c r="S72" s="641" t="e">
        <f t="shared" si="112"/>
        <v>#N/A</v>
      </c>
      <c r="T72" s="638">
        <f t="shared" si="112"/>
        <v>9.514329376797674</v>
      </c>
      <c r="U72" s="639" t="e">
        <f t="shared" si="112"/>
        <v>#N/A</v>
      </c>
      <c r="V72" s="640" t="e">
        <f t="shared" si="112"/>
        <v>#N/A</v>
      </c>
      <c r="W72" s="641" t="e">
        <f t="shared" si="112"/>
        <v>#N/A</v>
      </c>
      <c r="X72" s="638">
        <f t="shared" si="112"/>
        <v>12.603936830709756</v>
      </c>
      <c r="Y72" s="639" t="e">
        <f t="shared" si="112"/>
        <v>#N/A</v>
      </c>
      <c r="Z72" s="640" t="e">
        <f t="shared" si="112"/>
        <v>#N/A</v>
      </c>
      <c r="AA72" s="641" t="e">
        <f t="shared" si="112"/>
        <v>#N/A</v>
      </c>
      <c r="AB72" s="638">
        <f t="shared" si="112"/>
        <v>14.818282323725455</v>
      </c>
      <c r="AC72" s="639" t="e">
        <f t="shared" si="112"/>
        <v>#N/A</v>
      </c>
      <c r="AD72" s="640" t="e">
        <f t="shared" si="112"/>
        <v>#N/A</v>
      </c>
      <c r="AE72" s="641" t="e">
        <f t="shared" si="112"/>
        <v>#N/A</v>
      </c>
      <c r="AF72" s="638">
        <f t="shared" si="112"/>
        <v>17.275313749441018</v>
      </c>
      <c r="AG72" s="639" t="e">
        <f t="shared" si="112"/>
        <v>#N/A</v>
      </c>
      <c r="AH72" s="640" t="e">
        <f t="shared" si="112"/>
        <v>#N/A</v>
      </c>
      <c r="AI72" s="641" t="e">
        <f t="shared" si="112"/>
        <v>#N/A</v>
      </c>
      <c r="AJ72" s="638">
        <f t="shared" si="112"/>
        <v>19.489659242456717</v>
      </c>
      <c r="AK72" s="639" t="e">
        <f t="shared" si="112"/>
        <v>#N/A</v>
      </c>
      <c r="AL72" s="640" t="e">
        <f t="shared" si="112"/>
        <v>#N/A</v>
      </c>
      <c r="AM72" s="641" t="e">
        <f t="shared" si="112"/>
        <v>#N/A</v>
      </c>
      <c r="AN72" s="638">
        <f t="shared" si="112"/>
        <v>21.94669066817228</v>
      </c>
      <c r="AO72" s="639" t="e">
        <f t="shared" si="112"/>
        <v>#N/A</v>
      </c>
      <c r="AP72" s="640" t="e">
        <f t="shared" si="112"/>
        <v>#N/A</v>
      </c>
      <c r="AQ72" s="641" t="e">
        <f t="shared" si="112"/>
        <v>#N/A</v>
      </c>
      <c r="AR72" s="638">
        <f t="shared" ref="AR72:BW72" si="113">AR71+AN72</f>
        <v>24.16103616118798</v>
      </c>
      <c r="AS72" s="639" t="e">
        <f t="shared" si="113"/>
        <v>#N/A</v>
      </c>
      <c r="AT72" s="640" t="e">
        <f t="shared" si="113"/>
        <v>#N/A</v>
      </c>
      <c r="AU72" s="641" t="e">
        <f t="shared" si="113"/>
        <v>#N/A</v>
      </c>
      <c r="AV72" s="638">
        <f t="shared" si="113"/>
        <v>26.618067586903543</v>
      </c>
      <c r="AW72" s="639" t="e">
        <f t="shared" si="113"/>
        <v>#N/A</v>
      </c>
      <c r="AX72" s="640" t="e">
        <f t="shared" si="113"/>
        <v>#N/A</v>
      </c>
      <c r="AY72" s="641" t="e">
        <f t="shared" si="113"/>
        <v>#N/A</v>
      </c>
      <c r="AZ72" s="638">
        <f t="shared" si="113"/>
        <v>28.832413079919242</v>
      </c>
      <c r="BA72" s="639" t="e">
        <f t="shared" si="113"/>
        <v>#N/A</v>
      </c>
      <c r="BB72" s="640" t="e">
        <f t="shared" si="113"/>
        <v>#N/A</v>
      </c>
      <c r="BC72" s="641" t="e">
        <f t="shared" si="113"/>
        <v>#N/A</v>
      </c>
      <c r="BD72" s="638">
        <f t="shared" si="113"/>
        <v>32.930421143485773</v>
      </c>
      <c r="BE72" s="639" t="e">
        <f t="shared" si="113"/>
        <v>#N/A</v>
      </c>
      <c r="BF72" s="640" t="e">
        <f t="shared" si="113"/>
        <v>#N/A</v>
      </c>
      <c r="BG72" s="641" t="e">
        <f t="shared" si="113"/>
        <v>#N/A</v>
      </c>
      <c r="BH72" s="638">
        <f t="shared" si="113"/>
        <v>35.148487671961455</v>
      </c>
      <c r="BI72" s="639" t="e">
        <f t="shared" si="113"/>
        <v>#N/A</v>
      </c>
      <c r="BJ72" s="640" t="e">
        <f t="shared" si="113"/>
        <v>#N/A</v>
      </c>
      <c r="BK72" s="641" t="e">
        <f t="shared" si="113"/>
        <v>#N/A</v>
      </c>
      <c r="BL72" s="638">
        <f t="shared" si="113"/>
        <v>37.609240133137</v>
      </c>
      <c r="BM72" s="639" t="e">
        <f t="shared" si="113"/>
        <v>#N/A</v>
      </c>
      <c r="BN72" s="640" t="e">
        <f t="shared" si="113"/>
        <v>#N/A</v>
      </c>
      <c r="BO72" s="641" t="e">
        <f t="shared" si="113"/>
        <v>#N/A</v>
      </c>
      <c r="BP72" s="638">
        <f t="shared" si="113"/>
        <v>40.199410207610633</v>
      </c>
      <c r="BQ72" s="639" t="e">
        <f t="shared" si="113"/>
        <v>#N/A</v>
      </c>
      <c r="BR72" s="640" t="e">
        <f t="shared" si="113"/>
        <v>#N/A</v>
      </c>
      <c r="BS72" s="641" t="e">
        <f t="shared" si="113"/>
        <v>#N/A</v>
      </c>
      <c r="BT72" s="638">
        <f t="shared" si="113"/>
        <v>45.004415008573275</v>
      </c>
      <c r="BU72" s="639" t="e">
        <f t="shared" si="113"/>
        <v>#N/A</v>
      </c>
      <c r="BV72" s="640" t="e">
        <f t="shared" si="113"/>
        <v>#N/A</v>
      </c>
      <c r="BW72" s="641" t="e">
        <f t="shared" si="113"/>
        <v>#N/A</v>
      </c>
      <c r="BX72" s="638">
        <f t="shared" ref="BX72:DC72" si="114">BX71+BT72</f>
        <v>47.362020366798184</v>
      </c>
      <c r="BY72" s="639" t="e">
        <f t="shared" si="114"/>
        <v>#N/A</v>
      </c>
      <c r="BZ72" s="640" t="e">
        <f t="shared" si="114"/>
        <v>#N/A</v>
      </c>
      <c r="CA72" s="641" t="e">
        <f t="shared" si="114"/>
        <v>#N/A</v>
      </c>
      <c r="CB72" s="638">
        <f t="shared" si="114"/>
        <v>49.962311657722957</v>
      </c>
      <c r="CC72" s="639" t="e">
        <f t="shared" si="114"/>
        <v>#N/A</v>
      </c>
      <c r="CD72" s="640" t="e">
        <f t="shared" si="114"/>
        <v>#N/A</v>
      </c>
      <c r="CE72" s="641" t="e">
        <f t="shared" si="114"/>
        <v>#N/A</v>
      </c>
      <c r="CF72" s="638">
        <f t="shared" si="114"/>
        <v>53.685261218343086</v>
      </c>
      <c r="CG72" s="639" t="e">
        <f t="shared" si="114"/>
        <v>#N/A</v>
      </c>
      <c r="CH72" s="640" t="e">
        <f t="shared" si="114"/>
        <v>#N/A</v>
      </c>
      <c r="CI72" s="641" t="e">
        <f t="shared" si="114"/>
        <v>#N/A</v>
      </c>
      <c r="CJ72" s="638">
        <f t="shared" si="114"/>
        <v>59.750207427054477</v>
      </c>
      <c r="CK72" s="639" t="e">
        <f t="shared" si="114"/>
        <v>#N/A</v>
      </c>
      <c r="CL72" s="640" t="e">
        <f t="shared" si="114"/>
        <v>#N/A</v>
      </c>
      <c r="CM72" s="641" t="e">
        <f t="shared" si="114"/>
        <v>#N/A</v>
      </c>
      <c r="CN72" s="638">
        <f t="shared" si="114"/>
        <v>63.473156987674606</v>
      </c>
      <c r="CO72" s="639" t="e">
        <f t="shared" si="114"/>
        <v>#N/A</v>
      </c>
      <c r="CP72" s="640" t="e">
        <f t="shared" si="114"/>
        <v>#N/A</v>
      </c>
      <c r="CQ72" s="641" t="e">
        <f t="shared" si="114"/>
        <v>#N/A</v>
      </c>
      <c r="CR72" s="638">
        <f t="shared" si="114"/>
        <v>67.438792480994607</v>
      </c>
      <c r="CS72" s="639" t="e">
        <f t="shared" si="114"/>
        <v>#N/A</v>
      </c>
      <c r="CT72" s="640" t="e">
        <f t="shared" si="114"/>
        <v>#N/A</v>
      </c>
      <c r="CU72" s="641" t="e">
        <f t="shared" si="114"/>
        <v>#N/A</v>
      </c>
      <c r="CV72" s="638">
        <f t="shared" si="114"/>
        <v>71.161742041614744</v>
      </c>
      <c r="CW72" s="639" t="e">
        <f t="shared" si="114"/>
        <v>#N/A</v>
      </c>
      <c r="CX72" s="640" t="e">
        <f t="shared" si="114"/>
        <v>#N/A</v>
      </c>
      <c r="CY72" s="641" t="e">
        <f t="shared" si="114"/>
        <v>#N/A</v>
      </c>
      <c r="CZ72" s="638">
        <f t="shared" si="114"/>
        <v>75.127377534934737</v>
      </c>
      <c r="DA72" s="639" t="e">
        <f t="shared" si="114"/>
        <v>#N/A</v>
      </c>
      <c r="DB72" s="640" t="e">
        <f t="shared" si="114"/>
        <v>#N/A</v>
      </c>
      <c r="DC72" s="641" t="e">
        <f t="shared" si="114"/>
        <v>#N/A</v>
      </c>
      <c r="DD72" s="638">
        <f t="shared" ref="DD72:EA72" si="115">DD71+CZ72</f>
        <v>80.152689506547702</v>
      </c>
      <c r="DE72" s="639" t="e">
        <f t="shared" si="115"/>
        <v>#N/A</v>
      </c>
      <c r="DF72" s="640" t="e">
        <f t="shared" si="115"/>
        <v>#N/A</v>
      </c>
      <c r="DG72" s="641" t="e">
        <f t="shared" si="115"/>
        <v>#N/A</v>
      </c>
      <c r="DH72" s="638">
        <f t="shared" si="115"/>
        <v>84.118324999867696</v>
      </c>
      <c r="DI72" s="639" t="e">
        <f t="shared" si="115"/>
        <v>#N/A</v>
      </c>
      <c r="DJ72" s="640" t="e">
        <f t="shared" si="115"/>
        <v>#N/A</v>
      </c>
      <c r="DK72" s="641" t="e">
        <f t="shared" si="115"/>
        <v>#N/A</v>
      </c>
      <c r="DL72" s="638">
        <f t="shared" si="115"/>
        <v>87.841274560487832</v>
      </c>
      <c r="DM72" s="639" t="e">
        <f t="shared" si="115"/>
        <v>#N/A</v>
      </c>
      <c r="DN72" s="640" t="e">
        <f t="shared" si="115"/>
        <v>#N/A</v>
      </c>
      <c r="DO72" s="641" t="e">
        <f t="shared" si="115"/>
        <v>#N/A</v>
      </c>
      <c r="DP72" s="638">
        <f t="shared" si="115"/>
        <v>91.806910053807826</v>
      </c>
      <c r="DQ72" s="639" t="e">
        <f t="shared" si="115"/>
        <v>#N/A</v>
      </c>
      <c r="DR72" s="640" t="e">
        <f t="shared" si="115"/>
        <v>#N/A</v>
      </c>
      <c r="DS72" s="641" t="e">
        <f t="shared" si="115"/>
        <v>#N/A</v>
      </c>
      <c r="DT72" s="638">
        <f t="shared" si="115"/>
        <v>95.529859614427963</v>
      </c>
      <c r="DU72" s="639" t="e">
        <f t="shared" si="115"/>
        <v>#N/A</v>
      </c>
      <c r="DV72" s="640" t="e">
        <f t="shared" si="115"/>
        <v>#N/A</v>
      </c>
      <c r="DW72" s="641" t="e">
        <f t="shared" si="115"/>
        <v>#N/A</v>
      </c>
      <c r="DX72" s="638">
        <f t="shared" si="115"/>
        <v>99.495495107747956</v>
      </c>
      <c r="DY72" s="639" t="e">
        <f t="shared" si="115"/>
        <v>#N/A</v>
      </c>
      <c r="DZ72" s="640" t="e">
        <f t="shared" si="115"/>
        <v>#N/A</v>
      </c>
      <c r="EA72" s="641" t="e">
        <f t="shared" si="115"/>
        <v>#N/A</v>
      </c>
    </row>
    <row r="73" spans="2:131" ht="12.75" hidden="1" customHeight="1">
      <c r="B73" s="626"/>
      <c r="C73" s="627"/>
      <c r="D73" s="642" t="s">
        <v>2448</v>
      </c>
      <c r="E73" s="643" t="s">
        <v>2449</v>
      </c>
      <c r="F73" s="644"/>
      <c r="G73" s="645">
        <f>IF(F73=0,0,F73/F$115)</f>
        <v>0</v>
      </c>
      <c r="H73" s="646"/>
      <c r="I73" s="647"/>
      <c r="J73" s="647"/>
      <c r="K73" s="648"/>
      <c r="L73" s="649" t="e">
        <f>IF(O73&lt;&gt;0,(O73/$F73)*100,0)</f>
        <v>#REF!</v>
      </c>
      <c r="M73" s="649" t="e">
        <f>NA()</f>
        <v>#N/A</v>
      </c>
      <c r="N73" s="650" t="e">
        <f>O73-M73</f>
        <v>#REF!</v>
      </c>
      <c r="O73" s="651" t="e">
        <f>'COMP INVESTIM.'!#REF!</f>
        <v>#REF!</v>
      </c>
      <c r="P73" s="652">
        <f>IF(S73&lt;&gt;0,(S73/$F73)*100,0)</f>
        <v>0</v>
      </c>
      <c r="Q73" s="649">
        <v>0</v>
      </c>
      <c r="R73" s="649">
        <f>S73-Q73</f>
        <v>0</v>
      </c>
      <c r="S73" s="651"/>
      <c r="T73" s="652">
        <f>IF(W73&lt;&gt;0,(W73/$F73)*100,0)</f>
        <v>0</v>
      </c>
      <c r="U73" s="649">
        <v>0</v>
      </c>
      <c r="V73" s="649">
        <f>W73-U73</f>
        <v>0</v>
      </c>
      <c r="W73" s="651"/>
      <c r="X73" s="652">
        <f>IF(AA73&lt;&gt;0,(AA73/$F73)*100,0)</f>
        <v>0</v>
      </c>
      <c r="Y73" s="649">
        <v>0</v>
      </c>
      <c r="Z73" s="649">
        <f>AA73-Y73</f>
        <v>0</v>
      </c>
      <c r="AA73" s="651"/>
      <c r="AB73" s="652">
        <f>IF(AE73&lt;&gt;0,(AE73/$F73)*100,0)</f>
        <v>0</v>
      </c>
      <c r="AC73" s="649">
        <v>0</v>
      </c>
      <c r="AD73" s="649">
        <f>AE73-AC73</f>
        <v>0</v>
      </c>
      <c r="AE73" s="651"/>
      <c r="AF73" s="652">
        <f>IF(AI73&lt;&gt;0,(AI73/$F73)*100,0)</f>
        <v>0</v>
      </c>
      <c r="AG73" s="649">
        <v>0</v>
      </c>
      <c r="AH73" s="649">
        <f>AI73-AG73</f>
        <v>0</v>
      </c>
      <c r="AI73" s="651"/>
      <c r="AJ73" s="652">
        <f>IF(AM73&lt;&gt;0,(AM73/$F73)*100,0)</f>
        <v>0</v>
      </c>
      <c r="AK73" s="649">
        <v>0</v>
      </c>
      <c r="AL73" s="649">
        <f>AM73-AK73</f>
        <v>0</v>
      </c>
      <c r="AM73" s="651"/>
      <c r="AN73" s="652">
        <f>IF(AQ73&lt;&gt;0,(AQ73/$F73)*100,0)</f>
        <v>0</v>
      </c>
      <c r="AO73" s="649">
        <v>0</v>
      </c>
      <c r="AP73" s="649">
        <f>AQ73-AO73</f>
        <v>0</v>
      </c>
      <c r="AQ73" s="651"/>
      <c r="AR73" s="652">
        <f>IF(AU73&lt;&gt;0,(AU73/$F73)*100,0)</f>
        <v>0</v>
      </c>
      <c r="AS73" s="649">
        <v>0</v>
      </c>
      <c r="AT73" s="649">
        <f>AU73-AS73</f>
        <v>0</v>
      </c>
      <c r="AU73" s="651"/>
      <c r="AV73" s="652">
        <f>IF(AY73&lt;&gt;0,(AY73/$F73)*100,0)</f>
        <v>0</v>
      </c>
      <c r="AW73" s="649">
        <v>0</v>
      </c>
      <c r="AX73" s="649">
        <f>AY73-AW73</f>
        <v>0</v>
      </c>
      <c r="AY73" s="651"/>
      <c r="AZ73" s="652">
        <f>IF(BC73&lt;&gt;0,(BC73/$F73)*100,0)</f>
        <v>0</v>
      </c>
      <c r="BA73" s="649">
        <v>0</v>
      </c>
      <c r="BB73" s="649">
        <f>BC73-BA73</f>
        <v>0</v>
      </c>
      <c r="BC73" s="651"/>
      <c r="BD73" s="652">
        <f>IF(BG73&lt;&gt;0,(BG73/$F73)*100,0)</f>
        <v>0</v>
      </c>
      <c r="BE73" s="649">
        <v>0</v>
      </c>
      <c r="BF73" s="649">
        <f>BG73-BE73</f>
        <v>0</v>
      </c>
      <c r="BG73" s="651"/>
      <c r="BH73" s="652">
        <f>IF(BK73&lt;&gt;0,(BK73/$F73)*100,0)</f>
        <v>0</v>
      </c>
      <c r="BI73" s="649">
        <v>0</v>
      </c>
      <c r="BJ73" s="649">
        <f>BK73-BI73</f>
        <v>0</v>
      </c>
      <c r="BK73" s="651"/>
      <c r="BL73" s="652">
        <f>IF(BO73&lt;&gt;0,(BO73/$F73)*100,0)</f>
        <v>0</v>
      </c>
      <c r="BM73" s="649">
        <v>0</v>
      </c>
      <c r="BN73" s="649">
        <f>BO73-BM73</f>
        <v>0</v>
      </c>
      <c r="BO73" s="651"/>
      <c r="BP73" s="652">
        <f>IF(BS73&lt;&gt;0,(BS73/$F73)*100,0)</f>
        <v>0</v>
      </c>
      <c r="BQ73" s="649">
        <v>0</v>
      </c>
      <c r="BR73" s="649">
        <f>BS73-BQ73</f>
        <v>0</v>
      </c>
      <c r="BS73" s="651"/>
      <c r="BT73" s="652">
        <f>IF(BW73&lt;&gt;0,(BW73/$F73)*100,0)</f>
        <v>0</v>
      </c>
      <c r="BU73" s="649">
        <v>0</v>
      </c>
      <c r="BV73" s="649">
        <f>BW73-BU73</f>
        <v>0</v>
      </c>
      <c r="BW73" s="651"/>
      <c r="BX73" s="652">
        <f>IF(CA73&lt;&gt;0,(CA73/$F73)*100,0)</f>
        <v>0</v>
      </c>
      <c r="BY73" s="649">
        <v>0</v>
      </c>
      <c r="BZ73" s="649">
        <f>CA73-BY73</f>
        <v>0</v>
      </c>
      <c r="CA73" s="651"/>
      <c r="CB73" s="652">
        <f>IF(CE73&lt;&gt;0,(CE73/$F73)*100,0)</f>
        <v>0</v>
      </c>
      <c r="CC73" s="649">
        <v>0</v>
      </c>
      <c r="CD73" s="649">
        <f>CE73-CC73</f>
        <v>0</v>
      </c>
      <c r="CE73" s="651"/>
      <c r="CF73" s="652">
        <f>IF(CI73&lt;&gt;0,(CI73/$F73)*100,0)</f>
        <v>0</v>
      </c>
      <c r="CG73" s="649">
        <v>0</v>
      </c>
      <c r="CH73" s="649">
        <f>CI73-CG73</f>
        <v>0</v>
      </c>
      <c r="CI73" s="651"/>
      <c r="CJ73" s="652">
        <f>IF(CM73&lt;&gt;0,(CM73/$F73)*100,0)</f>
        <v>0</v>
      </c>
      <c r="CK73" s="649">
        <v>0</v>
      </c>
      <c r="CL73" s="649">
        <f>CM73-CK73</f>
        <v>0</v>
      </c>
      <c r="CM73" s="651"/>
      <c r="CN73" s="652">
        <f>IF(CQ73&lt;&gt;0,(CQ73/$F73)*100,0)</f>
        <v>0</v>
      </c>
      <c r="CO73" s="649">
        <v>0</v>
      </c>
      <c r="CP73" s="649">
        <f>CQ73-CO73</f>
        <v>0</v>
      </c>
      <c r="CQ73" s="651"/>
      <c r="CR73" s="652">
        <f>IF(CU73&lt;&gt;0,(CU73/$F73)*100,0)</f>
        <v>0</v>
      </c>
      <c r="CS73" s="649">
        <v>0</v>
      </c>
      <c r="CT73" s="649">
        <f>CU73-CS73</f>
        <v>0</v>
      </c>
      <c r="CU73" s="651"/>
      <c r="CV73" s="652">
        <f>IF(CY73&lt;&gt;0,(CY73/$F73)*100,0)</f>
        <v>0</v>
      </c>
      <c r="CW73" s="649">
        <v>0</v>
      </c>
      <c r="CX73" s="649">
        <f>CY73-CW73</f>
        <v>0</v>
      </c>
      <c r="CY73" s="651"/>
      <c r="CZ73" s="652">
        <f>IF(DC73&lt;&gt;0,(DC73/$F73)*100,0)</f>
        <v>0</v>
      </c>
      <c r="DA73" s="649">
        <v>0</v>
      </c>
      <c r="DB73" s="649">
        <f>DC73-DA73</f>
        <v>0</v>
      </c>
      <c r="DC73" s="651"/>
      <c r="DD73" s="652">
        <f>IF(DG73&lt;&gt;0,(DG73/$F73)*100,0)</f>
        <v>0</v>
      </c>
      <c r="DE73" s="649">
        <v>0</v>
      </c>
      <c r="DF73" s="649">
        <f>DG73-DE73</f>
        <v>0</v>
      </c>
      <c r="DG73" s="651"/>
      <c r="DH73" s="652">
        <f>IF(DK73&lt;&gt;0,(DK73/$F73)*100,0)</f>
        <v>0</v>
      </c>
      <c r="DI73" s="649">
        <v>0</v>
      </c>
      <c r="DJ73" s="649">
        <f>DK73-DI73</f>
        <v>0</v>
      </c>
      <c r="DK73" s="651"/>
      <c r="DL73" s="652">
        <f>IF(DO73&lt;&gt;0,(DO73/$F73)*100,0)</f>
        <v>0</v>
      </c>
      <c r="DM73" s="649">
        <v>0</v>
      </c>
      <c r="DN73" s="649">
        <f>DO73-DM73</f>
        <v>0</v>
      </c>
      <c r="DO73" s="651"/>
      <c r="DP73" s="652">
        <f>IF(DS73&lt;&gt;0,(DS73/$F73)*100,0)</f>
        <v>0</v>
      </c>
      <c r="DQ73" s="649">
        <v>0</v>
      </c>
      <c r="DR73" s="649">
        <f>DS73-DQ73</f>
        <v>0</v>
      </c>
      <c r="DS73" s="651"/>
      <c r="DT73" s="652">
        <f>IF(DW73&lt;&gt;0,(DW73/$F73)*100,0)</f>
        <v>0</v>
      </c>
      <c r="DU73" s="649">
        <v>0</v>
      </c>
      <c r="DV73" s="649">
        <f>DW73-DU73</f>
        <v>0</v>
      </c>
      <c r="DW73" s="651"/>
      <c r="DX73" s="652">
        <f>IF(EA73&lt;&gt;0,(EA73/$F73)*100,0)</f>
        <v>0</v>
      </c>
      <c r="DY73" s="649">
        <v>0</v>
      </c>
      <c r="DZ73" s="649">
        <f>EA73-DY73</f>
        <v>0</v>
      </c>
      <c r="EA73" s="651"/>
    </row>
    <row r="74" spans="2:131" ht="12.75" hidden="1" customHeight="1">
      <c r="B74" s="665"/>
      <c r="C74" s="627"/>
      <c r="D74" s="653" t="s">
        <v>2450</v>
      </c>
      <c r="E74" s="654" t="s">
        <v>2451</v>
      </c>
      <c r="F74" s="655" t="e">
        <f>IF(F73=0,F71,F73)</f>
        <v>#N/A</v>
      </c>
      <c r="G74" s="656"/>
      <c r="H74" s="657"/>
      <c r="I74" s="658"/>
      <c r="J74" s="658"/>
      <c r="K74" s="659"/>
      <c r="L74" s="660" t="e">
        <f t="shared" ref="L74:AQ74" si="116">L73+H74</f>
        <v>#REF!</v>
      </c>
      <c r="M74" s="660" t="e">
        <f t="shared" si="116"/>
        <v>#N/A</v>
      </c>
      <c r="N74" s="661" t="e">
        <f t="shared" si="116"/>
        <v>#REF!</v>
      </c>
      <c r="O74" s="662" t="e">
        <f t="shared" si="116"/>
        <v>#REF!</v>
      </c>
      <c r="P74" s="663" t="e">
        <f t="shared" si="116"/>
        <v>#REF!</v>
      </c>
      <c r="Q74" s="660" t="e">
        <f t="shared" si="116"/>
        <v>#N/A</v>
      </c>
      <c r="R74" s="660" t="e">
        <f t="shared" si="116"/>
        <v>#REF!</v>
      </c>
      <c r="S74" s="662" t="e">
        <f t="shared" si="116"/>
        <v>#REF!</v>
      </c>
      <c r="T74" s="663" t="e">
        <f t="shared" si="116"/>
        <v>#REF!</v>
      </c>
      <c r="U74" s="660" t="e">
        <f t="shared" si="116"/>
        <v>#N/A</v>
      </c>
      <c r="V74" s="660" t="e">
        <f t="shared" si="116"/>
        <v>#REF!</v>
      </c>
      <c r="W74" s="662" t="e">
        <f t="shared" si="116"/>
        <v>#REF!</v>
      </c>
      <c r="X74" s="663" t="e">
        <f t="shared" si="116"/>
        <v>#REF!</v>
      </c>
      <c r="Y74" s="660" t="e">
        <f t="shared" si="116"/>
        <v>#N/A</v>
      </c>
      <c r="Z74" s="660" t="e">
        <f t="shared" si="116"/>
        <v>#REF!</v>
      </c>
      <c r="AA74" s="662" t="e">
        <f t="shared" si="116"/>
        <v>#REF!</v>
      </c>
      <c r="AB74" s="663" t="e">
        <f t="shared" si="116"/>
        <v>#REF!</v>
      </c>
      <c r="AC74" s="660" t="e">
        <f t="shared" si="116"/>
        <v>#N/A</v>
      </c>
      <c r="AD74" s="660" t="e">
        <f t="shared" si="116"/>
        <v>#REF!</v>
      </c>
      <c r="AE74" s="662" t="e">
        <f t="shared" si="116"/>
        <v>#REF!</v>
      </c>
      <c r="AF74" s="663" t="e">
        <f t="shared" si="116"/>
        <v>#REF!</v>
      </c>
      <c r="AG74" s="660" t="e">
        <f t="shared" si="116"/>
        <v>#N/A</v>
      </c>
      <c r="AH74" s="660" t="e">
        <f t="shared" si="116"/>
        <v>#REF!</v>
      </c>
      <c r="AI74" s="662" t="e">
        <f t="shared" si="116"/>
        <v>#REF!</v>
      </c>
      <c r="AJ74" s="663" t="e">
        <f t="shared" si="116"/>
        <v>#REF!</v>
      </c>
      <c r="AK74" s="660" t="e">
        <f t="shared" si="116"/>
        <v>#N/A</v>
      </c>
      <c r="AL74" s="660" t="e">
        <f t="shared" si="116"/>
        <v>#REF!</v>
      </c>
      <c r="AM74" s="662" t="e">
        <f t="shared" si="116"/>
        <v>#REF!</v>
      </c>
      <c r="AN74" s="663" t="e">
        <f t="shared" si="116"/>
        <v>#REF!</v>
      </c>
      <c r="AO74" s="660" t="e">
        <f t="shared" si="116"/>
        <v>#N/A</v>
      </c>
      <c r="AP74" s="660" t="e">
        <f t="shared" si="116"/>
        <v>#REF!</v>
      </c>
      <c r="AQ74" s="662" t="e">
        <f t="shared" si="116"/>
        <v>#REF!</v>
      </c>
      <c r="AR74" s="663" t="e">
        <f t="shared" ref="AR74:BW74" si="117">AR73+AN74</f>
        <v>#REF!</v>
      </c>
      <c r="AS74" s="660" t="e">
        <f t="shared" si="117"/>
        <v>#N/A</v>
      </c>
      <c r="AT74" s="660" t="e">
        <f t="shared" si="117"/>
        <v>#REF!</v>
      </c>
      <c r="AU74" s="662" t="e">
        <f t="shared" si="117"/>
        <v>#REF!</v>
      </c>
      <c r="AV74" s="663" t="e">
        <f t="shared" si="117"/>
        <v>#REF!</v>
      </c>
      <c r="AW74" s="660" t="e">
        <f t="shared" si="117"/>
        <v>#N/A</v>
      </c>
      <c r="AX74" s="660" t="e">
        <f t="shared" si="117"/>
        <v>#REF!</v>
      </c>
      <c r="AY74" s="662" t="e">
        <f t="shared" si="117"/>
        <v>#REF!</v>
      </c>
      <c r="AZ74" s="663" t="e">
        <f t="shared" si="117"/>
        <v>#REF!</v>
      </c>
      <c r="BA74" s="660" t="e">
        <f t="shared" si="117"/>
        <v>#N/A</v>
      </c>
      <c r="BB74" s="660" t="e">
        <f t="shared" si="117"/>
        <v>#REF!</v>
      </c>
      <c r="BC74" s="662" t="e">
        <f t="shared" si="117"/>
        <v>#REF!</v>
      </c>
      <c r="BD74" s="663" t="e">
        <f t="shared" si="117"/>
        <v>#REF!</v>
      </c>
      <c r="BE74" s="660" t="e">
        <f t="shared" si="117"/>
        <v>#N/A</v>
      </c>
      <c r="BF74" s="660" t="e">
        <f t="shared" si="117"/>
        <v>#REF!</v>
      </c>
      <c r="BG74" s="662" t="e">
        <f t="shared" si="117"/>
        <v>#REF!</v>
      </c>
      <c r="BH74" s="663" t="e">
        <f t="shared" si="117"/>
        <v>#REF!</v>
      </c>
      <c r="BI74" s="660" t="e">
        <f t="shared" si="117"/>
        <v>#N/A</v>
      </c>
      <c r="BJ74" s="660" t="e">
        <f t="shared" si="117"/>
        <v>#REF!</v>
      </c>
      <c r="BK74" s="662" t="e">
        <f t="shared" si="117"/>
        <v>#REF!</v>
      </c>
      <c r="BL74" s="663" t="e">
        <f t="shared" si="117"/>
        <v>#REF!</v>
      </c>
      <c r="BM74" s="660" t="e">
        <f t="shared" si="117"/>
        <v>#N/A</v>
      </c>
      <c r="BN74" s="660" t="e">
        <f t="shared" si="117"/>
        <v>#REF!</v>
      </c>
      <c r="BO74" s="662" t="e">
        <f t="shared" si="117"/>
        <v>#REF!</v>
      </c>
      <c r="BP74" s="663" t="e">
        <f t="shared" si="117"/>
        <v>#REF!</v>
      </c>
      <c r="BQ74" s="660" t="e">
        <f t="shared" si="117"/>
        <v>#N/A</v>
      </c>
      <c r="BR74" s="660" t="e">
        <f t="shared" si="117"/>
        <v>#REF!</v>
      </c>
      <c r="BS74" s="662" t="e">
        <f t="shared" si="117"/>
        <v>#REF!</v>
      </c>
      <c r="BT74" s="663" t="e">
        <f t="shared" si="117"/>
        <v>#REF!</v>
      </c>
      <c r="BU74" s="660" t="e">
        <f t="shared" si="117"/>
        <v>#N/A</v>
      </c>
      <c r="BV74" s="660" t="e">
        <f t="shared" si="117"/>
        <v>#REF!</v>
      </c>
      <c r="BW74" s="662" t="e">
        <f t="shared" si="117"/>
        <v>#REF!</v>
      </c>
      <c r="BX74" s="663" t="e">
        <f t="shared" ref="BX74:DC74" si="118">BX73+BT74</f>
        <v>#REF!</v>
      </c>
      <c r="BY74" s="660" t="e">
        <f t="shared" si="118"/>
        <v>#N/A</v>
      </c>
      <c r="BZ74" s="660" t="e">
        <f t="shared" si="118"/>
        <v>#REF!</v>
      </c>
      <c r="CA74" s="662" t="e">
        <f t="shared" si="118"/>
        <v>#REF!</v>
      </c>
      <c r="CB74" s="663" t="e">
        <f t="shared" si="118"/>
        <v>#REF!</v>
      </c>
      <c r="CC74" s="660" t="e">
        <f t="shared" si="118"/>
        <v>#N/A</v>
      </c>
      <c r="CD74" s="660" t="e">
        <f t="shared" si="118"/>
        <v>#REF!</v>
      </c>
      <c r="CE74" s="662" t="e">
        <f t="shared" si="118"/>
        <v>#REF!</v>
      </c>
      <c r="CF74" s="663" t="e">
        <f t="shared" si="118"/>
        <v>#REF!</v>
      </c>
      <c r="CG74" s="660" t="e">
        <f t="shared" si="118"/>
        <v>#N/A</v>
      </c>
      <c r="CH74" s="660" t="e">
        <f t="shared" si="118"/>
        <v>#REF!</v>
      </c>
      <c r="CI74" s="662" t="e">
        <f t="shared" si="118"/>
        <v>#REF!</v>
      </c>
      <c r="CJ74" s="663" t="e">
        <f t="shared" si="118"/>
        <v>#REF!</v>
      </c>
      <c r="CK74" s="660" t="e">
        <f t="shared" si="118"/>
        <v>#N/A</v>
      </c>
      <c r="CL74" s="660" t="e">
        <f t="shared" si="118"/>
        <v>#REF!</v>
      </c>
      <c r="CM74" s="662" t="e">
        <f t="shared" si="118"/>
        <v>#REF!</v>
      </c>
      <c r="CN74" s="663" t="e">
        <f t="shared" si="118"/>
        <v>#REF!</v>
      </c>
      <c r="CO74" s="660" t="e">
        <f t="shared" si="118"/>
        <v>#N/A</v>
      </c>
      <c r="CP74" s="660" t="e">
        <f t="shared" si="118"/>
        <v>#REF!</v>
      </c>
      <c r="CQ74" s="662" t="e">
        <f t="shared" si="118"/>
        <v>#REF!</v>
      </c>
      <c r="CR74" s="663" t="e">
        <f t="shared" si="118"/>
        <v>#REF!</v>
      </c>
      <c r="CS74" s="660" t="e">
        <f t="shared" si="118"/>
        <v>#N/A</v>
      </c>
      <c r="CT74" s="660" t="e">
        <f t="shared" si="118"/>
        <v>#REF!</v>
      </c>
      <c r="CU74" s="662" t="e">
        <f t="shared" si="118"/>
        <v>#REF!</v>
      </c>
      <c r="CV74" s="663" t="e">
        <f t="shared" si="118"/>
        <v>#REF!</v>
      </c>
      <c r="CW74" s="660" t="e">
        <f t="shared" si="118"/>
        <v>#N/A</v>
      </c>
      <c r="CX74" s="660" t="e">
        <f t="shared" si="118"/>
        <v>#REF!</v>
      </c>
      <c r="CY74" s="662" t="e">
        <f t="shared" si="118"/>
        <v>#REF!</v>
      </c>
      <c r="CZ74" s="663" t="e">
        <f t="shared" si="118"/>
        <v>#REF!</v>
      </c>
      <c r="DA74" s="660" t="e">
        <f t="shared" si="118"/>
        <v>#N/A</v>
      </c>
      <c r="DB74" s="660" t="e">
        <f t="shared" si="118"/>
        <v>#REF!</v>
      </c>
      <c r="DC74" s="662" t="e">
        <f t="shared" si="118"/>
        <v>#REF!</v>
      </c>
      <c r="DD74" s="663" t="e">
        <f t="shared" ref="DD74:EA74" si="119">DD73+CZ74</f>
        <v>#REF!</v>
      </c>
      <c r="DE74" s="660" t="e">
        <f t="shared" si="119"/>
        <v>#N/A</v>
      </c>
      <c r="DF74" s="660" t="e">
        <f t="shared" si="119"/>
        <v>#REF!</v>
      </c>
      <c r="DG74" s="662" t="e">
        <f t="shared" si="119"/>
        <v>#REF!</v>
      </c>
      <c r="DH74" s="663" t="e">
        <f t="shared" si="119"/>
        <v>#REF!</v>
      </c>
      <c r="DI74" s="660" t="e">
        <f t="shared" si="119"/>
        <v>#N/A</v>
      </c>
      <c r="DJ74" s="660" t="e">
        <f t="shared" si="119"/>
        <v>#REF!</v>
      </c>
      <c r="DK74" s="662" t="e">
        <f t="shared" si="119"/>
        <v>#REF!</v>
      </c>
      <c r="DL74" s="663" t="e">
        <f t="shared" si="119"/>
        <v>#REF!</v>
      </c>
      <c r="DM74" s="660" t="e">
        <f t="shared" si="119"/>
        <v>#N/A</v>
      </c>
      <c r="DN74" s="660" t="e">
        <f t="shared" si="119"/>
        <v>#REF!</v>
      </c>
      <c r="DO74" s="662" t="e">
        <f t="shared" si="119"/>
        <v>#REF!</v>
      </c>
      <c r="DP74" s="663" t="e">
        <f t="shared" si="119"/>
        <v>#REF!</v>
      </c>
      <c r="DQ74" s="660" t="e">
        <f t="shared" si="119"/>
        <v>#N/A</v>
      </c>
      <c r="DR74" s="660" t="e">
        <f t="shared" si="119"/>
        <v>#REF!</v>
      </c>
      <c r="DS74" s="662" t="e">
        <f t="shared" si="119"/>
        <v>#REF!</v>
      </c>
      <c r="DT74" s="663" t="e">
        <f t="shared" si="119"/>
        <v>#REF!</v>
      </c>
      <c r="DU74" s="660" t="e">
        <f t="shared" si="119"/>
        <v>#N/A</v>
      </c>
      <c r="DV74" s="660" t="e">
        <f t="shared" si="119"/>
        <v>#REF!</v>
      </c>
      <c r="DW74" s="662" t="e">
        <f t="shared" si="119"/>
        <v>#REF!</v>
      </c>
      <c r="DX74" s="663" t="e">
        <f t="shared" si="119"/>
        <v>#REF!</v>
      </c>
      <c r="DY74" s="660" t="e">
        <f t="shared" si="119"/>
        <v>#N/A</v>
      </c>
      <c r="DZ74" s="660" t="e">
        <f t="shared" si="119"/>
        <v>#REF!</v>
      </c>
      <c r="EA74" s="662" t="e">
        <f t="shared" si="119"/>
        <v>#REF!</v>
      </c>
    </row>
    <row r="75" spans="2:131" ht="12.75" customHeight="1">
      <c r="B75" s="610">
        <v>16</v>
      </c>
      <c r="C75" s="664" t="e">
        <f>NA()</f>
        <v>#N/A</v>
      </c>
      <c r="D75" s="612" t="s">
        <v>2445</v>
      </c>
      <c r="E75" s="613" t="s">
        <v>2446</v>
      </c>
      <c r="F75" s="614" t="e">
        <f>NA()</f>
        <v>#N/A</v>
      </c>
      <c r="G75" s="615">
        <v>2.7955917091515462E-2</v>
      </c>
      <c r="H75" s="616"/>
      <c r="I75" s="617"/>
      <c r="J75" s="617"/>
      <c r="K75" s="618"/>
      <c r="L75" s="619" t="e">
        <f>NA()</f>
        <v>#N/A</v>
      </c>
      <c r="M75" s="620" t="e">
        <f>NA()</f>
        <v>#N/A</v>
      </c>
      <c r="N75" s="621" t="e">
        <f>NA()</f>
        <v>#N/A</v>
      </c>
      <c r="O75" s="622" t="e">
        <f>M75+N75</f>
        <v>#N/A</v>
      </c>
      <c r="P75" s="623" t="e">
        <f>NA()</f>
        <v>#N/A</v>
      </c>
      <c r="Q75" s="624" t="e">
        <f>NA()</f>
        <v>#N/A</v>
      </c>
      <c r="R75" s="624" t="e">
        <f>NA()</f>
        <v>#N/A</v>
      </c>
      <c r="S75" s="625" t="e">
        <f>Q75+R75</f>
        <v>#N/A</v>
      </c>
      <c r="T75" s="623">
        <v>4.1666666666600003</v>
      </c>
      <c r="U75" s="624" t="e">
        <f>NA()</f>
        <v>#N/A</v>
      </c>
      <c r="V75" s="624" t="e">
        <f>NA()</f>
        <v>#N/A</v>
      </c>
      <c r="W75" s="625" t="e">
        <f>U75+V75</f>
        <v>#N/A</v>
      </c>
      <c r="X75" s="623">
        <v>4.1666666666600003</v>
      </c>
      <c r="Y75" s="624" t="e">
        <f>NA()</f>
        <v>#N/A</v>
      </c>
      <c r="Z75" s="624" t="e">
        <f>NA()</f>
        <v>#N/A</v>
      </c>
      <c r="AA75" s="625" t="e">
        <f>Y75+Z75</f>
        <v>#N/A</v>
      </c>
      <c r="AB75" s="623">
        <v>4.1666666666600003</v>
      </c>
      <c r="AC75" s="624" t="e">
        <f>NA()</f>
        <v>#N/A</v>
      </c>
      <c r="AD75" s="624" t="e">
        <f>NA()</f>
        <v>#N/A</v>
      </c>
      <c r="AE75" s="625" t="e">
        <f>AC75+AD75</f>
        <v>#N/A</v>
      </c>
      <c r="AF75" s="623">
        <v>4.1666666666600003</v>
      </c>
      <c r="AG75" s="624" t="e">
        <f>NA()</f>
        <v>#N/A</v>
      </c>
      <c r="AH75" s="624" t="e">
        <f>NA()</f>
        <v>#N/A</v>
      </c>
      <c r="AI75" s="625" t="e">
        <f>AG75+AH75</f>
        <v>#N/A</v>
      </c>
      <c r="AJ75" s="623">
        <v>4.1666666666600003</v>
      </c>
      <c r="AK75" s="624" t="e">
        <f>NA()</f>
        <v>#N/A</v>
      </c>
      <c r="AL75" s="624" t="e">
        <f>NA()</f>
        <v>#N/A</v>
      </c>
      <c r="AM75" s="625" t="e">
        <f>AK75+AL75</f>
        <v>#N/A</v>
      </c>
      <c r="AN75" s="623">
        <v>4.1666666666600003</v>
      </c>
      <c r="AO75" s="624" t="e">
        <f>NA()</f>
        <v>#N/A</v>
      </c>
      <c r="AP75" s="624" t="e">
        <f>NA()</f>
        <v>#N/A</v>
      </c>
      <c r="AQ75" s="625" t="e">
        <f>AO75+AP75</f>
        <v>#N/A</v>
      </c>
      <c r="AR75" s="623">
        <v>4.1666666666600003</v>
      </c>
      <c r="AS75" s="624" t="e">
        <f>NA()</f>
        <v>#N/A</v>
      </c>
      <c r="AT75" s="624" t="e">
        <f>NA()</f>
        <v>#N/A</v>
      </c>
      <c r="AU75" s="625" t="e">
        <f>AS75+AT75</f>
        <v>#N/A</v>
      </c>
      <c r="AV75" s="623">
        <v>4.1666666666600003</v>
      </c>
      <c r="AW75" s="624" t="e">
        <f>NA()</f>
        <v>#N/A</v>
      </c>
      <c r="AX75" s="624" t="e">
        <f>NA()</f>
        <v>#N/A</v>
      </c>
      <c r="AY75" s="625" t="e">
        <f>AW75+AX75</f>
        <v>#N/A</v>
      </c>
      <c r="AZ75" s="623">
        <v>4.1666666666600003</v>
      </c>
      <c r="BA75" s="624" t="e">
        <f>NA()</f>
        <v>#N/A</v>
      </c>
      <c r="BB75" s="624" t="e">
        <f>NA()</f>
        <v>#N/A</v>
      </c>
      <c r="BC75" s="625" t="e">
        <f>BA75+BB75</f>
        <v>#N/A</v>
      </c>
      <c r="BD75" s="623">
        <v>4.1666666666600003</v>
      </c>
      <c r="BE75" s="624" t="e">
        <f>NA()</f>
        <v>#N/A</v>
      </c>
      <c r="BF75" s="624" t="e">
        <f>NA()</f>
        <v>#N/A</v>
      </c>
      <c r="BG75" s="625" t="e">
        <f>BE75+BF75</f>
        <v>#N/A</v>
      </c>
      <c r="BH75" s="623">
        <v>4.1666666666600003</v>
      </c>
      <c r="BI75" s="624" t="e">
        <f>NA()</f>
        <v>#N/A</v>
      </c>
      <c r="BJ75" s="624" t="e">
        <f>NA()</f>
        <v>#N/A</v>
      </c>
      <c r="BK75" s="625" t="e">
        <f>BI75+BJ75</f>
        <v>#N/A</v>
      </c>
      <c r="BL75" s="623">
        <v>4.1666666666600003</v>
      </c>
      <c r="BM75" s="624" t="e">
        <f>NA()</f>
        <v>#N/A</v>
      </c>
      <c r="BN75" s="624" t="e">
        <f>NA()</f>
        <v>#N/A</v>
      </c>
      <c r="BO75" s="625" t="e">
        <f>BM75+BN75</f>
        <v>#N/A</v>
      </c>
      <c r="BP75" s="623">
        <v>4.1666666666600003</v>
      </c>
      <c r="BQ75" s="624" t="e">
        <f>NA()</f>
        <v>#N/A</v>
      </c>
      <c r="BR75" s="624" t="e">
        <f>NA()</f>
        <v>#N/A</v>
      </c>
      <c r="BS75" s="625" t="e">
        <f>BQ75+BR75</f>
        <v>#N/A</v>
      </c>
      <c r="BT75" s="623">
        <v>4.1666666666600003</v>
      </c>
      <c r="BU75" s="624" t="e">
        <f>NA()</f>
        <v>#N/A</v>
      </c>
      <c r="BV75" s="624" t="e">
        <f>NA()</f>
        <v>#N/A</v>
      </c>
      <c r="BW75" s="625" t="e">
        <f>BU75+BV75</f>
        <v>#N/A</v>
      </c>
      <c r="BX75" s="623">
        <v>4.1666666666600003</v>
      </c>
      <c r="BY75" s="624" t="e">
        <f>NA()</f>
        <v>#N/A</v>
      </c>
      <c r="BZ75" s="624" t="e">
        <f>NA()</f>
        <v>#N/A</v>
      </c>
      <c r="CA75" s="625" t="e">
        <f>BY75+BZ75</f>
        <v>#N/A</v>
      </c>
      <c r="CB75" s="623">
        <v>4.1666666666600003</v>
      </c>
      <c r="CC75" s="624" t="e">
        <f>NA()</f>
        <v>#N/A</v>
      </c>
      <c r="CD75" s="624" t="e">
        <f>NA()</f>
        <v>#N/A</v>
      </c>
      <c r="CE75" s="625" t="e">
        <f>CC75+CD75</f>
        <v>#N/A</v>
      </c>
      <c r="CF75" s="623">
        <v>4.1666666666600003</v>
      </c>
      <c r="CG75" s="624" t="e">
        <f>NA()</f>
        <v>#N/A</v>
      </c>
      <c r="CH75" s="624" t="e">
        <f>NA()</f>
        <v>#N/A</v>
      </c>
      <c r="CI75" s="625" t="e">
        <f>CG75+CH75</f>
        <v>#N/A</v>
      </c>
      <c r="CJ75" s="623">
        <v>4.1666666666600003</v>
      </c>
      <c r="CK75" s="624" t="e">
        <f>NA()</f>
        <v>#N/A</v>
      </c>
      <c r="CL75" s="624" t="e">
        <f>NA()</f>
        <v>#N/A</v>
      </c>
      <c r="CM75" s="625" t="e">
        <f>CK75+CL75</f>
        <v>#N/A</v>
      </c>
      <c r="CN75" s="623">
        <v>4.1666666666600003</v>
      </c>
      <c r="CO75" s="624" t="e">
        <f>NA()</f>
        <v>#N/A</v>
      </c>
      <c r="CP75" s="624" t="e">
        <f>NA()</f>
        <v>#N/A</v>
      </c>
      <c r="CQ75" s="625" t="e">
        <f>CO75+CP75</f>
        <v>#N/A</v>
      </c>
      <c r="CR75" s="623">
        <v>4.1666666666600003</v>
      </c>
      <c r="CS75" s="624" t="e">
        <f>NA()</f>
        <v>#N/A</v>
      </c>
      <c r="CT75" s="624" t="e">
        <f>NA()</f>
        <v>#N/A</v>
      </c>
      <c r="CU75" s="625" t="e">
        <f>CS75+CT75</f>
        <v>#N/A</v>
      </c>
      <c r="CV75" s="623">
        <v>4.1666666666600003</v>
      </c>
      <c r="CW75" s="624" t="e">
        <f>NA()</f>
        <v>#N/A</v>
      </c>
      <c r="CX75" s="624" t="e">
        <f>NA()</f>
        <v>#N/A</v>
      </c>
      <c r="CY75" s="625" t="e">
        <f>CW75+CX75</f>
        <v>#N/A</v>
      </c>
      <c r="CZ75" s="623">
        <v>4.1666666666600003</v>
      </c>
      <c r="DA75" s="624" t="e">
        <f>NA()</f>
        <v>#N/A</v>
      </c>
      <c r="DB75" s="624" t="e">
        <f>NA()</f>
        <v>#N/A</v>
      </c>
      <c r="DC75" s="625" t="e">
        <f>DA75+DB75</f>
        <v>#N/A</v>
      </c>
      <c r="DD75" s="623" t="e">
        <f>NA()</f>
        <v>#N/A</v>
      </c>
      <c r="DE75" s="624" t="e">
        <f>NA()</f>
        <v>#N/A</v>
      </c>
      <c r="DF75" s="624" t="e">
        <f>NA()</f>
        <v>#N/A</v>
      </c>
      <c r="DG75" s="625" t="e">
        <f>DE75+DF75</f>
        <v>#N/A</v>
      </c>
      <c r="DH75" s="623" t="e">
        <f>NA()</f>
        <v>#N/A</v>
      </c>
      <c r="DI75" s="624" t="e">
        <f>NA()</f>
        <v>#N/A</v>
      </c>
      <c r="DJ75" s="624" t="e">
        <f>NA()</f>
        <v>#N/A</v>
      </c>
      <c r="DK75" s="625" t="e">
        <f>DI75+DJ75</f>
        <v>#N/A</v>
      </c>
      <c r="DL75" s="623" t="e">
        <f>NA()</f>
        <v>#N/A</v>
      </c>
      <c r="DM75" s="624" t="e">
        <f>NA()</f>
        <v>#N/A</v>
      </c>
      <c r="DN75" s="624" t="e">
        <f>NA()</f>
        <v>#N/A</v>
      </c>
      <c r="DO75" s="625" t="e">
        <f>DM75+DN75</f>
        <v>#N/A</v>
      </c>
      <c r="DP75" s="623" t="e">
        <f>NA()</f>
        <v>#N/A</v>
      </c>
      <c r="DQ75" s="624" t="e">
        <f>NA()</f>
        <v>#N/A</v>
      </c>
      <c r="DR75" s="624" t="e">
        <f>NA()</f>
        <v>#N/A</v>
      </c>
      <c r="DS75" s="625" t="e">
        <f>DQ75+DR75</f>
        <v>#N/A</v>
      </c>
      <c r="DT75" s="623" t="e">
        <f>NA()</f>
        <v>#N/A</v>
      </c>
      <c r="DU75" s="624" t="e">
        <f>NA()</f>
        <v>#N/A</v>
      </c>
      <c r="DV75" s="624" t="e">
        <f>NA()</f>
        <v>#N/A</v>
      </c>
      <c r="DW75" s="625" t="e">
        <f>DU75+DV75</f>
        <v>#N/A</v>
      </c>
      <c r="DX75" s="623" t="e">
        <f>NA()</f>
        <v>#N/A</v>
      </c>
      <c r="DY75" s="624" t="e">
        <f>NA()</f>
        <v>#N/A</v>
      </c>
      <c r="DZ75" s="624" t="e">
        <f>NA()</f>
        <v>#N/A</v>
      </c>
      <c r="EA75" s="625" t="e">
        <f>DY75+DZ75</f>
        <v>#N/A</v>
      </c>
    </row>
    <row r="76" spans="2:131" ht="12.75" hidden="1" customHeight="1">
      <c r="B76" s="626"/>
      <c r="C76" s="627"/>
      <c r="D76" s="628" t="s">
        <v>2445</v>
      </c>
      <c r="E76" s="629" t="s">
        <v>2447</v>
      </c>
      <c r="F76" s="630">
        <f>IF(F77&lt;&gt;0,F75-F77,0)</f>
        <v>0</v>
      </c>
      <c r="G76" s="631"/>
      <c r="H76" s="632"/>
      <c r="I76" s="633"/>
      <c r="J76" s="633"/>
      <c r="K76" s="634"/>
      <c r="L76" s="635" t="e">
        <f t="shared" ref="L76:AQ76" si="120">L75+H76</f>
        <v>#N/A</v>
      </c>
      <c r="M76" s="635" t="e">
        <f t="shared" si="120"/>
        <v>#N/A</v>
      </c>
      <c r="N76" s="636" t="e">
        <f t="shared" si="120"/>
        <v>#N/A</v>
      </c>
      <c r="O76" s="637" t="e">
        <f t="shared" si="120"/>
        <v>#N/A</v>
      </c>
      <c r="P76" s="638" t="e">
        <f t="shared" si="120"/>
        <v>#N/A</v>
      </c>
      <c r="Q76" s="639" t="e">
        <f t="shared" si="120"/>
        <v>#N/A</v>
      </c>
      <c r="R76" s="640" t="e">
        <f t="shared" si="120"/>
        <v>#N/A</v>
      </c>
      <c r="S76" s="641" t="e">
        <f t="shared" si="120"/>
        <v>#N/A</v>
      </c>
      <c r="T76" s="638" t="e">
        <f t="shared" si="120"/>
        <v>#N/A</v>
      </c>
      <c r="U76" s="639" t="e">
        <f t="shared" si="120"/>
        <v>#N/A</v>
      </c>
      <c r="V76" s="640" t="e">
        <f t="shared" si="120"/>
        <v>#N/A</v>
      </c>
      <c r="W76" s="641" t="e">
        <f t="shared" si="120"/>
        <v>#N/A</v>
      </c>
      <c r="X76" s="638" t="e">
        <f t="shared" si="120"/>
        <v>#N/A</v>
      </c>
      <c r="Y76" s="639" t="e">
        <f t="shared" si="120"/>
        <v>#N/A</v>
      </c>
      <c r="Z76" s="640" t="e">
        <f t="shared" si="120"/>
        <v>#N/A</v>
      </c>
      <c r="AA76" s="641" t="e">
        <f t="shared" si="120"/>
        <v>#N/A</v>
      </c>
      <c r="AB76" s="638" t="e">
        <f t="shared" si="120"/>
        <v>#N/A</v>
      </c>
      <c r="AC76" s="639" t="e">
        <f t="shared" si="120"/>
        <v>#N/A</v>
      </c>
      <c r="AD76" s="640" t="e">
        <f t="shared" si="120"/>
        <v>#N/A</v>
      </c>
      <c r="AE76" s="641" t="e">
        <f t="shared" si="120"/>
        <v>#N/A</v>
      </c>
      <c r="AF76" s="638" t="e">
        <f t="shared" si="120"/>
        <v>#N/A</v>
      </c>
      <c r="AG76" s="639" t="e">
        <f t="shared" si="120"/>
        <v>#N/A</v>
      </c>
      <c r="AH76" s="640" t="e">
        <f t="shared" si="120"/>
        <v>#N/A</v>
      </c>
      <c r="AI76" s="641" t="e">
        <f t="shared" si="120"/>
        <v>#N/A</v>
      </c>
      <c r="AJ76" s="638" t="e">
        <f t="shared" si="120"/>
        <v>#N/A</v>
      </c>
      <c r="AK76" s="639" t="e">
        <f t="shared" si="120"/>
        <v>#N/A</v>
      </c>
      <c r="AL76" s="640" t="e">
        <f t="shared" si="120"/>
        <v>#N/A</v>
      </c>
      <c r="AM76" s="641" t="e">
        <f t="shared" si="120"/>
        <v>#N/A</v>
      </c>
      <c r="AN76" s="638" t="e">
        <f t="shared" si="120"/>
        <v>#N/A</v>
      </c>
      <c r="AO76" s="639" t="e">
        <f t="shared" si="120"/>
        <v>#N/A</v>
      </c>
      <c r="AP76" s="640" t="e">
        <f t="shared" si="120"/>
        <v>#N/A</v>
      </c>
      <c r="AQ76" s="641" t="e">
        <f t="shared" si="120"/>
        <v>#N/A</v>
      </c>
      <c r="AR76" s="638" t="e">
        <f t="shared" ref="AR76:BW76" si="121">AR75+AN76</f>
        <v>#N/A</v>
      </c>
      <c r="AS76" s="639" t="e">
        <f t="shared" si="121"/>
        <v>#N/A</v>
      </c>
      <c r="AT76" s="640" t="e">
        <f t="shared" si="121"/>
        <v>#N/A</v>
      </c>
      <c r="AU76" s="641" t="e">
        <f t="shared" si="121"/>
        <v>#N/A</v>
      </c>
      <c r="AV76" s="638" t="e">
        <f t="shared" si="121"/>
        <v>#N/A</v>
      </c>
      <c r="AW76" s="639" t="e">
        <f t="shared" si="121"/>
        <v>#N/A</v>
      </c>
      <c r="AX76" s="640" t="e">
        <f t="shared" si="121"/>
        <v>#N/A</v>
      </c>
      <c r="AY76" s="641" t="e">
        <f t="shared" si="121"/>
        <v>#N/A</v>
      </c>
      <c r="AZ76" s="638" t="e">
        <f t="shared" si="121"/>
        <v>#N/A</v>
      </c>
      <c r="BA76" s="639" t="e">
        <f t="shared" si="121"/>
        <v>#N/A</v>
      </c>
      <c r="BB76" s="640" t="e">
        <f t="shared" si="121"/>
        <v>#N/A</v>
      </c>
      <c r="BC76" s="641" t="e">
        <f t="shared" si="121"/>
        <v>#N/A</v>
      </c>
      <c r="BD76" s="638" t="e">
        <f t="shared" si="121"/>
        <v>#N/A</v>
      </c>
      <c r="BE76" s="639" t="e">
        <f t="shared" si="121"/>
        <v>#N/A</v>
      </c>
      <c r="BF76" s="640" t="e">
        <f t="shared" si="121"/>
        <v>#N/A</v>
      </c>
      <c r="BG76" s="641" t="e">
        <f t="shared" si="121"/>
        <v>#N/A</v>
      </c>
      <c r="BH76" s="638" t="e">
        <f t="shared" si="121"/>
        <v>#N/A</v>
      </c>
      <c r="BI76" s="639" t="e">
        <f t="shared" si="121"/>
        <v>#N/A</v>
      </c>
      <c r="BJ76" s="640" t="e">
        <f t="shared" si="121"/>
        <v>#N/A</v>
      </c>
      <c r="BK76" s="641" t="e">
        <f t="shared" si="121"/>
        <v>#N/A</v>
      </c>
      <c r="BL76" s="638" t="e">
        <f t="shared" si="121"/>
        <v>#N/A</v>
      </c>
      <c r="BM76" s="639" t="e">
        <f t="shared" si="121"/>
        <v>#N/A</v>
      </c>
      <c r="BN76" s="640" t="e">
        <f t="shared" si="121"/>
        <v>#N/A</v>
      </c>
      <c r="BO76" s="641" t="e">
        <f t="shared" si="121"/>
        <v>#N/A</v>
      </c>
      <c r="BP76" s="638" t="e">
        <f t="shared" si="121"/>
        <v>#N/A</v>
      </c>
      <c r="BQ76" s="639" t="e">
        <f t="shared" si="121"/>
        <v>#N/A</v>
      </c>
      <c r="BR76" s="640" t="e">
        <f t="shared" si="121"/>
        <v>#N/A</v>
      </c>
      <c r="BS76" s="641" t="e">
        <f t="shared" si="121"/>
        <v>#N/A</v>
      </c>
      <c r="BT76" s="638" t="e">
        <f t="shared" si="121"/>
        <v>#N/A</v>
      </c>
      <c r="BU76" s="639" t="e">
        <f t="shared" si="121"/>
        <v>#N/A</v>
      </c>
      <c r="BV76" s="640" t="e">
        <f t="shared" si="121"/>
        <v>#N/A</v>
      </c>
      <c r="BW76" s="641" t="e">
        <f t="shared" si="121"/>
        <v>#N/A</v>
      </c>
      <c r="BX76" s="638" t="e">
        <f t="shared" ref="BX76:DC76" si="122">BX75+BT76</f>
        <v>#N/A</v>
      </c>
      <c r="BY76" s="639" t="e">
        <f t="shared" si="122"/>
        <v>#N/A</v>
      </c>
      <c r="BZ76" s="640" t="e">
        <f t="shared" si="122"/>
        <v>#N/A</v>
      </c>
      <c r="CA76" s="641" t="e">
        <f t="shared" si="122"/>
        <v>#N/A</v>
      </c>
      <c r="CB76" s="638" t="e">
        <f t="shared" si="122"/>
        <v>#N/A</v>
      </c>
      <c r="CC76" s="639" t="e">
        <f t="shared" si="122"/>
        <v>#N/A</v>
      </c>
      <c r="CD76" s="640" t="e">
        <f t="shared" si="122"/>
        <v>#N/A</v>
      </c>
      <c r="CE76" s="641" t="e">
        <f t="shared" si="122"/>
        <v>#N/A</v>
      </c>
      <c r="CF76" s="638" t="e">
        <f t="shared" si="122"/>
        <v>#N/A</v>
      </c>
      <c r="CG76" s="639" t="e">
        <f t="shared" si="122"/>
        <v>#N/A</v>
      </c>
      <c r="CH76" s="640" t="e">
        <f t="shared" si="122"/>
        <v>#N/A</v>
      </c>
      <c r="CI76" s="641" t="e">
        <f t="shared" si="122"/>
        <v>#N/A</v>
      </c>
      <c r="CJ76" s="638" t="e">
        <f t="shared" si="122"/>
        <v>#N/A</v>
      </c>
      <c r="CK76" s="639" t="e">
        <f t="shared" si="122"/>
        <v>#N/A</v>
      </c>
      <c r="CL76" s="640" t="e">
        <f t="shared" si="122"/>
        <v>#N/A</v>
      </c>
      <c r="CM76" s="641" t="e">
        <f t="shared" si="122"/>
        <v>#N/A</v>
      </c>
      <c r="CN76" s="638" t="e">
        <f t="shared" si="122"/>
        <v>#N/A</v>
      </c>
      <c r="CO76" s="639" t="e">
        <f t="shared" si="122"/>
        <v>#N/A</v>
      </c>
      <c r="CP76" s="640" t="e">
        <f t="shared" si="122"/>
        <v>#N/A</v>
      </c>
      <c r="CQ76" s="641" t="e">
        <f t="shared" si="122"/>
        <v>#N/A</v>
      </c>
      <c r="CR76" s="638" t="e">
        <f t="shared" si="122"/>
        <v>#N/A</v>
      </c>
      <c r="CS76" s="639" t="e">
        <f t="shared" si="122"/>
        <v>#N/A</v>
      </c>
      <c r="CT76" s="640" t="e">
        <f t="shared" si="122"/>
        <v>#N/A</v>
      </c>
      <c r="CU76" s="641" t="e">
        <f t="shared" si="122"/>
        <v>#N/A</v>
      </c>
      <c r="CV76" s="638" t="e">
        <f t="shared" si="122"/>
        <v>#N/A</v>
      </c>
      <c r="CW76" s="639" t="e">
        <f t="shared" si="122"/>
        <v>#N/A</v>
      </c>
      <c r="CX76" s="640" t="e">
        <f t="shared" si="122"/>
        <v>#N/A</v>
      </c>
      <c r="CY76" s="641" t="e">
        <f t="shared" si="122"/>
        <v>#N/A</v>
      </c>
      <c r="CZ76" s="638" t="e">
        <f t="shared" si="122"/>
        <v>#N/A</v>
      </c>
      <c r="DA76" s="639" t="e">
        <f t="shared" si="122"/>
        <v>#N/A</v>
      </c>
      <c r="DB76" s="640" t="e">
        <f t="shared" si="122"/>
        <v>#N/A</v>
      </c>
      <c r="DC76" s="641" t="e">
        <f t="shared" si="122"/>
        <v>#N/A</v>
      </c>
      <c r="DD76" s="638" t="e">
        <f t="shared" ref="DD76:EA76" si="123">DD75+CZ76</f>
        <v>#N/A</v>
      </c>
      <c r="DE76" s="639" t="e">
        <f t="shared" si="123"/>
        <v>#N/A</v>
      </c>
      <c r="DF76" s="640" t="e">
        <f t="shared" si="123"/>
        <v>#N/A</v>
      </c>
      <c r="DG76" s="641" t="e">
        <f t="shared" si="123"/>
        <v>#N/A</v>
      </c>
      <c r="DH76" s="638" t="e">
        <f t="shared" si="123"/>
        <v>#N/A</v>
      </c>
      <c r="DI76" s="639" t="e">
        <f t="shared" si="123"/>
        <v>#N/A</v>
      </c>
      <c r="DJ76" s="640" t="e">
        <f t="shared" si="123"/>
        <v>#N/A</v>
      </c>
      <c r="DK76" s="641" t="e">
        <f t="shared" si="123"/>
        <v>#N/A</v>
      </c>
      <c r="DL76" s="638" t="e">
        <f t="shared" si="123"/>
        <v>#N/A</v>
      </c>
      <c r="DM76" s="639" t="e">
        <f t="shared" si="123"/>
        <v>#N/A</v>
      </c>
      <c r="DN76" s="640" t="e">
        <f t="shared" si="123"/>
        <v>#N/A</v>
      </c>
      <c r="DO76" s="641" t="e">
        <f t="shared" si="123"/>
        <v>#N/A</v>
      </c>
      <c r="DP76" s="638" t="e">
        <f t="shared" si="123"/>
        <v>#N/A</v>
      </c>
      <c r="DQ76" s="639" t="e">
        <f t="shared" si="123"/>
        <v>#N/A</v>
      </c>
      <c r="DR76" s="640" t="e">
        <f t="shared" si="123"/>
        <v>#N/A</v>
      </c>
      <c r="DS76" s="641" t="e">
        <f t="shared" si="123"/>
        <v>#N/A</v>
      </c>
      <c r="DT76" s="638" t="e">
        <f t="shared" si="123"/>
        <v>#N/A</v>
      </c>
      <c r="DU76" s="639" t="e">
        <f t="shared" si="123"/>
        <v>#N/A</v>
      </c>
      <c r="DV76" s="640" t="e">
        <f t="shared" si="123"/>
        <v>#N/A</v>
      </c>
      <c r="DW76" s="641" t="e">
        <f t="shared" si="123"/>
        <v>#N/A</v>
      </c>
      <c r="DX76" s="638" t="e">
        <f t="shared" si="123"/>
        <v>#N/A</v>
      </c>
      <c r="DY76" s="639" t="e">
        <f t="shared" si="123"/>
        <v>#N/A</v>
      </c>
      <c r="DZ76" s="640" t="e">
        <f t="shared" si="123"/>
        <v>#N/A</v>
      </c>
      <c r="EA76" s="641" t="e">
        <f t="shared" si="123"/>
        <v>#N/A</v>
      </c>
    </row>
    <row r="77" spans="2:131" ht="12.75" hidden="1" customHeight="1">
      <c r="B77" s="626"/>
      <c r="C77" s="627"/>
      <c r="D77" s="642" t="s">
        <v>2448</v>
      </c>
      <c r="E77" s="643" t="s">
        <v>2449</v>
      </c>
      <c r="F77" s="644"/>
      <c r="G77" s="645">
        <f>IF(F77=0,0,F77/F$115)</f>
        <v>0</v>
      </c>
      <c r="H77" s="646"/>
      <c r="I77" s="647"/>
      <c r="J77" s="647"/>
      <c r="K77" s="648"/>
      <c r="L77" s="649">
        <f>IF(O77&lt;&gt;0,(O77/$F77)*100,0)</f>
        <v>0</v>
      </c>
      <c r="M77" s="649">
        <v>0</v>
      </c>
      <c r="N77" s="650">
        <f>O77-M77</f>
        <v>0</v>
      </c>
      <c r="O77" s="651"/>
      <c r="P77" s="652">
        <f>IF(S77&lt;&gt;0,(S77/$F77)*100,0)</f>
        <v>0</v>
      </c>
      <c r="Q77" s="649">
        <v>0</v>
      </c>
      <c r="R77" s="649">
        <f>S77-Q77</f>
        <v>0</v>
      </c>
      <c r="S77" s="651"/>
      <c r="T77" s="652">
        <f>IF(W77&lt;&gt;0,(W77/$F77)*100,0)</f>
        <v>0</v>
      </c>
      <c r="U77" s="649">
        <v>0</v>
      </c>
      <c r="V77" s="649">
        <f>W77-U77</f>
        <v>0</v>
      </c>
      <c r="W77" s="651"/>
      <c r="X77" s="652">
        <f>IF(AA77&lt;&gt;0,(AA77/$F77)*100,0)</f>
        <v>0</v>
      </c>
      <c r="Y77" s="649">
        <v>0</v>
      </c>
      <c r="Z77" s="649">
        <f>AA77-Y77</f>
        <v>0</v>
      </c>
      <c r="AA77" s="651"/>
      <c r="AB77" s="652">
        <f>IF(AE77&lt;&gt;0,(AE77/$F77)*100,0)</f>
        <v>0</v>
      </c>
      <c r="AC77" s="649">
        <v>0</v>
      </c>
      <c r="AD77" s="649">
        <f>AE77-AC77</f>
        <v>0</v>
      </c>
      <c r="AE77" s="651"/>
      <c r="AF77" s="652">
        <f>IF(AI77&lt;&gt;0,(AI77/$F77)*100,0)</f>
        <v>0</v>
      </c>
      <c r="AG77" s="649">
        <v>0</v>
      </c>
      <c r="AH77" s="649">
        <f>AI77-AG77</f>
        <v>0</v>
      </c>
      <c r="AI77" s="651"/>
      <c r="AJ77" s="652">
        <f>IF(AM77&lt;&gt;0,(AM77/$F77)*100,0)</f>
        <v>0</v>
      </c>
      <c r="AK77" s="649">
        <v>0</v>
      </c>
      <c r="AL77" s="649">
        <f>AM77-AK77</f>
        <v>0</v>
      </c>
      <c r="AM77" s="651"/>
      <c r="AN77" s="652">
        <f>IF(AQ77&lt;&gt;0,(AQ77/$F77)*100,0)</f>
        <v>0</v>
      </c>
      <c r="AO77" s="649">
        <v>0</v>
      </c>
      <c r="AP77" s="649">
        <f>AQ77-AO77</f>
        <v>0</v>
      </c>
      <c r="AQ77" s="651"/>
      <c r="AR77" s="652">
        <f>IF(AU77&lt;&gt;0,(AU77/$F77)*100,0)</f>
        <v>0</v>
      </c>
      <c r="AS77" s="649">
        <v>0</v>
      </c>
      <c r="AT77" s="649">
        <f>AU77-AS77</f>
        <v>0</v>
      </c>
      <c r="AU77" s="651"/>
      <c r="AV77" s="652">
        <f>IF(AY77&lt;&gt;0,(AY77/$F77)*100,0)</f>
        <v>0</v>
      </c>
      <c r="AW77" s="649">
        <v>0</v>
      </c>
      <c r="AX77" s="649">
        <f>AY77-AW77</f>
        <v>0</v>
      </c>
      <c r="AY77" s="651"/>
      <c r="AZ77" s="652">
        <f>IF(BC77&lt;&gt;0,(BC77/$F77)*100,0)</f>
        <v>0</v>
      </c>
      <c r="BA77" s="649">
        <v>0</v>
      </c>
      <c r="BB77" s="649">
        <f>BC77-BA77</f>
        <v>0</v>
      </c>
      <c r="BC77" s="651"/>
      <c r="BD77" s="652">
        <f>IF(BG77&lt;&gt;0,(BG77/$F77)*100,0)</f>
        <v>0</v>
      </c>
      <c r="BE77" s="649">
        <v>0</v>
      </c>
      <c r="BF77" s="649">
        <f>BG77-BE77</f>
        <v>0</v>
      </c>
      <c r="BG77" s="651"/>
      <c r="BH77" s="652">
        <f>IF(BK77&lt;&gt;0,(BK77/$F77)*100,0)</f>
        <v>0</v>
      </c>
      <c r="BI77" s="649">
        <v>0</v>
      </c>
      <c r="BJ77" s="649">
        <f>BK77-BI77</f>
        <v>0</v>
      </c>
      <c r="BK77" s="651"/>
      <c r="BL77" s="652">
        <f>IF(BO77&lt;&gt;0,(BO77/$F77)*100,0)</f>
        <v>0</v>
      </c>
      <c r="BM77" s="649">
        <v>0</v>
      </c>
      <c r="BN77" s="649">
        <f>BO77-BM77</f>
        <v>0</v>
      </c>
      <c r="BO77" s="651"/>
      <c r="BP77" s="652">
        <f>IF(BS77&lt;&gt;0,(BS77/$F77)*100,0)</f>
        <v>0</v>
      </c>
      <c r="BQ77" s="649">
        <v>0</v>
      </c>
      <c r="BR77" s="649">
        <f>BS77-BQ77</f>
        <v>0</v>
      </c>
      <c r="BS77" s="651"/>
      <c r="BT77" s="652">
        <f>IF(BW77&lt;&gt;0,(BW77/$F77)*100,0)</f>
        <v>0</v>
      </c>
      <c r="BU77" s="649">
        <v>0</v>
      </c>
      <c r="BV77" s="649">
        <f>BW77-BU77</f>
        <v>0</v>
      </c>
      <c r="BW77" s="651"/>
      <c r="BX77" s="652">
        <f>IF(CA77&lt;&gt;0,(CA77/$F77)*100,0)</f>
        <v>0</v>
      </c>
      <c r="BY77" s="649">
        <v>0</v>
      </c>
      <c r="BZ77" s="649">
        <f>CA77-BY77</f>
        <v>0</v>
      </c>
      <c r="CA77" s="651"/>
      <c r="CB77" s="652">
        <f>IF(CE77&lt;&gt;0,(CE77/$F77)*100,0)</f>
        <v>0</v>
      </c>
      <c r="CC77" s="649">
        <v>0</v>
      </c>
      <c r="CD77" s="649">
        <f>CE77-CC77</f>
        <v>0</v>
      </c>
      <c r="CE77" s="651"/>
      <c r="CF77" s="652">
        <f>IF(CI77&lt;&gt;0,(CI77/$F77)*100,0)</f>
        <v>0</v>
      </c>
      <c r="CG77" s="649">
        <v>0</v>
      </c>
      <c r="CH77" s="649">
        <f>CI77-CG77</f>
        <v>0</v>
      </c>
      <c r="CI77" s="651"/>
      <c r="CJ77" s="652">
        <f>IF(CM77&lt;&gt;0,(CM77/$F77)*100,0)</f>
        <v>0</v>
      </c>
      <c r="CK77" s="649">
        <v>0</v>
      </c>
      <c r="CL77" s="649">
        <f>CM77-CK77</f>
        <v>0</v>
      </c>
      <c r="CM77" s="651"/>
      <c r="CN77" s="652">
        <f>IF(CQ77&lt;&gt;0,(CQ77/$F77)*100,0)</f>
        <v>0</v>
      </c>
      <c r="CO77" s="649">
        <v>0</v>
      </c>
      <c r="CP77" s="649">
        <f>CQ77-CO77</f>
        <v>0</v>
      </c>
      <c r="CQ77" s="651"/>
      <c r="CR77" s="652">
        <f>IF(CU77&lt;&gt;0,(CU77/$F77)*100,0)</f>
        <v>0</v>
      </c>
      <c r="CS77" s="649">
        <v>0</v>
      </c>
      <c r="CT77" s="649">
        <f>CU77-CS77</f>
        <v>0</v>
      </c>
      <c r="CU77" s="651"/>
      <c r="CV77" s="652">
        <f>IF(CY77&lt;&gt;0,(CY77/$F77)*100,0)</f>
        <v>0</v>
      </c>
      <c r="CW77" s="649">
        <v>0</v>
      </c>
      <c r="CX77" s="649">
        <f>CY77-CW77</f>
        <v>0</v>
      </c>
      <c r="CY77" s="651"/>
      <c r="CZ77" s="652">
        <f>IF(DC77&lt;&gt;0,(DC77/$F77)*100,0)</f>
        <v>0</v>
      </c>
      <c r="DA77" s="649">
        <v>0</v>
      </c>
      <c r="DB77" s="649">
        <f>DC77-DA77</f>
        <v>0</v>
      </c>
      <c r="DC77" s="651"/>
      <c r="DD77" s="652">
        <f>IF(DG77&lt;&gt;0,(DG77/$F77)*100,0)</f>
        <v>0</v>
      </c>
      <c r="DE77" s="649">
        <v>0</v>
      </c>
      <c r="DF77" s="649">
        <f>DG77-DE77</f>
        <v>0</v>
      </c>
      <c r="DG77" s="651"/>
      <c r="DH77" s="652">
        <f>IF(DK77&lt;&gt;0,(DK77/$F77)*100,0)</f>
        <v>0</v>
      </c>
      <c r="DI77" s="649">
        <v>0</v>
      </c>
      <c r="DJ77" s="649">
        <f>DK77-DI77</f>
        <v>0</v>
      </c>
      <c r="DK77" s="651"/>
      <c r="DL77" s="652">
        <f>IF(DO77&lt;&gt;0,(DO77/$F77)*100,0)</f>
        <v>0</v>
      </c>
      <c r="DM77" s="649">
        <v>0</v>
      </c>
      <c r="DN77" s="649">
        <f>DO77-DM77</f>
        <v>0</v>
      </c>
      <c r="DO77" s="651"/>
      <c r="DP77" s="652">
        <f>IF(DS77&lt;&gt;0,(DS77/$F77)*100,0)</f>
        <v>0</v>
      </c>
      <c r="DQ77" s="649">
        <v>0</v>
      </c>
      <c r="DR77" s="649">
        <f>DS77-DQ77</f>
        <v>0</v>
      </c>
      <c r="DS77" s="651"/>
      <c r="DT77" s="652">
        <f>IF(DW77&lt;&gt;0,(DW77/$F77)*100,0)</f>
        <v>0</v>
      </c>
      <c r="DU77" s="649">
        <v>0</v>
      </c>
      <c r="DV77" s="649">
        <f>DW77-DU77</f>
        <v>0</v>
      </c>
      <c r="DW77" s="651"/>
      <c r="DX77" s="652">
        <f>IF(EA77&lt;&gt;0,(EA77/$F77)*100,0)</f>
        <v>0</v>
      </c>
      <c r="DY77" s="649">
        <v>0</v>
      </c>
      <c r="DZ77" s="649">
        <f>EA77-DY77</f>
        <v>0</v>
      </c>
      <c r="EA77" s="651"/>
    </row>
    <row r="78" spans="2:131" ht="12.75" hidden="1" customHeight="1">
      <c r="B78" s="665"/>
      <c r="C78" s="627"/>
      <c r="D78" s="653" t="s">
        <v>2450</v>
      </c>
      <c r="E78" s="654" t="s">
        <v>2451</v>
      </c>
      <c r="F78" s="655" t="e">
        <f>IF(F77=0,F75,F77)</f>
        <v>#N/A</v>
      </c>
      <c r="G78" s="656"/>
      <c r="H78" s="657"/>
      <c r="I78" s="658"/>
      <c r="J78" s="658"/>
      <c r="K78" s="659"/>
      <c r="L78" s="660">
        <f>L77+H78</f>
        <v>0</v>
      </c>
      <c r="M78" s="660">
        <f>M77+I78</f>
        <v>0</v>
      </c>
      <c r="N78" s="661">
        <f>N77+J78</f>
        <v>0</v>
      </c>
      <c r="O78" s="662" t="e">
        <f>'COMP INVESTIM.'!#REF!</f>
        <v>#REF!</v>
      </c>
      <c r="P78" s="663">
        <f t="shared" ref="P78:AU78" si="124">P77+L78</f>
        <v>0</v>
      </c>
      <c r="Q78" s="660">
        <f t="shared" si="124"/>
        <v>0</v>
      </c>
      <c r="R78" s="660">
        <f t="shared" si="124"/>
        <v>0</v>
      </c>
      <c r="S78" s="662" t="e">
        <f t="shared" si="124"/>
        <v>#REF!</v>
      </c>
      <c r="T78" s="663">
        <f t="shared" si="124"/>
        <v>0</v>
      </c>
      <c r="U78" s="660">
        <f t="shared" si="124"/>
        <v>0</v>
      </c>
      <c r="V78" s="660">
        <f t="shared" si="124"/>
        <v>0</v>
      </c>
      <c r="W78" s="662" t="e">
        <f t="shared" si="124"/>
        <v>#REF!</v>
      </c>
      <c r="X78" s="663">
        <f t="shared" si="124"/>
        <v>0</v>
      </c>
      <c r="Y78" s="660">
        <f t="shared" si="124"/>
        <v>0</v>
      </c>
      <c r="Z78" s="660">
        <f t="shared" si="124"/>
        <v>0</v>
      </c>
      <c r="AA78" s="662" t="e">
        <f t="shared" si="124"/>
        <v>#REF!</v>
      </c>
      <c r="AB78" s="663">
        <f t="shared" si="124"/>
        <v>0</v>
      </c>
      <c r="AC78" s="660">
        <f t="shared" si="124"/>
        <v>0</v>
      </c>
      <c r="AD78" s="660">
        <f t="shared" si="124"/>
        <v>0</v>
      </c>
      <c r="AE78" s="662" t="e">
        <f t="shared" si="124"/>
        <v>#REF!</v>
      </c>
      <c r="AF78" s="663">
        <f t="shared" si="124"/>
        <v>0</v>
      </c>
      <c r="AG78" s="660">
        <f t="shared" si="124"/>
        <v>0</v>
      </c>
      <c r="AH78" s="660">
        <f t="shared" si="124"/>
        <v>0</v>
      </c>
      <c r="AI78" s="662" t="e">
        <f t="shared" si="124"/>
        <v>#REF!</v>
      </c>
      <c r="AJ78" s="663">
        <f t="shared" si="124"/>
        <v>0</v>
      </c>
      <c r="AK78" s="660">
        <f t="shared" si="124"/>
        <v>0</v>
      </c>
      <c r="AL78" s="660">
        <f t="shared" si="124"/>
        <v>0</v>
      </c>
      <c r="AM78" s="662" t="e">
        <f t="shared" si="124"/>
        <v>#REF!</v>
      </c>
      <c r="AN78" s="663">
        <f t="shared" si="124"/>
        <v>0</v>
      </c>
      <c r="AO78" s="660">
        <f t="shared" si="124"/>
        <v>0</v>
      </c>
      <c r="AP78" s="660">
        <f t="shared" si="124"/>
        <v>0</v>
      </c>
      <c r="AQ78" s="662" t="e">
        <f t="shared" si="124"/>
        <v>#REF!</v>
      </c>
      <c r="AR78" s="663">
        <f t="shared" si="124"/>
        <v>0</v>
      </c>
      <c r="AS78" s="660">
        <f t="shared" si="124"/>
        <v>0</v>
      </c>
      <c r="AT78" s="660">
        <f t="shared" si="124"/>
        <v>0</v>
      </c>
      <c r="AU78" s="662" t="e">
        <f t="shared" si="124"/>
        <v>#REF!</v>
      </c>
      <c r="AV78" s="663">
        <f t="shared" ref="AV78:CA78" si="125">AV77+AR78</f>
        <v>0</v>
      </c>
      <c r="AW78" s="660">
        <f t="shared" si="125"/>
        <v>0</v>
      </c>
      <c r="AX78" s="660">
        <f t="shared" si="125"/>
        <v>0</v>
      </c>
      <c r="AY78" s="662" t="e">
        <f t="shared" si="125"/>
        <v>#REF!</v>
      </c>
      <c r="AZ78" s="663">
        <f t="shared" si="125"/>
        <v>0</v>
      </c>
      <c r="BA78" s="660">
        <f t="shared" si="125"/>
        <v>0</v>
      </c>
      <c r="BB78" s="660">
        <f t="shared" si="125"/>
        <v>0</v>
      </c>
      <c r="BC78" s="662" t="e">
        <f t="shared" si="125"/>
        <v>#REF!</v>
      </c>
      <c r="BD78" s="663">
        <f t="shared" si="125"/>
        <v>0</v>
      </c>
      <c r="BE78" s="660">
        <f t="shared" si="125"/>
        <v>0</v>
      </c>
      <c r="BF78" s="660">
        <f t="shared" si="125"/>
        <v>0</v>
      </c>
      <c r="BG78" s="662" t="e">
        <f t="shared" si="125"/>
        <v>#REF!</v>
      </c>
      <c r="BH78" s="663">
        <f t="shared" si="125"/>
        <v>0</v>
      </c>
      <c r="BI78" s="660">
        <f t="shared" si="125"/>
        <v>0</v>
      </c>
      <c r="BJ78" s="660">
        <f t="shared" si="125"/>
        <v>0</v>
      </c>
      <c r="BK78" s="662" t="e">
        <f t="shared" si="125"/>
        <v>#REF!</v>
      </c>
      <c r="BL78" s="663">
        <f t="shared" si="125"/>
        <v>0</v>
      </c>
      <c r="BM78" s="660">
        <f t="shared" si="125"/>
        <v>0</v>
      </c>
      <c r="BN78" s="660">
        <f t="shared" si="125"/>
        <v>0</v>
      </c>
      <c r="BO78" s="662" t="e">
        <f t="shared" si="125"/>
        <v>#REF!</v>
      </c>
      <c r="BP78" s="663">
        <f t="shared" si="125"/>
        <v>0</v>
      </c>
      <c r="BQ78" s="660">
        <f t="shared" si="125"/>
        <v>0</v>
      </c>
      <c r="BR78" s="660">
        <f t="shared" si="125"/>
        <v>0</v>
      </c>
      <c r="BS78" s="662" t="e">
        <f t="shared" si="125"/>
        <v>#REF!</v>
      </c>
      <c r="BT78" s="663">
        <f t="shared" si="125"/>
        <v>0</v>
      </c>
      <c r="BU78" s="660">
        <f t="shared" si="125"/>
        <v>0</v>
      </c>
      <c r="BV78" s="660">
        <f t="shared" si="125"/>
        <v>0</v>
      </c>
      <c r="BW78" s="662" t="e">
        <f t="shared" si="125"/>
        <v>#REF!</v>
      </c>
      <c r="BX78" s="663">
        <f t="shared" si="125"/>
        <v>0</v>
      </c>
      <c r="BY78" s="660">
        <f t="shared" si="125"/>
        <v>0</v>
      </c>
      <c r="BZ78" s="660">
        <f t="shared" si="125"/>
        <v>0</v>
      </c>
      <c r="CA78" s="662" t="e">
        <f t="shared" si="125"/>
        <v>#REF!</v>
      </c>
      <c r="CB78" s="663">
        <f t="shared" ref="CB78:DG78" si="126">CB77+BX78</f>
        <v>0</v>
      </c>
      <c r="CC78" s="660">
        <f t="shared" si="126"/>
        <v>0</v>
      </c>
      <c r="CD78" s="660">
        <f t="shared" si="126"/>
        <v>0</v>
      </c>
      <c r="CE78" s="662" t="e">
        <f t="shared" si="126"/>
        <v>#REF!</v>
      </c>
      <c r="CF78" s="663">
        <f t="shared" si="126"/>
        <v>0</v>
      </c>
      <c r="CG78" s="660">
        <f t="shared" si="126"/>
        <v>0</v>
      </c>
      <c r="CH78" s="660">
        <f t="shared" si="126"/>
        <v>0</v>
      </c>
      <c r="CI78" s="662" t="e">
        <f t="shared" si="126"/>
        <v>#REF!</v>
      </c>
      <c r="CJ78" s="663">
        <f t="shared" si="126"/>
        <v>0</v>
      </c>
      <c r="CK78" s="660">
        <f t="shared" si="126"/>
        <v>0</v>
      </c>
      <c r="CL78" s="660">
        <f t="shared" si="126"/>
        <v>0</v>
      </c>
      <c r="CM78" s="662" t="e">
        <f t="shared" si="126"/>
        <v>#REF!</v>
      </c>
      <c r="CN78" s="663">
        <f t="shared" si="126"/>
        <v>0</v>
      </c>
      <c r="CO78" s="660">
        <f t="shared" si="126"/>
        <v>0</v>
      </c>
      <c r="CP78" s="660">
        <f t="shared" si="126"/>
        <v>0</v>
      </c>
      <c r="CQ78" s="662" t="e">
        <f t="shared" si="126"/>
        <v>#REF!</v>
      </c>
      <c r="CR78" s="663">
        <f t="shared" si="126"/>
        <v>0</v>
      </c>
      <c r="CS78" s="660">
        <f t="shared" si="126"/>
        <v>0</v>
      </c>
      <c r="CT78" s="660">
        <f t="shared" si="126"/>
        <v>0</v>
      </c>
      <c r="CU78" s="662" t="e">
        <f t="shared" si="126"/>
        <v>#REF!</v>
      </c>
      <c r="CV78" s="663">
        <f t="shared" si="126"/>
        <v>0</v>
      </c>
      <c r="CW78" s="660">
        <f t="shared" si="126"/>
        <v>0</v>
      </c>
      <c r="CX78" s="660">
        <f t="shared" si="126"/>
        <v>0</v>
      </c>
      <c r="CY78" s="662" t="e">
        <f t="shared" si="126"/>
        <v>#REF!</v>
      </c>
      <c r="CZ78" s="663">
        <f t="shared" si="126"/>
        <v>0</v>
      </c>
      <c r="DA78" s="660">
        <f t="shared" si="126"/>
        <v>0</v>
      </c>
      <c r="DB78" s="660">
        <f t="shared" si="126"/>
        <v>0</v>
      </c>
      <c r="DC78" s="662" t="e">
        <f t="shared" si="126"/>
        <v>#REF!</v>
      </c>
      <c r="DD78" s="663">
        <f t="shared" si="126"/>
        <v>0</v>
      </c>
      <c r="DE78" s="660">
        <f t="shared" si="126"/>
        <v>0</v>
      </c>
      <c r="DF78" s="660">
        <f t="shared" si="126"/>
        <v>0</v>
      </c>
      <c r="DG78" s="662" t="e">
        <f t="shared" si="126"/>
        <v>#REF!</v>
      </c>
      <c r="DH78" s="663">
        <f t="shared" ref="DH78:EA78" si="127">DH77+DD78</f>
        <v>0</v>
      </c>
      <c r="DI78" s="660">
        <f t="shared" si="127"/>
        <v>0</v>
      </c>
      <c r="DJ78" s="660">
        <f t="shared" si="127"/>
        <v>0</v>
      </c>
      <c r="DK78" s="662" t="e">
        <f t="shared" si="127"/>
        <v>#REF!</v>
      </c>
      <c r="DL78" s="663">
        <f t="shared" si="127"/>
        <v>0</v>
      </c>
      <c r="DM78" s="660">
        <f t="shared" si="127"/>
        <v>0</v>
      </c>
      <c r="DN78" s="660">
        <f t="shared" si="127"/>
        <v>0</v>
      </c>
      <c r="DO78" s="662" t="e">
        <f t="shared" si="127"/>
        <v>#REF!</v>
      </c>
      <c r="DP78" s="663">
        <f t="shared" si="127"/>
        <v>0</v>
      </c>
      <c r="DQ78" s="660">
        <f t="shared" si="127"/>
        <v>0</v>
      </c>
      <c r="DR78" s="660">
        <f t="shared" si="127"/>
        <v>0</v>
      </c>
      <c r="DS78" s="662" t="e">
        <f t="shared" si="127"/>
        <v>#REF!</v>
      </c>
      <c r="DT78" s="663">
        <f t="shared" si="127"/>
        <v>0</v>
      </c>
      <c r="DU78" s="660">
        <f t="shared" si="127"/>
        <v>0</v>
      </c>
      <c r="DV78" s="660">
        <f t="shared" si="127"/>
        <v>0</v>
      </c>
      <c r="DW78" s="662" t="e">
        <f t="shared" si="127"/>
        <v>#REF!</v>
      </c>
      <c r="DX78" s="663">
        <f t="shared" si="127"/>
        <v>0</v>
      </c>
      <c r="DY78" s="660">
        <f t="shared" si="127"/>
        <v>0</v>
      </c>
      <c r="DZ78" s="660">
        <f t="shared" si="127"/>
        <v>0</v>
      </c>
      <c r="EA78" s="662" t="e">
        <f t="shared" si="127"/>
        <v>#REF!</v>
      </c>
    </row>
    <row r="79" spans="2:131" ht="12.75" customHeight="1">
      <c r="B79" s="610">
        <v>17</v>
      </c>
      <c r="C79" s="664" t="e">
        <f>NA()</f>
        <v>#N/A</v>
      </c>
      <c r="D79" s="612" t="s">
        <v>2445</v>
      </c>
      <c r="E79" s="613" t="s">
        <v>2446</v>
      </c>
      <c r="F79" s="614" t="e">
        <f>NA()</f>
        <v>#N/A</v>
      </c>
      <c r="G79" s="615" t="e">
        <f>NA()</f>
        <v>#N/A</v>
      </c>
      <c r="H79" s="616"/>
      <c r="I79" s="617"/>
      <c r="J79" s="617"/>
      <c r="K79" s="618"/>
      <c r="L79" s="619" t="e">
        <f>NA()</f>
        <v>#N/A</v>
      </c>
      <c r="M79" s="620" t="e">
        <f>NA()</f>
        <v>#N/A</v>
      </c>
      <c r="N79" s="621" t="e">
        <f>NA()</f>
        <v>#N/A</v>
      </c>
      <c r="O79" s="622" t="e">
        <f>M79+N79</f>
        <v>#N/A</v>
      </c>
      <c r="P79" s="623" t="e">
        <f>NA()</f>
        <v>#N/A</v>
      </c>
      <c r="Q79" s="624" t="e">
        <f>NA()</f>
        <v>#N/A</v>
      </c>
      <c r="R79" s="624" t="e">
        <f>NA()</f>
        <v>#N/A</v>
      </c>
      <c r="S79" s="625" t="e">
        <f>Q79+R79</f>
        <v>#N/A</v>
      </c>
      <c r="T79" s="623" t="e">
        <f>NA()</f>
        <v>#N/A</v>
      </c>
      <c r="U79" s="624" t="e">
        <f>NA()</f>
        <v>#N/A</v>
      </c>
      <c r="V79" s="624" t="e">
        <f>NA()</f>
        <v>#N/A</v>
      </c>
      <c r="W79" s="625" t="e">
        <f>U79+V79</f>
        <v>#N/A</v>
      </c>
      <c r="X79" s="623" t="e">
        <f>NA()</f>
        <v>#N/A</v>
      </c>
      <c r="Y79" s="624" t="e">
        <f>NA()</f>
        <v>#N/A</v>
      </c>
      <c r="Z79" s="624" t="e">
        <f>NA()</f>
        <v>#N/A</v>
      </c>
      <c r="AA79" s="625" t="e">
        <f>Y79+Z79</f>
        <v>#N/A</v>
      </c>
      <c r="AB79" s="623" t="e">
        <f>NA()</f>
        <v>#N/A</v>
      </c>
      <c r="AC79" s="624" t="e">
        <f>NA()</f>
        <v>#N/A</v>
      </c>
      <c r="AD79" s="624" t="e">
        <f>NA()</f>
        <v>#N/A</v>
      </c>
      <c r="AE79" s="625" t="e">
        <f>AC79+AD79</f>
        <v>#N/A</v>
      </c>
      <c r="AF79" s="623" t="e">
        <f>NA()</f>
        <v>#N/A</v>
      </c>
      <c r="AG79" s="624" t="e">
        <f>NA()</f>
        <v>#N/A</v>
      </c>
      <c r="AH79" s="624" t="e">
        <f>NA()</f>
        <v>#N/A</v>
      </c>
      <c r="AI79" s="625" t="e">
        <f>AG79+AH79</f>
        <v>#N/A</v>
      </c>
      <c r="AJ79" s="623" t="e">
        <f>NA()</f>
        <v>#N/A</v>
      </c>
      <c r="AK79" s="624" t="e">
        <f>NA()</f>
        <v>#N/A</v>
      </c>
      <c r="AL79" s="624" t="e">
        <f>NA()</f>
        <v>#N/A</v>
      </c>
      <c r="AM79" s="625" t="e">
        <f>AK79+AL79</f>
        <v>#N/A</v>
      </c>
      <c r="AN79" s="623" t="e">
        <f>NA()</f>
        <v>#N/A</v>
      </c>
      <c r="AO79" s="624" t="e">
        <f>NA()</f>
        <v>#N/A</v>
      </c>
      <c r="AP79" s="624" t="e">
        <f>NA()</f>
        <v>#N/A</v>
      </c>
      <c r="AQ79" s="625" t="e">
        <f>AO79+AP79</f>
        <v>#N/A</v>
      </c>
      <c r="AR79" s="623" t="e">
        <f>NA()</f>
        <v>#N/A</v>
      </c>
      <c r="AS79" s="624" t="e">
        <f>NA()</f>
        <v>#N/A</v>
      </c>
      <c r="AT79" s="624" t="e">
        <f>NA()</f>
        <v>#N/A</v>
      </c>
      <c r="AU79" s="625" t="e">
        <f>AS79+AT79</f>
        <v>#N/A</v>
      </c>
      <c r="AV79" s="623" t="e">
        <f>NA()</f>
        <v>#N/A</v>
      </c>
      <c r="AW79" s="624" t="e">
        <f>NA()</f>
        <v>#N/A</v>
      </c>
      <c r="AX79" s="624" t="e">
        <f>NA()</f>
        <v>#N/A</v>
      </c>
      <c r="AY79" s="625" t="e">
        <f>AW79+AX79</f>
        <v>#N/A</v>
      </c>
      <c r="AZ79" s="623" t="e">
        <f>NA()</f>
        <v>#N/A</v>
      </c>
      <c r="BA79" s="624" t="e">
        <f>NA()</f>
        <v>#N/A</v>
      </c>
      <c r="BB79" s="624" t="e">
        <f>NA()</f>
        <v>#N/A</v>
      </c>
      <c r="BC79" s="625" t="e">
        <f>BA79+BB79</f>
        <v>#N/A</v>
      </c>
      <c r="BD79" s="623" t="e">
        <f>NA()</f>
        <v>#N/A</v>
      </c>
      <c r="BE79" s="624" t="e">
        <f>NA()</f>
        <v>#N/A</v>
      </c>
      <c r="BF79" s="624" t="e">
        <f>NA()</f>
        <v>#N/A</v>
      </c>
      <c r="BG79" s="625" t="e">
        <f>BE79+BF79</f>
        <v>#N/A</v>
      </c>
      <c r="BH79" s="623" t="e">
        <f>NA()</f>
        <v>#N/A</v>
      </c>
      <c r="BI79" s="624" t="e">
        <f>NA()</f>
        <v>#N/A</v>
      </c>
      <c r="BJ79" s="624" t="e">
        <f>NA()</f>
        <v>#N/A</v>
      </c>
      <c r="BK79" s="625" t="e">
        <f>BI79+BJ79</f>
        <v>#N/A</v>
      </c>
      <c r="BL79" s="623" t="e">
        <f>NA()</f>
        <v>#N/A</v>
      </c>
      <c r="BM79" s="624" t="e">
        <f>NA()</f>
        <v>#N/A</v>
      </c>
      <c r="BN79" s="624" t="e">
        <f>NA()</f>
        <v>#N/A</v>
      </c>
      <c r="BO79" s="625" t="e">
        <f>BM79+BN79</f>
        <v>#N/A</v>
      </c>
      <c r="BP79" s="623" t="e">
        <f>NA()</f>
        <v>#N/A</v>
      </c>
      <c r="BQ79" s="624" t="e">
        <f>NA()</f>
        <v>#N/A</v>
      </c>
      <c r="BR79" s="624" t="e">
        <f>NA()</f>
        <v>#N/A</v>
      </c>
      <c r="BS79" s="625" t="e">
        <f>BQ79+BR79</f>
        <v>#N/A</v>
      </c>
      <c r="BT79" s="623" t="e">
        <f>NA()</f>
        <v>#N/A</v>
      </c>
      <c r="BU79" s="624" t="e">
        <f>NA()</f>
        <v>#N/A</v>
      </c>
      <c r="BV79" s="624" t="e">
        <f>NA()</f>
        <v>#N/A</v>
      </c>
      <c r="BW79" s="625" t="e">
        <f>BU79+BV79</f>
        <v>#N/A</v>
      </c>
      <c r="BX79" s="623" t="e">
        <f>NA()</f>
        <v>#N/A</v>
      </c>
      <c r="BY79" s="624" t="e">
        <f>NA()</f>
        <v>#N/A</v>
      </c>
      <c r="BZ79" s="624" t="e">
        <f>NA()</f>
        <v>#N/A</v>
      </c>
      <c r="CA79" s="625" t="e">
        <f>BY79+BZ79</f>
        <v>#N/A</v>
      </c>
      <c r="CB79" s="623" t="e">
        <f>NA()</f>
        <v>#N/A</v>
      </c>
      <c r="CC79" s="624" t="e">
        <f>NA()</f>
        <v>#N/A</v>
      </c>
      <c r="CD79" s="624" t="e">
        <f>NA()</f>
        <v>#N/A</v>
      </c>
      <c r="CE79" s="625" t="e">
        <f>CC79+CD79</f>
        <v>#N/A</v>
      </c>
      <c r="CF79" s="623" t="e">
        <f>NA()</f>
        <v>#N/A</v>
      </c>
      <c r="CG79" s="624" t="e">
        <f>NA()</f>
        <v>#N/A</v>
      </c>
      <c r="CH79" s="624" t="e">
        <f>NA()</f>
        <v>#N/A</v>
      </c>
      <c r="CI79" s="625" t="e">
        <f>CG79+CH79</f>
        <v>#N/A</v>
      </c>
      <c r="CJ79" s="623" t="e">
        <f>NA()</f>
        <v>#N/A</v>
      </c>
      <c r="CK79" s="624" t="e">
        <f>NA()</f>
        <v>#N/A</v>
      </c>
      <c r="CL79" s="624" t="e">
        <f>NA()</f>
        <v>#N/A</v>
      </c>
      <c r="CM79" s="625" t="e">
        <f>CK79+CL79</f>
        <v>#N/A</v>
      </c>
      <c r="CN79" s="623" t="e">
        <f>NA()</f>
        <v>#N/A</v>
      </c>
      <c r="CO79" s="624" t="e">
        <f>NA()</f>
        <v>#N/A</v>
      </c>
      <c r="CP79" s="624" t="e">
        <f>NA()</f>
        <v>#N/A</v>
      </c>
      <c r="CQ79" s="625" t="e">
        <f>CO79+CP79</f>
        <v>#N/A</v>
      </c>
      <c r="CR79" s="623" t="e">
        <f>NA()</f>
        <v>#N/A</v>
      </c>
      <c r="CS79" s="624" t="e">
        <f>NA()</f>
        <v>#N/A</v>
      </c>
      <c r="CT79" s="624" t="e">
        <f>NA()</f>
        <v>#N/A</v>
      </c>
      <c r="CU79" s="625" t="e">
        <f>CS79+CT79</f>
        <v>#N/A</v>
      </c>
      <c r="CV79" s="623" t="e">
        <f>NA()</f>
        <v>#N/A</v>
      </c>
      <c r="CW79" s="624" t="e">
        <f>NA()</f>
        <v>#N/A</v>
      </c>
      <c r="CX79" s="624" t="e">
        <f>NA()</f>
        <v>#N/A</v>
      </c>
      <c r="CY79" s="625" t="e">
        <f>CW79+CX79</f>
        <v>#N/A</v>
      </c>
      <c r="CZ79" s="623" t="e">
        <f>NA()</f>
        <v>#N/A</v>
      </c>
      <c r="DA79" s="624" t="e">
        <f>NA()</f>
        <v>#N/A</v>
      </c>
      <c r="DB79" s="624" t="e">
        <f>NA()</f>
        <v>#N/A</v>
      </c>
      <c r="DC79" s="625" t="e">
        <f>DA79+DB79</f>
        <v>#N/A</v>
      </c>
      <c r="DD79" s="623" t="e">
        <f>NA()</f>
        <v>#N/A</v>
      </c>
      <c r="DE79" s="624" t="e">
        <f>NA()</f>
        <v>#N/A</v>
      </c>
      <c r="DF79" s="624" t="e">
        <f>NA()</f>
        <v>#N/A</v>
      </c>
      <c r="DG79" s="625" t="e">
        <f>DE79+DF79</f>
        <v>#N/A</v>
      </c>
      <c r="DH79" s="623" t="e">
        <f>NA()</f>
        <v>#N/A</v>
      </c>
      <c r="DI79" s="624" t="e">
        <f>NA()</f>
        <v>#N/A</v>
      </c>
      <c r="DJ79" s="624" t="e">
        <f>NA()</f>
        <v>#N/A</v>
      </c>
      <c r="DK79" s="625" t="e">
        <f>DI79+DJ79</f>
        <v>#N/A</v>
      </c>
      <c r="DL79" s="623" t="e">
        <f>NA()</f>
        <v>#N/A</v>
      </c>
      <c r="DM79" s="624" t="e">
        <f>NA()</f>
        <v>#N/A</v>
      </c>
      <c r="DN79" s="624" t="e">
        <f>NA()</f>
        <v>#N/A</v>
      </c>
      <c r="DO79" s="625" t="e">
        <f>DM79+DN79</f>
        <v>#N/A</v>
      </c>
      <c r="DP79" s="623" t="e">
        <f>NA()</f>
        <v>#N/A</v>
      </c>
      <c r="DQ79" s="624" t="e">
        <f>NA()</f>
        <v>#N/A</v>
      </c>
      <c r="DR79" s="624" t="e">
        <f>NA()</f>
        <v>#N/A</v>
      </c>
      <c r="DS79" s="625" t="e">
        <f>DQ79+DR79</f>
        <v>#N/A</v>
      </c>
      <c r="DT79" s="623" t="e">
        <f>NA()</f>
        <v>#N/A</v>
      </c>
      <c r="DU79" s="624" t="e">
        <f>NA()</f>
        <v>#N/A</v>
      </c>
      <c r="DV79" s="624" t="e">
        <f>NA()</f>
        <v>#N/A</v>
      </c>
      <c r="DW79" s="625" t="e">
        <f>DU79+DV79</f>
        <v>#N/A</v>
      </c>
      <c r="DX79" s="623" t="e">
        <f>NA()</f>
        <v>#N/A</v>
      </c>
      <c r="DY79" s="624" t="e">
        <f>NA()</f>
        <v>#N/A</v>
      </c>
      <c r="DZ79" s="624" t="e">
        <f>NA()</f>
        <v>#N/A</v>
      </c>
      <c r="EA79" s="625" t="e">
        <f>DY79+DZ79</f>
        <v>#N/A</v>
      </c>
    </row>
    <row r="80" spans="2:131" ht="12.75" hidden="1" customHeight="1">
      <c r="B80" s="626"/>
      <c r="C80" s="627"/>
      <c r="D80" s="628" t="s">
        <v>2445</v>
      </c>
      <c r="E80" s="629" t="s">
        <v>2447</v>
      </c>
      <c r="F80" s="630">
        <f>IF(F81&lt;&gt;0,F79-F81,0)</f>
        <v>0</v>
      </c>
      <c r="G80" s="631"/>
      <c r="H80" s="632"/>
      <c r="I80" s="633"/>
      <c r="J80" s="633"/>
      <c r="K80" s="634"/>
      <c r="L80" s="635" t="e">
        <f t="shared" ref="L80:AQ80" si="128">L79+H80</f>
        <v>#N/A</v>
      </c>
      <c r="M80" s="635" t="e">
        <f t="shared" si="128"/>
        <v>#N/A</v>
      </c>
      <c r="N80" s="636" t="e">
        <f t="shared" si="128"/>
        <v>#N/A</v>
      </c>
      <c r="O80" s="637" t="e">
        <f t="shared" si="128"/>
        <v>#N/A</v>
      </c>
      <c r="P80" s="638" t="e">
        <f t="shared" si="128"/>
        <v>#N/A</v>
      </c>
      <c r="Q80" s="639" t="e">
        <f t="shared" si="128"/>
        <v>#N/A</v>
      </c>
      <c r="R80" s="640" t="e">
        <f t="shared" si="128"/>
        <v>#N/A</v>
      </c>
      <c r="S80" s="641" t="e">
        <f t="shared" si="128"/>
        <v>#N/A</v>
      </c>
      <c r="T80" s="638" t="e">
        <f t="shared" si="128"/>
        <v>#N/A</v>
      </c>
      <c r="U80" s="639" t="e">
        <f t="shared" si="128"/>
        <v>#N/A</v>
      </c>
      <c r="V80" s="640" t="e">
        <f t="shared" si="128"/>
        <v>#N/A</v>
      </c>
      <c r="W80" s="641" t="e">
        <f t="shared" si="128"/>
        <v>#N/A</v>
      </c>
      <c r="X80" s="638" t="e">
        <f t="shared" si="128"/>
        <v>#N/A</v>
      </c>
      <c r="Y80" s="639" t="e">
        <f t="shared" si="128"/>
        <v>#N/A</v>
      </c>
      <c r="Z80" s="640" t="e">
        <f t="shared" si="128"/>
        <v>#N/A</v>
      </c>
      <c r="AA80" s="641" t="e">
        <f t="shared" si="128"/>
        <v>#N/A</v>
      </c>
      <c r="AB80" s="638" t="e">
        <f t="shared" si="128"/>
        <v>#N/A</v>
      </c>
      <c r="AC80" s="639" t="e">
        <f t="shared" si="128"/>
        <v>#N/A</v>
      </c>
      <c r="AD80" s="640" t="e">
        <f t="shared" si="128"/>
        <v>#N/A</v>
      </c>
      <c r="AE80" s="641" t="e">
        <f t="shared" si="128"/>
        <v>#N/A</v>
      </c>
      <c r="AF80" s="638" t="e">
        <f t="shared" si="128"/>
        <v>#N/A</v>
      </c>
      <c r="AG80" s="639" t="e">
        <f t="shared" si="128"/>
        <v>#N/A</v>
      </c>
      <c r="AH80" s="640" t="e">
        <f t="shared" si="128"/>
        <v>#N/A</v>
      </c>
      <c r="AI80" s="641" t="e">
        <f t="shared" si="128"/>
        <v>#N/A</v>
      </c>
      <c r="AJ80" s="638" t="e">
        <f t="shared" si="128"/>
        <v>#N/A</v>
      </c>
      <c r="AK80" s="639" t="e">
        <f t="shared" si="128"/>
        <v>#N/A</v>
      </c>
      <c r="AL80" s="640" t="e">
        <f t="shared" si="128"/>
        <v>#N/A</v>
      </c>
      <c r="AM80" s="641" t="e">
        <f t="shared" si="128"/>
        <v>#N/A</v>
      </c>
      <c r="AN80" s="638" t="e">
        <f t="shared" si="128"/>
        <v>#N/A</v>
      </c>
      <c r="AO80" s="639" t="e">
        <f t="shared" si="128"/>
        <v>#N/A</v>
      </c>
      <c r="AP80" s="640" t="e">
        <f t="shared" si="128"/>
        <v>#N/A</v>
      </c>
      <c r="AQ80" s="641" t="e">
        <f t="shared" si="128"/>
        <v>#N/A</v>
      </c>
      <c r="AR80" s="638" t="e">
        <f t="shared" ref="AR80:BW80" si="129">AR79+AN80</f>
        <v>#N/A</v>
      </c>
      <c r="AS80" s="639" t="e">
        <f t="shared" si="129"/>
        <v>#N/A</v>
      </c>
      <c r="AT80" s="640" t="e">
        <f t="shared" si="129"/>
        <v>#N/A</v>
      </c>
      <c r="AU80" s="641" t="e">
        <f t="shared" si="129"/>
        <v>#N/A</v>
      </c>
      <c r="AV80" s="638" t="e">
        <f t="shared" si="129"/>
        <v>#N/A</v>
      </c>
      <c r="AW80" s="639" t="e">
        <f t="shared" si="129"/>
        <v>#N/A</v>
      </c>
      <c r="AX80" s="640" t="e">
        <f t="shared" si="129"/>
        <v>#N/A</v>
      </c>
      <c r="AY80" s="641" t="e">
        <f t="shared" si="129"/>
        <v>#N/A</v>
      </c>
      <c r="AZ80" s="638" t="e">
        <f t="shared" si="129"/>
        <v>#N/A</v>
      </c>
      <c r="BA80" s="639" t="e">
        <f t="shared" si="129"/>
        <v>#N/A</v>
      </c>
      <c r="BB80" s="640" t="e">
        <f t="shared" si="129"/>
        <v>#N/A</v>
      </c>
      <c r="BC80" s="641" t="e">
        <f t="shared" si="129"/>
        <v>#N/A</v>
      </c>
      <c r="BD80" s="638" t="e">
        <f t="shared" si="129"/>
        <v>#N/A</v>
      </c>
      <c r="BE80" s="639" t="e">
        <f t="shared" si="129"/>
        <v>#N/A</v>
      </c>
      <c r="BF80" s="640" t="e">
        <f t="shared" si="129"/>
        <v>#N/A</v>
      </c>
      <c r="BG80" s="641" t="e">
        <f t="shared" si="129"/>
        <v>#N/A</v>
      </c>
      <c r="BH80" s="638" t="e">
        <f t="shared" si="129"/>
        <v>#N/A</v>
      </c>
      <c r="BI80" s="639" t="e">
        <f t="shared" si="129"/>
        <v>#N/A</v>
      </c>
      <c r="BJ80" s="640" t="e">
        <f t="shared" si="129"/>
        <v>#N/A</v>
      </c>
      <c r="BK80" s="641" t="e">
        <f t="shared" si="129"/>
        <v>#N/A</v>
      </c>
      <c r="BL80" s="638" t="e">
        <f t="shared" si="129"/>
        <v>#N/A</v>
      </c>
      <c r="BM80" s="639" t="e">
        <f t="shared" si="129"/>
        <v>#N/A</v>
      </c>
      <c r="BN80" s="640" t="e">
        <f t="shared" si="129"/>
        <v>#N/A</v>
      </c>
      <c r="BO80" s="641" t="e">
        <f t="shared" si="129"/>
        <v>#N/A</v>
      </c>
      <c r="BP80" s="638" t="e">
        <f t="shared" si="129"/>
        <v>#N/A</v>
      </c>
      <c r="BQ80" s="639" t="e">
        <f t="shared" si="129"/>
        <v>#N/A</v>
      </c>
      <c r="BR80" s="640" t="e">
        <f t="shared" si="129"/>
        <v>#N/A</v>
      </c>
      <c r="BS80" s="641" t="e">
        <f t="shared" si="129"/>
        <v>#N/A</v>
      </c>
      <c r="BT80" s="638" t="e">
        <f t="shared" si="129"/>
        <v>#N/A</v>
      </c>
      <c r="BU80" s="639" t="e">
        <f t="shared" si="129"/>
        <v>#N/A</v>
      </c>
      <c r="BV80" s="640" t="e">
        <f t="shared" si="129"/>
        <v>#N/A</v>
      </c>
      <c r="BW80" s="641" t="e">
        <f t="shared" si="129"/>
        <v>#N/A</v>
      </c>
      <c r="BX80" s="638" t="e">
        <f t="shared" ref="BX80:DC80" si="130">BX79+BT80</f>
        <v>#N/A</v>
      </c>
      <c r="BY80" s="639" t="e">
        <f t="shared" si="130"/>
        <v>#N/A</v>
      </c>
      <c r="BZ80" s="640" t="e">
        <f t="shared" si="130"/>
        <v>#N/A</v>
      </c>
      <c r="CA80" s="641" t="e">
        <f t="shared" si="130"/>
        <v>#N/A</v>
      </c>
      <c r="CB80" s="638" t="e">
        <f t="shared" si="130"/>
        <v>#N/A</v>
      </c>
      <c r="CC80" s="639" t="e">
        <f t="shared" si="130"/>
        <v>#N/A</v>
      </c>
      <c r="CD80" s="640" t="e">
        <f t="shared" si="130"/>
        <v>#N/A</v>
      </c>
      <c r="CE80" s="641" t="e">
        <f t="shared" si="130"/>
        <v>#N/A</v>
      </c>
      <c r="CF80" s="638" t="e">
        <f t="shared" si="130"/>
        <v>#N/A</v>
      </c>
      <c r="CG80" s="639" t="e">
        <f t="shared" si="130"/>
        <v>#N/A</v>
      </c>
      <c r="CH80" s="640" t="e">
        <f t="shared" si="130"/>
        <v>#N/A</v>
      </c>
      <c r="CI80" s="641" t="e">
        <f t="shared" si="130"/>
        <v>#N/A</v>
      </c>
      <c r="CJ80" s="638" t="e">
        <f t="shared" si="130"/>
        <v>#N/A</v>
      </c>
      <c r="CK80" s="639" t="e">
        <f t="shared" si="130"/>
        <v>#N/A</v>
      </c>
      <c r="CL80" s="640" t="e">
        <f t="shared" si="130"/>
        <v>#N/A</v>
      </c>
      <c r="CM80" s="641" t="e">
        <f t="shared" si="130"/>
        <v>#N/A</v>
      </c>
      <c r="CN80" s="638" t="e">
        <f t="shared" si="130"/>
        <v>#N/A</v>
      </c>
      <c r="CO80" s="639" t="e">
        <f t="shared" si="130"/>
        <v>#N/A</v>
      </c>
      <c r="CP80" s="640" t="e">
        <f t="shared" si="130"/>
        <v>#N/A</v>
      </c>
      <c r="CQ80" s="641" t="e">
        <f t="shared" si="130"/>
        <v>#N/A</v>
      </c>
      <c r="CR80" s="638" t="e">
        <f t="shared" si="130"/>
        <v>#N/A</v>
      </c>
      <c r="CS80" s="639" t="e">
        <f t="shared" si="130"/>
        <v>#N/A</v>
      </c>
      <c r="CT80" s="640" t="e">
        <f t="shared" si="130"/>
        <v>#N/A</v>
      </c>
      <c r="CU80" s="641" t="e">
        <f t="shared" si="130"/>
        <v>#N/A</v>
      </c>
      <c r="CV80" s="638" t="e">
        <f t="shared" si="130"/>
        <v>#N/A</v>
      </c>
      <c r="CW80" s="639" t="e">
        <f t="shared" si="130"/>
        <v>#N/A</v>
      </c>
      <c r="CX80" s="640" t="e">
        <f t="shared" si="130"/>
        <v>#N/A</v>
      </c>
      <c r="CY80" s="641" t="e">
        <f t="shared" si="130"/>
        <v>#N/A</v>
      </c>
      <c r="CZ80" s="638" t="e">
        <f t="shared" si="130"/>
        <v>#N/A</v>
      </c>
      <c r="DA80" s="639" t="e">
        <f t="shared" si="130"/>
        <v>#N/A</v>
      </c>
      <c r="DB80" s="640" t="e">
        <f t="shared" si="130"/>
        <v>#N/A</v>
      </c>
      <c r="DC80" s="641" t="e">
        <f t="shared" si="130"/>
        <v>#N/A</v>
      </c>
      <c r="DD80" s="638" t="e">
        <f t="shared" ref="DD80:EA80" si="131">DD79+CZ80</f>
        <v>#N/A</v>
      </c>
      <c r="DE80" s="639" t="e">
        <f t="shared" si="131"/>
        <v>#N/A</v>
      </c>
      <c r="DF80" s="640" t="e">
        <f t="shared" si="131"/>
        <v>#N/A</v>
      </c>
      <c r="DG80" s="641" t="e">
        <f t="shared" si="131"/>
        <v>#N/A</v>
      </c>
      <c r="DH80" s="638" t="e">
        <f t="shared" si="131"/>
        <v>#N/A</v>
      </c>
      <c r="DI80" s="639" t="e">
        <f t="shared" si="131"/>
        <v>#N/A</v>
      </c>
      <c r="DJ80" s="640" t="e">
        <f t="shared" si="131"/>
        <v>#N/A</v>
      </c>
      <c r="DK80" s="641" t="e">
        <f t="shared" si="131"/>
        <v>#N/A</v>
      </c>
      <c r="DL80" s="638" t="e">
        <f t="shared" si="131"/>
        <v>#N/A</v>
      </c>
      <c r="DM80" s="639" t="e">
        <f t="shared" si="131"/>
        <v>#N/A</v>
      </c>
      <c r="DN80" s="640" t="e">
        <f t="shared" si="131"/>
        <v>#N/A</v>
      </c>
      <c r="DO80" s="641" t="e">
        <f t="shared" si="131"/>
        <v>#N/A</v>
      </c>
      <c r="DP80" s="638" t="e">
        <f t="shared" si="131"/>
        <v>#N/A</v>
      </c>
      <c r="DQ80" s="639" t="e">
        <f t="shared" si="131"/>
        <v>#N/A</v>
      </c>
      <c r="DR80" s="640" t="e">
        <f t="shared" si="131"/>
        <v>#N/A</v>
      </c>
      <c r="DS80" s="641" t="e">
        <f t="shared" si="131"/>
        <v>#N/A</v>
      </c>
      <c r="DT80" s="638" t="e">
        <f t="shared" si="131"/>
        <v>#N/A</v>
      </c>
      <c r="DU80" s="639" t="e">
        <f t="shared" si="131"/>
        <v>#N/A</v>
      </c>
      <c r="DV80" s="640" t="e">
        <f t="shared" si="131"/>
        <v>#N/A</v>
      </c>
      <c r="DW80" s="641" t="e">
        <f t="shared" si="131"/>
        <v>#N/A</v>
      </c>
      <c r="DX80" s="638" t="e">
        <f t="shared" si="131"/>
        <v>#N/A</v>
      </c>
      <c r="DY80" s="639" t="e">
        <f t="shared" si="131"/>
        <v>#N/A</v>
      </c>
      <c r="DZ80" s="640" t="e">
        <f t="shared" si="131"/>
        <v>#N/A</v>
      </c>
      <c r="EA80" s="641" t="e">
        <f t="shared" si="131"/>
        <v>#N/A</v>
      </c>
    </row>
    <row r="81" spans="2:131" ht="12.75" hidden="1" customHeight="1">
      <c r="B81" s="626"/>
      <c r="C81" s="627"/>
      <c r="D81" s="642" t="s">
        <v>2448</v>
      </c>
      <c r="E81" s="643" t="s">
        <v>2449</v>
      </c>
      <c r="F81" s="644"/>
      <c r="G81" s="645">
        <f>IF(F81=0,0,F81/F$115)</f>
        <v>0</v>
      </c>
      <c r="H81" s="646"/>
      <c r="I81" s="647"/>
      <c r="J81" s="647"/>
      <c r="K81" s="648"/>
      <c r="L81" s="649">
        <f>IF(O81&lt;&gt;0,(O81/$F81)*100,0)</f>
        <v>0</v>
      </c>
      <c r="M81" s="649">
        <v>0</v>
      </c>
      <c r="N81" s="650">
        <f>O81-M81</f>
        <v>0</v>
      </c>
      <c r="O81" s="651"/>
      <c r="P81" s="652">
        <f>IF(S81&lt;&gt;0,(S81/$F81)*100,0)</f>
        <v>0</v>
      </c>
      <c r="Q81" s="649">
        <v>0</v>
      </c>
      <c r="R81" s="649">
        <f>S81-Q81</f>
        <v>0</v>
      </c>
      <c r="S81" s="651"/>
      <c r="T81" s="652">
        <f>IF(W81&lt;&gt;0,(W81/$F81)*100,0)</f>
        <v>0</v>
      </c>
      <c r="U81" s="649">
        <v>0</v>
      </c>
      <c r="V81" s="649">
        <f>W81-U81</f>
        <v>0</v>
      </c>
      <c r="W81" s="651"/>
      <c r="X81" s="652">
        <f>IF(AA81&lt;&gt;0,(AA81/$F81)*100,0)</f>
        <v>0</v>
      </c>
      <c r="Y81" s="649">
        <v>0</v>
      </c>
      <c r="Z81" s="649">
        <f>AA81-Y81</f>
        <v>0</v>
      </c>
      <c r="AA81" s="651"/>
      <c r="AB81" s="652">
        <f>IF(AE81&lt;&gt;0,(AE81/$F81)*100,0)</f>
        <v>0</v>
      </c>
      <c r="AC81" s="649">
        <v>0</v>
      </c>
      <c r="AD81" s="649">
        <f>AE81-AC81</f>
        <v>0</v>
      </c>
      <c r="AE81" s="651"/>
      <c r="AF81" s="652">
        <f>IF(AI81&lt;&gt;0,(AI81/$F81)*100,0)</f>
        <v>0</v>
      </c>
      <c r="AG81" s="649">
        <v>0</v>
      </c>
      <c r="AH81" s="649">
        <f>AI81-AG81</f>
        <v>0</v>
      </c>
      <c r="AI81" s="651"/>
      <c r="AJ81" s="652">
        <f>IF(AM81&lt;&gt;0,(AM81/$F81)*100,0)</f>
        <v>0</v>
      </c>
      <c r="AK81" s="649">
        <v>0</v>
      </c>
      <c r="AL81" s="649">
        <f>AM81-AK81</f>
        <v>0</v>
      </c>
      <c r="AM81" s="651"/>
      <c r="AN81" s="652">
        <f>IF(AQ81&lt;&gt;0,(AQ81/$F81)*100,0)</f>
        <v>0</v>
      </c>
      <c r="AO81" s="649">
        <v>0</v>
      </c>
      <c r="AP81" s="649">
        <f>AQ81-AO81</f>
        <v>0</v>
      </c>
      <c r="AQ81" s="651"/>
      <c r="AR81" s="652">
        <f>IF(AU81&lt;&gt;0,(AU81/$F81)*100,0)</f>
        <v>0</v>
      </c>
      <c r="AS81" s="649">
        <v>0</v>
      </c>
      <c r="AT81" s="649">
        <f>AU81-AS81</f>
        <v>0</v>
      </c>
      <c r="AU81" s="651"/>
      <c r="AV81" s="652">
        <f>IF(AY81&lt;&gt;0,(AY81/$F81)*100,0)</f>
        <v>0</v>
      </c>
      <c r="AW81" s="649">
        <v>0</v>
      </c>
      <c r="AX81" s="649">
        <f>AY81-AW81</f>
        <v>0</v>
      </c>
      <c r="AY81" s="651"/>
      <c r="AZ81" s="652">
        <f>IF(BC81&lt;&gt;0,(BC81/$F81)*100,0)</f>
        <v>0</v>
      </c>
      <c r="BA81" s="649">
        <v>0</v>
      </c>
      <c r="BB81" s="649">
        <f>BC81-BA81</f>
        <v>0</v>
      </c>
      <c r="BC81" s="651"/>
      <c r="BD81" s="652">
        <f>IF(BG81&lt;&gt;0,(BG81/$F81)*100,0)</f>
        <v>0</v>
      </c>
      <c r="BE81" s="649">
        <v>0</v>
      </c>
      <c r="BF81" s="649">
        <f>BG81-BE81</f>
        <v>0</v>
      </c>
      <c r="BG81" s="651"/>
      <c r="BH81" s="652">
        <f>IF(BK81&lt;&gt;0,(BK81/$F81)*100,0)</f>
        <v>0</v>
      </c>
      <c r="BI81" s="649">
        <v>0</v>
      </c>
      <c r="BJ81" s="649">
        <f>BK81-BI81</f>
        <v>0</v>
      </c>
      <c r="BK81" s="651"/>
      <c r="BL81" s="652">
        <f>IF(BO81&lt;&gt;0,(BO81/$F81)*100,0)</f>
        <v>0</v>
      </c>
      <c r="BM81" s="649">
        <v>0</v>
      </c>
      <c r="BN81" s="649">
        <f>BO81-BM81</f>
        <v>0</v>
      </c>
      <c r="BO81" s="651"/>
      <c r="BP81" s="652">
        <f>IF(BS81&lt;&gt;0,(BS81/$F81)*100,0)</f>
        <v>0</v>
      </c>
      <c r="BQ81" s="649">
        <v>0</v>
      </c>
      <c r="BR81" s="649">
        <f>BS81-BQ81</f>
        <v>0</v>
      </c>
      <c r="BS81" s="651"/>
      <c r="BT81" s="652">
        <f>IF(BW81&lt;&gt;0,(BW81/$F81)*100,0)</f>
        <v>0</v>
      </c>
      <c r="BU81" s="649">
        <v>0</v>
      </c>
      <c r="BV81" s="649">
        <f>BW81-BU81</f>
        <v>0</v>
      </c>
      <c r="BW81" s="651"/>
      <c r="BX81" s="652">
        <f>IF(CA81&lt;&gt;0,(CA81/$F81)*100,0)</f>
        <v>0</v>
      </c>
      <c r="BY81" s="649">
        <v>0</v>
      </c>
      <c r="BZ81" s="649">
        <f>CA81-BY81</f>
        <v>0</v>
      </c>
      <c r="CA81" s="651"/>
      <c r="CB81" s="652">
        <f>IF(CE81&lt;&gt;0,(CE81/$F81)*100,0)</f>
        <v>0</v>
      </c>
      <c r="CC81" s="649">
        <v>0</v>
      </c>
      <c r="CD81" s="649">
        <f>CE81-CC81</f>
        <v>0</v>
      </c>
      <c r="CE81" s="651"/>
      <c r="CF81" s="652">
        <f>IF(CI81&lt;&gt;0,(CI81/$F81)*100,0)</f>
        <v>0</v>
      </c>
      <c r="CG81" s="649">
        <v>0</v>
      </c>
      <c r="CH81" s="649">
        <f>CI81-CG81</f>
        <v>0</v>
      </c>
      <c r="CI81" s="651"/>
      <c r="CJ81" s="652">
        <f>IF(CM81&lt;&gt;0,(CM81/$F81)*100,0)</f>
        <v>0</v>
      </c>
      <c r="CK81" s="649">
        <v>0</v>
      </c>
      <c r="CL81" s="649">
        <f>CM81-CK81</f>
        <v>0</v>
      </c>
      <c r="CM81" s="651"/>
      <c r="CN81" s="652">
        <f>IF(CQ81&lt;&gt;0,(CQ81/$F81)*100,0)</f>
        <v>0</v>
      </c>
      <c r="CO81" s="649">
        <v>0</v>
      </c>
      <c r="CP81" s="649">
        <f>CQ81-CO81</f>
        <v>0</v>
      </c>
      <c r="CQ81" s="651"/>
      <c r="CR81" s="652">
        <f>IF(CU81&lt;&gt;0,(CU81/$F81)*100,0)</f>
        <v>0</v>
      </c>
      <c r="CS81" s="649">
        <v>0</v>
      </c>
      <c r="CT81" s="649">
        <f>CU81-CS81</f>
        <v>0</v>
      </c>
      <c r="CU81" s="651"/>
      <c r="CV81" s="652">
        <f>IF(CY81&lt;&gt;0,(CY81/$F81)*100,0)</f>
        <v>0</v>
      </c>
      <c r="CW81" s="649">
        <v>0</v>
      </c>
      <c r="CX81" s="649">
        <f>CY81-CW81</f>
        <v>0</v>
      </c>
      <c r="CY81" s="651"/>
      <c r="CZ81" s="652">
        <f>IF(DC81&lt;&gt;0,(DC81/$F81)*100,0)</f>
        <v>0</v>
      </c>
      <c r="DA81" s="649">
        <v>0</v>
      </c>
      <c r="DB81" s="649">
        <f>DC81-DA81</f>
        <v>0</v>
      </c>
      <c r="DC81" s="651"/>
      <c r="DD81" s="652">
        <f>IF(DG81&lt;&gt;0,(DG81/$F81)*100,0)</f>
        <v>0</v>
      </c>
      <c r="DE81" s="649">
        <v>0</v>
      </c>
      <c r="DF81" s="649">
        <f>DG81-DE81</f>
        <v>0</v>
      </c>
      <c r="DG81" s="651"/>
      <c r="DH81" s="652">
        <f>IF(DK81&lt;&gt;0,(DK81/$F81)*100,0)</f>
        <v>0</v>
      </c>
      <c r="DI81" s="649">
        <v>0</v>
      </c>
      <c r="DJ81" s="649">
        <f>DK81-DI81</f>
        <v>0</v>
      </c>
      <c r="DK81" s="651"/>
      <c r="DL81" s="652">
        <f>IF(DO81&lt;&gt;0,(DO81/$F81)*100,0)</f>
        <v>0</v>
      </c>
      <c r="DM81" s="649">
        <v>0</v>
      </c>
      <c r="DN81" s="649">
        <f>DO81-DM81</f>
        <v>0</v>
      </c>
      <c r="DO81" s="651"/>
      <c r="DP81" s="652">
        <f>IF(DS81&lt;&gt;0,(DS81/$F81)*100,0)</f>
        <v>0</v>
      </c>
      <c r="DQ81" s="649">
        <v>0</v>
      </c>
      <c r="DR81" s="649">
        <f>DS81-DQ81</f>
        <v>0</v>
      </c>
      <c r="DS81" s="651"/>
      <c r="DT81" s="652">
        <f>IF(DW81&lt;&gt;0,(DW81/$F81)*100,0)</f>
        <v>0</v>
      </c>
      <c r="DU81" s="649">
        <v>0</v>
      </c>
      <c r="DV81" s="649">
        <f>DW81-DU81</f>
        <v>0</v>
      </c>
      <c r="DW81" s="651"/>
      <c r="DX81" s="652">
        <f>IF(EA81&lt;&gt;0,(EA81/$F81)*100,0)</f>
        <v>0</v>
      </c>
      <c r="DY81" s="649">
        <v>0</v>
      </c>
      <c r="DZ81" s="649">
        <f>EA81-DY81</f>
        <v>0</v>
      </c>
      <c r="EA81" s="651"/>
    </row>
    <row r="82" spans="2:131" ht="12.75" hidden="1" customHeight="1">
      <c r="B82" s="665"/>
      <c r="C82" s="627"/>
      <c r="D82" s="653" t="s">
        <v>2450</v>
      </c>
      <c r="E82" s="654" t="s">
        <v>2451</v>
      </c>
      <c r="F82" s="655" t="e">
        <f>IF(F81=0,F79,F81)</f>
        <v>#N/A</v>
      </c>
      <c r="G82" s="656"/>
      <c r="H82" s="657"/>
      <c r="I82" s="658"/>
      <c r="J82" s="658"/>
      <c r="K82" s="659"/>
      <c r="L82" s="660">
        <f t="shared" ref="L82:AQ82" si="132">L81+H82</f>
        <v>0</v>
      </c>
      <c r="M82" s="660">
        <f t="shared" si="132"/>
        <v>0</v>
      </c>
      <c r="N82" s="661">
        <f t="shared" si="132"/>
        <v>0</v>
      </c>
      <c r="O82" s="662">
        <f t="shared" si="132"/>
        <v>0</v>
      </c>
      <c r="P82" s="663">
        <f t="shared" si="132"/>
        <v>0</v>
      </c>
      <c r="Q82" s="660">
        <f t="shared" si="132"/>
        <v>0</v>
      </c>
      <c r="R82" s="660">
        <f t="shared" si="132"/>
        <v>0</v>
      </c>
      <c r="S82" s="662">
        <f t="shared" si="132"/>
        <v>0</v>
      </c>
      <c r="T82" s="663">
        <f t="shared" si="132"/>
        <v>0</v>
      </c>
      <c r="U82" s="660">
        <f t="shared" si="132"/>
        <v>0</v>
      </c>
      <c r="V82" s="660">
        <f t="shared" si="132"/>
        <v>0</v>
      </c>
      <c r="W82" s="662">
        <f t="shared" si="132"/>
        <v>0</v>
      </c>
      <c r="X82" s="663">
        <f t="shared" si="132"/>
        <v>0</v>
      </c>
      <c r="Y82" s="660">
        <f t="shared" si="132"/>
        <v>0</v>
      </c>
      <c r="Z82" s="660">
        <f t="shared" si="132"/>
        <v>0</v>
      </c>
      <c r="AA82" s="662">
        <f t="shared" si="132"/>
        <v>0</v>
      </c>
      <c r="AB82" s="663">
        <f t="shared" si="132"/>
        <v>0</v>
      </c>
      <c r="AC82" s="660">
        <f t="shared" si="132"/>
        <v>0</v>
      </c>
      <c r="AD82" s="660">
        <f t="shared" si="132"/>
        <v>0</v>
      </c>
      <c r="AE82" s="662">
        <f t="shared" si="132"/>
        <v>0</v>
      </c>
      <c r="AF82" s="663">
        <f t="shared" si="132"/>
        <v>0</v>
      </c>
      <c r="AG82" s="660">
        <f t="shared" si="132"/>
        <v>0</v>
      </c>
      <c r="AH82" s="660">
        <f t="shared" si="132"/>
        <v>0</v>
      </c>
      <c r="AI82" s="662">
        <f t="shared" si="132"/>
        <v>0</v>
      </c>
      <c r="AJ82" s="663">
        <f t="shared" si="132"/>
        <v>0</v>
      </c>
      <c r="AK82" s="660">
        <f t="shared" si="132"/>
        <v>0</v>
      </c>
      <c r="AL82" s="660">
        <f t="shared" si="132"/>
        <v>0</v>
      </c>
      <c r="AM82" s="662">
        <f t="shared" si="132"/>
        <v>0</v>
      </c>
      <c r="AN82" s="663">
        <f t="shared" si="132"/>
        <v>0</v>
      </c>
      <c r="AO82" s="660">
        <f t="shared" si="132"/>
        <v>0</v>
      </c>
      <c r="AP82" s="660">
        <f t="shared" si="132"/>
        <v>0</v>
      </c>
      <c r="AQ82" s="662">
        <f t="shared" si="132"/>
        <v>0</v>
      </c>
      <c r="AR82" s="663">
        <f t="shared" ref="AR82:BW82" si="133">AR81+AN82</f>
        <v>0</v>
      </c>
      <c r="AS82" s="660">
        <f t="shared" si="133"/>
        <v>0</v>
      </c>
      <c r="AT82" s="660">
        <f t="shared" si="133"/>
        <v>0</v>
      </c>
      <c r="AU82" s="662">
        <f t="shared" si="133"/>
        <v>0</v>
      </c>
      <c r="AV82" s="663">
        <f t="shared" si="133"/>
        <v>0</v>
      </c>
      <c r="AW82" s="660">
        <f t="shared" si="133"/>
        <v>0</v>
      </c>
      <c r="AX82" s="660">
        <f t="shared" si="133"/>
        <v>0</v>
      </c>
      <c r="AY82" s="662">
        <f t="shared" si="133"/>
        <v>0</v>
      </c>
      <c r="AZ82" s="663">
        <f t="shared" si="133"/>
        <v>0</v>
      </c>
      <c r="BA82" s="660">
        <f t="shared" si="133"/>
        <v>0</v>
      </c>
      <c r="BB82" s="660">
        <f t="shared" si="133"/>
        <v>0</v>
      </c>
      <c r="BC82" s="662">
        <f t="shared" si="133"/>
        <v>0</v>
      </c>
      <c r="BD82" s="663">
        <f t="shared" si="133"/>
        <v>0</v>
      </c>
      <c r="BE82" s="660">
        <f t="shared" si="133"/>
        <v>0</v>
      </c>
      <c r="BF82" s="660">
        <f t="shared" si="133"/>
        <v>0</v>
      </c>
      <c r="BG82" s="662">
        <f t="shared" si="133"/>
        <v>0</v>
      </c>
      <c r="BH82" s="663">
        <f t="shared" si="133"/>
        <v>0</v>
      </c>
      <c r="BI82" s="660">
        <f t="shared" si="133"/>
        <v>0</v>
      </c>
      <c r="BJ82" s="660">
        <f t="shared" si="133"/>
        <v>0</v>
      </c>
      <c r="BK82" s="662">
        <f t="shared" si="133"/>
        <v>0</v>
      </c>
      <c r="BL82" s="663">
        <f t="shared" si="133"/>
        <v>0</v>
      </c>
      <c r="BM82" s="660">
        <f t="shared" si="133"/>
        <v>0</v>
      </c>
      <c r="BN82" s="660">
        <f t="shared" si="133"/>
        <v>0</v>
      </c>
      <c r="BO82" s="662">
        <f t="shared" si="133"/>
        <v>0</v>
      </c>
      <c r="BP82" s="663">
        <f t="shared" si="133"/>
        <v>0</v>
      </c>
      <c r="BQ82" s="660">
        <f t="shared" si="133"/>
        <v>0</v>
      </c>
      <c r="BR82" s="660">
        <f t="shared" si="133"/>
        <v>0</v>
      </c>
      <c r="BS82" s="662">
        <f t="shared" si="133"/>
        <v>0</v>
      </c>
      <c r="BT82" s="663">
        <f t="shared" si="133"/>
        <v>0</v>
      </c>
      <c r="BU82" s="660">
        <f t="shared" si="133"/>
        <v>0</v>
      </c>
      <c r="BV82" s="660">
        <f t="shared" si="133"/>
        <v>0</v>
      </c>
      <c r="BW82" s="662">
        <f t="shared" si="133"/>
        <v>0</v>
      </c>
      <c r="BX82" s="663">
        <f t="shared" ref="BX82:DC82" si="134">BX81+BT82</f>
        <v>0</v>
      </c>
      <c r="BY82" s="660">
        <f t="shared" si="134"/>
        <v>0</v>
      </c>
      <c r="BZ82" s="660">
        <f t="shared" si="134"/>
        <v>0</v>
      </c>
      <c r="CA82" s="662">
        <f t="shared" si="134"/>
        <v>0</v>
      </c>
      <c r="CB82" s="663">
        <f t="shared" si="134"/>
        <v>0</v>
      </c>
      <c r="CC82" s="660">
        <f t="shared" si="134"/>
        <v>0</v>
      </c>
      <c r="CD82" s="660">
        <f t="shared" si="134"/>
        <v>0</v>
      </c>
      <c r="CE82" s="662">
        <f t="shared" si="134"/>
        <v>0</v>
      </c>
      <c r="CF82" s="663">
        <f t="shared" si="134"/>
        <v>0</v>
      </c>
      <c r="CG82" s="660">
        <f t="shared" si="134"/>
        <v>0</v>
      </c>
      <c r="CH82" s="660">
        <f t="shared" si="134"/>
        <v>0</v>
      </c>
      <c r="CI82" s="662">
        <f t="shared" si="134"/>
        <v>0</v>
      </c>
      <c r="CJ82" s="663">
        <f t="shared" si="134"/>
        <v>0</v>
      </c>
      <c r="CK82" s="660">
        <f t="shared" si="134"/>
        <v>0</v>
      </c>
      <c r="CL82" s="660">
        <f t="shared" si="134"/>
        <v>0</v>
      </c>
      <c r="CM82" s="662">
        <f t="shared" si="134"/>
        <v>0</v>
      </c>
      <c r="CN82" s="663">
        <f t="shared" si="134"/>
        <v>0</v>
      </c>
      <c r="CO82" s="660">
        <f t="shared" si="134"/>
        <v>0</v>
      </c>
      <c r="CP82" s="660">
        <f t="shared" si="134"/>
        <v>0</v>
      </c>
      <c r="CQ82" s="662">
        <f t="shared" si="134"/>
        <v>0</v>
      </c>
      <c r="CR82" s="663">
        <f t="shared" si="134"/>
        <v>0</v>
      </c>
      <c r="CS82" s="660">
        <f t="shared" si="134"/>
        <v>0</v>
      </c>
      <c r="CT82" s="660">
        <f t="shared" si="134"/>
        <v>0</v>
      </c>
      <c r="CU82" s="662">
        <f t="shared" si="134"/>
        <v>0</v>
      </c>
      <c r="CV82" s="663">
        <f t="shared" si="134"/>
        <v>0</v>
      </c>
      <c r="CW82" s="660">
        <f t="shared" si="134"/>
        <v>0</v>
      </c>
      <c r="CX82" s="660">
        <f t="shared" si="134"/>
        <v>0</v>
      </c>
      <c r="CY82" s="662">
        <f t="shared" si="134"/>
        <v>0</v>
      </c>
      <c r="CZ82" s="663">
        <f t="shared" si="134"/>
        <v>0</v>
      </c>
      <c r="DA82" s="660">
        <f t="shared" si="134"/>
        <v>0</v>
      </c>
      <c r="DB82" s="660">
        <f t="shared" si="134"/>
        <v>0</v>
      </c>
      <c r="DC82" s="662">
        <f t="shared" si="134"/>
        <v>0</v>
      </c>
      <c r="DD82" s="663">
        <f t="shared" ref="DD82:EA82" si="135">DD81+CZ82</f>
        <v>0</v>
      </c>
      <c r="DE82" s="660">
        <f t="shared" si="135"/>
        <v>0</v>
      </c>
      <c r="DF82" s="660">
        <f t="shared" si="135"/>
        <v>0</v>
      </c>
      <c r="DG82" s="662">
        <f t="shared" si="135"/>
        <v>0</v>
      </c>
      <c r="DH82" s="663">
        <f t="shared" si="135"/>
        <v>0</v>
      </c>
      <c r="DI82" s="660">
        <f t="shared" si="135"/>
        <v>0</v>
      </c>
      <c r="DJ82" s="660">
        <f t="shared" si="135"/>
        <v>0</v>
      </c>
      <c r="DK82" s="662">
        <f t="shared" si="135"/>
        <v>0</v>
      </c>
      <c r="DL82" s="663">
        <f t="shared" si="135"/>
        <v>0</v>
      </c>
      <c r="DM82" s="660">
        <f t="shared" si="135"/>
        <v>0</v>
      </c>
      <c r="DN82" s="660">
        <f t="shared" si="135"/>
        <v>0</v>
      </c>
      <c r="DO82" s="662">
        <f t="shared" si="135"/>
        <v>0</v>
      </c>
      <c r="DP82" s="663">
        <f t="shared" si="135"/>
        <v>0</v>
      </c>
      <c r="DQ82" s="660">
        <f t="shared" si="135"/>
        <v>0</v>
      </c>
      <c r="DR82" s="660">
        <f t="shared" si="135"/>
        <v>0</v>
      </c>
      <c r="DS82" s="662">
        <f t="shared" si="135"/>
        <v>0</v>
      </c>
      <c r="DT82" s="663">
        <f t="shared" si="135"/>
        <v>0</v>
      </c>
      <c r="DU82" s="660">
        <f t="shared" si="135"/>
        <v>0</v>
      </c>
      <c r="DV82" s="660">
        <f t="shared" si="135"/>
        <v>0</v>
      </c>
      <c r="DW82" s="662">
        <f t="shared" si="135"/>
        <v>0</v>
      </c>
      <c r="DX82" s="663">
        <f t="shared" si="135"/>
        <v>0</v>
      </c>
      <c r="DY82" s="660">
        <f t="shared" si="135"/>
        <v>0</v>
      </c>
      <c r="DZ82" s="660">
        <f t="shared" si="135"/>
        <v>0</v>
      </c>
      <c r="EA82" s="662">
        <f t="shared" si="135"/>
        <v>0</v>
      </c>
    </row>
    <row r="83" spans="2:131" ht="12.75" customHeight="1">
      <c r="B83" s="610">
        <v>18</v>
      </c>
      <c r="C83" s="664" t="e">
        <f>NA()</f>
        <v>#N/A</v>
      </c>
      <c r="D83" s="612" t="s">
        <v>2445</v>
      </c>
      <c r="E83" s="613" t="s">
        <v>2446</v>
      </c>
      <c r="F83" s="614" t="e">
        <f>NA()</f>
        <v>#N/A</v>
      </c>
      <c r="G83" s="615" t="e">
        <f>NA()</f>
        <v>#N/A</v>
      </c>
      <c r="H83" s="616"/>
      <c r="I83" s="617"/>
      <c r="J83" s="617"/>
      <c r="K83" s="618"/>
      <c r="L83" s="619" t="e">
        <f>NA()</f>
        <v>#N/A</v>
      </c>
      <c r="M83" s="620" t="e">
        <f>NA()</f>
        <v>#N/A</v>
      </c>
      <c r="N83" s="621" t="e">
        <f>NA()</f>
        <v>#N/A</v>
      </c>
      <c r="O83" s="622" t="e">
        <f>'COMP INVESTIM.'!#REF!</f>
        <v>#REF!</v>
      </c>
      <c r="P83" s="623" t="e">
        <f>NA()</f>
        <v>#N/A</v>
      </c>
      <c r="Q83" s="624" t="e">
        <f>NA()</f>
        <v>#N/A</v>
      </c>
      <c r="R83" s="624" t="e">
        <f>NA()</f>
        <v>#N/A</v>
      </c>
      <c r="S83" s="625" t="e">
        <f>Q83+R83</f>
        <v>#N/A</v>
      </c>
      <c r="T83" s="623" t="e">
        <f>NA()</f>
        <v>#N/A</v>
      </c>
      <c r="U83" s="624" t="e">
        <f>NA()</f>
        <v>#N/A</v>
      </c>
      <c r="V83" s="624" t="e">
        <f>NA()</f>
        <v>#N/A</v>
      </c>
      <c r="W83" s="625" t="e">
        <f>U83+V83</f>
        <v>#N/A</v>
      </c>
      <c r="X83" s="623" t="e">
        <f>NA()</f>
        <v>#N/A</v>
      </c>
      <c r="Y83" s="624" t="e">
        <f>NA()</f>
        <v>#N/A</v>
      </c>
      <c r="Z83" s="624" t="e">
        <f>NA()</f>
        <v>#N/A</v>
      </c>
      <c r="AA83" s="625" t="e">
        <f>Y83+Z83</f>
        <v>#N/A</v>
      </c>
      <c r="AB83" s="623" t="e">
        <f>NA()</f>
        <v>#N/A</v>
      </c>
      <c r="AC83" s="624" t="e">
        <f>NA()</f>
        <v>#N/A</v>
      </c>
      <c r="AD83" s="624" t="e">
        <f>NA()</f>
        <v>#N/A</v>
      </c>
      <c r="AE83" s="625" t="e">
        <f>AC83+AD83</f>
        <v>#N/A</v>
      </c>
      <c r="AF83" s="623" t="e">
        <f>NA()</f>
        <v>#N/A</v>
      </c>
      <c r="AG83" s="624" t="e">
        <f>NA()</f>
        <v>#N/A</v>
      </c>
      <c r="AH83" s="624" t="e">
        <f>NA()</f>
        <v>#N/A</v>
      </c>
      <c r="AI83" s="625" t="e">
        <f>AG83+AH83</f>
        <v>#N/A</v>
      </c>
      <c r="AJ83" s="623" t="e">
        <f>NA()</f>
        <v>#N/A</v>
      </c>
      <c r="AK83" s="624" t="e">
        <f>NA()</f>
        <v>#N/A</v>
      </c>
      <c r="AL83" s="624" t="e">
        <f>NA()</f>
        <v>#N/A</v>
      </c>
      <c r="AM83" s="625" t="e">
        <f>AK83+AL83</f>
        <v>#N/A</v>
      </c>
      <c r="AN83" s="623" t="e">
        <f>NA()</f>
        <v>#N/A</v>
      </c>
      <c r="AO83" s="624" t="e">
        <f>NA()</f>
        <v>#N/A</v>
      </c>
      <c r="AP83" s="624" t="e">
        <f>NA()</f>
        <v>#N/A</v>
      </c>
      <c r="AQ83" s="625" t="e">
        <f>AO83+AP83</f>
        <v>#N/A</v>
      </c>
      <c r="AR83" s="623" t="e">
        <f>NA()</f>
        <v>#N/A</v>
      </c>
      <c r="AS83" s="624" t="e">
        <f>NA()</f>
        <v>#N/A</v>
      </c>
      <c r="AT83" s="624" t="e">
        <f>NA()</f>
        <v>#N/A</v>
      </c>
      <c r="AU83" s="625" t="e">
        <f>AS83+AT83</f>
        <v>#N/A</v>
      </c>
      <c r="AV83" s="623" t="e">
        <f>NA()</f>
        <v>#N/A</v>
      </c>
      <c r="AW83" s="624" t="e">
        <f>NA()</f>
        <v>#N/A</v>
      </c>
      <c r="AX83" s="624" t="e">
        <f>NA()</f>
        <v>#N/A</v>
      </c>
      <c r="AY83" s="625" t="e">
        <f>AW83+AX83</f>
        <v>#N/A</v>
      </c>
      <c r="AZ83" s="623" t="e">
        <f>NA()</f>
        <v>#N/A</v>
      </c>
      <c r="BA83" s="624" t="e">
        <f>NA()</f>
        <v>#N/A</v>
      </c>
      <c r="BB83" s="624" t="e">
        <f>NA()</f>
        <v>#N/A</v>
      </c>
      <c r="BC83" s="625" t="e">
        <f>BA83+BB83</f>
        <v>#N/A</v>
      </c>
      <c r="BD83" s="623" t="e">
        <f>NA()</f>
        <v>#N/A</v>
      </c>
      <c r="BE83" s="624" t="e">
        <f>NA()</f>
        <v>#N/A</v>
      </c>
      <c r="BF83" s="624" t="e">
        <f>NA()</f>
        <v>#N/A</v>
      </c>
      <c r="BG83" s="625" t="e">
        <f>BE83+BF83</f>
        <v>#N/A</v>
      </c>
      <c r="BH83" s="623" t="e">
        <f>NA()</f>
        <v>#N/A</v>
      </c>
      <c r="BI83" s="624" t="e">
        <f>NA()</f>
        <v>#N/A</v>
      </c>
      <c r="BJ83" s="624" t="e">
        <f>NA()</f>
        <v>#N/A</v>
      </c>
      <c r="BK83" s="625" t="e">
        <f>BI83+BJ83</f>
        <v>#N/A</v>
      </c>
      <c r="BL83" s="623" t="e">
        <f>NA()</f>
        <v>#N/A</v>
      </c>
      <c r="BM83" s="624" t="e">
        <f>NA()</f>
        <v>#N/A</v>
      </c>
      <c r="BN83" s="624" t="e">
        <f>NA()</f>
        <v>#N/A</v>
      </c>
      <c r="BO83" s="625" t="e">
        <f>BM83+BN83</f>
        <v>#N/A</v>
      </c>
      <c r="BP83" s="623" t="e">
        <f>NA()</f>
        <v>#N/A</v>
      </c>
      <c r="BQ83" s="624" t="e">
        <f>NA()</f>
        <v>#N/A</v>
      </c>
      <c r="BR83" s="624" t="e">
        <f>NA()</f>
        <v>#N/A</v>
      </c>
      <c r="BS83" s="625" t="e">
        <f>BQ83+BR83</f>
        <v>#N/A</v>
      </c>
      <c r="BT83" s="623" t="e">
        <f>NA()</f>
        <v>#N/A</v>
      </c>
      <c r="BU83" s="624" t="e">
        <f>NA()</f>
        <v>#N/A</v>
      </c>
      <c r="BV83" s="624" t="e">
        <f>NA()</f>
        <v>#N/A</v>
      </c>
      <c r="BW83" s="625" t="e">
        <f>BU83+BV83</f>
        <v>#N/A</v>
      </c>
      <c r="BX83" s="623" t="e">
        <f>NA()</f>
        <v>#N/A</v>
      </c>
      <c r="BY83" s="624" t="e">
        <f>NA()</f>
        <v>#N/A</v>
      </c>
      <c r="BZ83" s="624" t="e">
        <f>NA()</f>
        <v>#N/A</v>
      </c>
      <c r="CA83" s="625" t="e">
        <f>BY83+BZ83</f>
        <v>#N/A</v>
      </c>
      <c r="CB83" s="623" t="e">
        <f>NA()</f>
        <v>#N/A</v>
      </c>
      <c r="CC83" s="624" t="e">
        <f>NA()</f>
        <v>#N/A</v>
      </c>
      <c r="CD83" s="624" t="e">
        <f>NA()</f>
        <v>#N/A</v>
      </c>
      <c r="CE83" s="625" t="e">
        <f>CC83+CD83</f>
        <v>#N/A</v>
      </c>
      <c r="CF83" s="623" t="e">
        <f>NA()</f>
        <v>#N/A</v>
      </c>
      <c r="CG83" s="624" t="e">
        <f>NA()</f>
        <v>#N/A</v>
      </c>
      <c r="CH83" s="624" t="e">
        <f>NA()</f>
        <v>#N/A</v>
      </c>
      <c r="CI83" s="625" t="e">
        <f>CG83+CH83</f>
        <v>#N/A</v>
      </c>
      <c r="CJ83" s="623" t="e">
        <f>NA()</f>
        <v>#N/A</v>
      </c>
      <c r="CK83" s="624" t="e">
        <f>NA()</f>
        <v>#N/A</v>
      </c>
      <c r="CL83" s="624" t="e">
        <f>NA()</f>
        <v>#N/A</v>
      </c>
      <c r="CM83" s="625" t="e">
        <f>CK83+CL83</f>
        <v>#N/A</v>
      </c>
      <c r="CN83" s="623" t="e">
        <f>NA()</f>
        <v>#N/A</v>
      </c>
      <c r="CO83" s="624" t="e">
        <f>NA()</f>
        <v>#N/A</v>
      </c>
      <c r="CP83" s="624" t="e">
        <f>NA()</f>
        <v>#N/A</v>
      </c>
      <c r="CQ83" s="625" t="e">
        <f>CO83+CP83</f>
        <v>#N/A</v>
      </c>
      <c r="CR83" s="623" t="e">
        <f>NA()</f>
        <v>#N/A</v>
      </c>
      <c r="CS83" s="624" t="e">
        <f>NA()</f>
        <v>#N/A</v>
      </c>
      <c r="CT83" s="624" t="e">
        <f>NA()</f>
        <v>#N/A</v>
      </c>
      <c r="CU83" s="625" t="e">
        <f>CS83+CT83</f>
        <v>#N/A</v>
      </c>
      <c r="CV83" s="623" t="e">
        <f>NA()</f>
        <v>#N/A</v>
      </c>
      <c r="CW83" s="624" t="e">
        <f>NA()</f>
        <v>#N/A</v>
      </c>
      <c r="CX83" s="624" t="e">
        <f>NA()</f>
        <v>#N/A</v>
      </c>
      <c r="CY83" s="625" t="e">
        <f>CW83+CX83</f>
        <v>#N/A</v>
      </c>
      <c r="CZ83" s="623" t="e">
        <f>NA()</f>
        <v>#N/A</v>
      </c>
      <c r="DA83" s="624" t="e">
        <f>NA()</f>
        <v>#N/A</v>
      </c>
      <c r="DB83" s="624" t="e">
        <f>NA()</f>
        <v>#N/A</v>
      </c>
      <c r="DC83" s="625" t="e">
        <f>DA83+DB83</f>
        <v>#N/A</v>
      </c>
      <c r="DD83" s="623" t="e">
        <f>NA()</f>
        <v>#N/A</v>
      </c>
      <c r="DE83" s="624" t="e">
        <f>NA()</f>
        <v>#N/A</v>
      </c>
      <c r="DF83" s="624" t="e">
        <f>NA()</f>
        <v>#N/A</v>
      </c>
      <c r="DG83" s="625" t="e">
        <f>DE83+DF83</f>
        <v>#N/A</v>
      </c>
      <c r="DH83" s="623" t="e">
        <f>NA()</f>
        <v>#N/A</v>
      </c>
      <c r="DI83" s="624" t="e">
        <f>NA()</f>
        <v>#N/A</v>
      </c>
      <c r="DJ83" s="624" t="e">
        <f>NA()</f>
        <v>#N/A</v>
      </c>
      <c r="DK83" s="625" t="e">
        <f>DI83+DJ83</f>
        <v>#N/A</v>
      </c>
      <c r="DL83" s="623" t="e">
        <f>NA()</f>
        <v>#N/A</v>
      </c>
      <c r="DM83" s="624" t="e">
        <f>NA()</f>
        <v>#N/A</v>
      </c>
      <c r="DN83" s="624" t="e">
        <f>NA()</f>
        <v>#N/A</v>
      </c>
      <c r="DO83" s="625" t="e">
        <f>DM83+DN83</f>
        <v>#N/A</v>
      </c>
      <c r="DP83" s="623" t="e">
        <f>NA()</f>
        <v>#N/A</v>
      </c>
      <c r="DQ83" s="624" t="e">
        <f>NA()</f>
        <v>#N/A</v>
      </c>
      <c r="DR83" s="624" t="e">
        <f>NA()</f>
        <v>#N/A</v>
      </c>
      <c r="DS83" s="625" t="e">
        <f>DQ83+DR83</f>
        <v>#N/A</v>
      </c>
      <c r="DT83" s="623" t="e">
        <f>NA()</f>
        <v>#N/A</v>
      </c>
      <c r="DU83" s="624" t="e">
        <f>NA()</f>
        <v>#N/A</v>
      </c>
      <c r="DV83" s="624" t="e">
        <f>NA()</f>
        <v>#N/A</v>
      </c>
      <c r="DW83" s="625" t="e">
        <f>DU83+DV83</f>
        <v>#N/A</v>
      </c>
      <c r="DX83" s="623" t="e">
        <f>NA()</f>
        <v>#N/A</v>
      </c>
      <c r="DY83" s="624" t="e">
        <f>NA()</f>
        <v>#N/A</v>
      </c>
      <c r="DZ83" s="624" t="e">
        <f>NA()</f>
        <v>#N/A</v>
      </c>
      <c r="EA83" s="625" t="e">
        <f>DY83+DZ83</f>
        <v>#N/A</v>
      </c>
    </row>
    <row r="84" spans="2:131" ht="12.75" hidden="1" customHeight="1">
      <c r="B84" s="626"/>
      <c r="C84" s="627"/>
      <c r="D84" s="628" t="s">
        <v>2445</v>
      </c>
      <c r="E84" s="629" t="s">
        <v>2447</v>
      </c>
      <c r="F84" s="630">
        <f>IF(F85&lt;&gt;0,F83-F85,0)</f>
        <v>0</v>
      </c>
      <c r="G84" s="631"/>
      <c r="H84" s="632"/>
      <c r="I84" s="633"/>
      <c r="J84" s="633"/>
      <c r="K84" s="634"/>
      <c r="L84" s="635" t="e">
        <f t="shared" ref="L84:AQ84" si="136">L83+H84</f>
        <v>#N/A</v>
      </c>
      <c r="M84" s="635" t="e">
        <f t="shared" si="136"/>
        <v>#N/A</v>
      </c>
      <c r="N84" s="636" t="e">
        <f t="shared" si="136"/>
        <v>#N/A</v>
      </c>
      <c r="O84" s="637" t="e">
        <f t="shared" si="136"/>
        <v>#REF!</v>
      </c>
      <c r="P84" s="638" t="e">
        <f t="shared" si="136"/>
        <v>#N/A</v>
      </c>
      <c r="Q84" s="639" t="e">
        <f t="shared" si="136"/>
        <v>#N/A</v>
      </c>
      <c r="R84" s="640" t="e">
        <f t="shared" si="136"/>
        <v>#N/A</v>
      </c>
      <c r="S84" s="641" t="e">
        <f t="shared" si="136"/>
        <v>#N/A</v>
      </c>
      <c r="T84" s="638" t="e">
        <f t="shared" si="136"/>
        <v>#N/A</v>
      </c>
      <c r="U84" s="639" t="e">
        <f t="shared" si="136"/>
        <v>#N/A</v>
      </c>
      <c r="V84" s="640" t="e">
        <f t="shared" si="136"/>
        <v>#N/A</v>
      </c>
      <c r="W84" s="641" t="e">
        <f t="shared" si="136"/>
        <v>#N/A</v>
      </c>
      <c r="X84" s="638" t="e">
        <f t="shared" si="136"/>
        <v>#N/A</v>
      </c>
      <c r="Y84" s="639" t="e">
        <f t="shared" si="136"/>
        <v>#N/A</v>
      </c>
      <c r="Z84" s="640" t="e">
        <f t="shared" si="136"/>
        <v>#N/A</v>
      </c>
      <c r="AA84" s="641" t="e">
        <f t="shared" si="136"/>
        <v>#N/A</v>
      </c>
      <c r="AB84" s="638" t="e">
        <f t="shared" si="136"/>
        <v>#N/A</v>
      </c>
      <c r="AC84" s="639" t="e">
        <f t="shared" si="136"/>
        <v>#N/A</v>
      </c>
      <c r="AD84" s="640" t="e">
        <f t="shared" si="136"/>
        <v>#N/A</v>
      </c>
      <c r="AE84" s="641" t="e">
        <f t="shared" si="136"/>
        <v>#N/A</v>
      </c>
      <c r="AF84" s="638" t="e">
        <f t="shared" si="136"/>
        <v>#N/A</v>
      </c>
      <c r="AG84" s="639" t="e">
        <f t="shared" si="136"/>
        <v>#N/A</v>
      </c>
      <c r="AH84" s="640" t="e">
        <f t="shared" si="136"/>
        <v>#N/A</v>
      </c>
      <c r="AI84" s="641" t="e">
        <f t="shared" si="136"/>
        <v>#N/A</v>
      </c>
      <c r="AJ84" s="638" t="e">
        <f t="shared" si="136"/>
        <v>#N/A</v>
      </c>
      <c r="AK84" s="639" t="e">
        <f t="shared" si="136"/>
        <v>#N/A</v>
      </c>
      <c r="AL84" s="640" t="e">
        <f t="shared" si="136"/>
        <v>#N/A</v>
      </c>
      <c r="AM84" s="641" t="e">
        <f t="shared" si="136"/>
        <v>#N/A</v>
      </c>
      <c r="AN84" s="638" t="e">
        <f t="shared" si="136"/>
        <v>#N/A</v>
      </c>
      <c r="AO84" s="639" t="e">
        <f t="shared" si="136"/>
        <v>#N/A</v>
      </c>
      <c r="AP84" s="640" t="e">
        <f t="shared" si="136"/>
        <v>#N/A</v>
      </c>
      <c r="AQ84" s="641" t="e">
        <f t="shared" si="136"/>
        <v>#N/A</v>
      </c>
      <c r="AR84" s="638" t="e">
        <f t="shared" ref="AR84:BW84" si="137">AR83+AN84</f>
        <v>#N/A</v>
      </c>
      <c r="AS84" s="639" t="e">
        <f t="shared" si="137"/>
        <v>#N/A</v>
      </c>
      <c r="AT84" s="640" t="e">
        <f t="shared" si="137"/>
        <v>#N/A</v>
      </c>
      <c r="AU84" s="641" t="e">
        <f t="shared" si="137"/>
        <v>#N/A</v>
      </c>
      <c r="AV84" s="638" t="e">
        <f t="shared" si="137"/>
        <v>#N/A</v>
      </c>
      <c r="AW84" s="639" t="e">
        <f t="shared" si="137"/>
        <v>#N/A</v>
      </c>
      <c r="AX84" s="640" t="e">
        <f t="shared" si="137"/>
        <v>#N/A</v>
      </c>
      <c r="AY84" s="641" t="e">
        <f t="shared" si="137"/>
        <v>#N/A</v>
      </c>
      <c r="AZ84" s="638" t="e">
        <f t="shared" si="137"/>
        <v>#N/A</v>
      </c>
      <c r="BA84" s="639" t="e">
        <f t="shared" si="137"/>
        <v>#N/A</v>
      </c>
      <c r="BB84" s="640" t="e">
        <f t="shared" si="137"/>
        <v>#N/A</v>
      </c>
      <c r="BC84" s="641" t="e">
        <f t="shared" si="137"/>
        <v>#N/A</v>
      </c>
      <c r="BD84" s="638" t="e">
        <f t="shared" si="137"/>
        <v>#N/A</v>
      </c>
      <c r="BE84" s="639" t="e">
        <f t="shared" si="137"/>
        <v>#N/A</v>
      </c>
      <c r="BF84" s="640" t="e">
        <f t="shared" si="137"/>
        <v>#N/A</v>
      </c>
      <c r="BG84" s="641" t="e">
        <f t="shared" si="137"/>
        <v>#N/A</v>
      </c>
      <c r="BH84" s="638" t="e">
        <f t="shared" si="137"/>
        <v>#N/A</v>
      </c>
      <c r="BI84" s="639" t="e">
        <f t="shared" si="137"/>
        <v>#N/A</v>
      </c>
      <c r="BJ84" s="640" t="e">
        <f t="shared" si="137"/>
        <v>#N/A</v>
      </c>
      <c r="BK84" s="641" t="e">
        <f t="shared" si="137"/>
        <v>#N/A</v>
      </c>
      <c r="BL84" s="638" t="e">
        <f t="shared" si="137"/>
        <v>#N/A</v>
      </c>
      <c r="BM84" s="639" t="e">
        <f t="shared" si="137"/>
        <v>#N/A</v>
      </c>
      <c r="BN84" s="640" t="e">
        <f t="shared" si="137"/>
        <v>#N/A</v>
      </c>
      <c r="BO84" s="641" t="e">
        <f t="shared" si="137"/>
        <v>#N/A</v>
      </c>
      <c r="BP84" s="638" t="e">
        <f t="shared" si="137"/>
        <v>#N/A</v>
      </c>
      <c r="BQ84" s="639" t="e">
        <f t="shared" si="137"/>
        <v>#N/A</v>
      </c>
      <c r="BR84" s="640" t="e">
        <f t="shared" si="137"/>
        <v>#N/A</v>
      </c>
      <c r="BS84" s="641" t="e">
        <f t="shared" si="137"/>
        <v>#N/A</v>
      </c>
      <c r="BT84" s="638" t="e">
        <f t="shared" si="137"/>
        <v>#N/A</v>
      </c>
      <c r="BU84" s="639" t="e">
        <f t="shared" si="137"/>
        <v>#N/A</v>
      </c>
      <c r="BV84" s="640" t="e">
        <f t="shared" si="137"/>
        <v>#N/A</v>
      </c>
      <c r="BW84" s="641" t="e">
        <f t="shared" si="137"/>
        <v>#N/A</v>
      </c>
      <c r="BX84" s="638" t="e">
        <f t="shared" ref="BX84:DC84" si="138">BX83+BT84</f>
        <v>#N/A</v>
      </c>
      <c r="BY84" s="639" t="e">
        <f t="shared" si="138"/>
        <v>#N/A</v>
      </c>
      <c r="BZ84" s="640" t="e">
        <f t="shared" si="138"/>
        <v>#N/A</v>
      </c>
      <c r="CA84" s="641" t="e">
        <f t="shared" si="138"/>
        <v>#N/A</v>
      </c>
      <c r="CB84" s="638" t="e">
        <f t="shared" si="138"/>
        <v>#N/A</v>
      </c>
      <c r="CC84" s="639" t="e">
        <f t="shared" si="138"/>
        <v>#N/A</v>
      </c>
      <c r="CD84" s="640" t="e">
        <f t="shared" si="138"/>
        <v>#N/A</v>
      </c>
      <c r="CE84" s="641" t="e">
        <f t="shared" si="138"/>
        <v>#N/A</v>
      </c>
      <c r="CF84" s="638" t="e">
        <f t="shared" si="138"/>
        <v>#N/A</v>
      </c>
      <c r="CG84" s="639" t="e">
        <f t="shared" si="138"/>
        <v>#N/A</v>
      </c>
      <c r="CH84" s="640" t="e">
        <f t="shared" si="138"/>
        <v>#N/A</v>
      </c>
      <c r="CI84" s="641" t="e">
        <f t="shared" si="138"/>
        <v>#N/A</v>
      </c>
      <c r="CJ84" s="638" t="e">
        <f t="shared" si="138"/>
        <v>#N/A</v>
      </c>
      <c r="CK84" s="639" t="e">
        <f t="shared" si="138"/>
        <v>#N/A</v>
      </c>
      <c r="CL84" s="640" t="e">
        <f t="shared" si="138"/>
        <v>#N/A</v>
      </c>
      <c r="CM84" s="641" t="e">
        <f t="shared" si="138"/>
        <v>#N/A</v>
      </c>
      <c r="CN84" s="638" t="e">
        <f t="shared" si="138"/>
        <v>#N/A</v>
      </c>
      <c r="CO84" s="639" t="e">
        <f t="shared" si="138"/>
        <v>#N/A</v>
      </c>
      <c r="CP84" s="640" t="e">
        <f t="shared" si="138"/>
        <v>#N/A</v>
      </c>
      <c r="CQ84" s="641" t="e">
        <f t="shared" si="138"/>
        <v>#N/A</v>
      </c>
      <c r="CR84" s="638" t="e">
        <f t="shared" si="138"/>
        <v>#N/A</v>
      </c>
      <c r="CS84" s="639" t="e">
        <f t="shared" si="138"/>
        <v>#N/A</v>
      </c>
      <c r="CT84" s="640" t="e">
        <f t="shared" si="138"/>
        <v>#N/A</v>
      </c>
      <c r="CU84" s="641" t="e">
        <f t="shared" si="138"/>
        <v>#N/A</v>
      </c>
      <c r="CV84" s="638" t="e">
        <f t="shared" si="138"/>
        <v>#N/A</v>
      </c>
      <c r="CW84" s="639" t="e">
        <f t="shared" si="138"/>
        <v>#N/A</v>
      </c>
      <c r="CX84" s="640" t="e">
        <f t="shared" si="138"/>
        <v>#N/A</v>
      </c>
      <c r="CY84" s="641" t="e">
        <f t="shared" si="138"/>
        <v>#N/A</v>
      </c>
      <c r="CZ84" s="638" t="e">
        <f t="shared" si="138"/>
        <v>#N/A</v>
      </c>
      <c r="DA84" s="639" t="e">
        <f t="shared" si="138"/>
        <v>#N/A</v>
      </c>
      <c r="DB84" s="640" t="e">
        <f t="shared" si="138"/>
        <v>#N/A</v>
      </c>
      <c r="DC84" s="641" t="e">
        <f t="shared" si="138"/>
        <v>#N/A</v>
      </c>
      <c r="DD84" s="638" t="e">
        <f t="shared" ref="DD84:EA84" si="139">DD83+CZ84</f>
        <v>#N/A</v>
      </c>
      <c r="DE84" s="639" t="e">
        <f t="shared" si="139"/>
        <v>#N/A</v>
      </c>
      <c r="DF84" s="640" t="e">
        <f t="shared" si="139"/>
        <v>#N/A</v>
      </c>
      <c r="DG84" s="641" t="e">
        <f t="shared" si="139"/>
        <v>#N/A</v>
      </c>
      <c r="DH84" s="638" t="e">
        <f t="shared" si="139"/>
        <v>#N/A</v>
      </c>
      <c r="DI84" s="639" t="e">
        <f t="shared" si="139"/>
        <v>#N/A</v>
      </c>
      <c r="DJ84" s="640" t="e">
        <f t="shared" si="139"/>
        <v>#N/A</v>
      </c>
      <c r="DK84" s="641" t="e">
        <f t="shared" si="139"/>
        <v>#N/A</v>
      </c>
      <c r="DL84" s="638" t="e">
        <f t="shared" si="139"/>
        <v>#N/A</v>
      </c>
      <c r="DM84" s="639" t="e">
        <f t="shared" si="139"/>
        <v>#N/A</v>
      </c>
      <c r="DN84" s="640" t="e">
        <f t="shared" si="139"/>
        <v>#N/A</v>
      </c>
      <c r="DO84" s="641" t="e">
        <f t="shared" si="139"/>
        <v>#N/A</v>
      </c>
      <c r="DP84" s="638" t="e">
        <f t="shared" si="139"/>
        <v>#N/A</v>
      </c>
      <c r="DQ84" s="639" t="e">
        <f t="shared" si="139"/>
        <v>#N/A</v>
      </c>
      <c r="DR84" s="640" t="e">
        <f t="shared" si="139"/>
        <v>#N/A</v>
      </c>
      <c r="DS84" s="641" t="e">
        <f t="shared" si="139"/>
        <v>#N/A</v>
      </c>
      <c r="DT84" s="638" t="e">
        <f t="shared" si="139"/>
        <v>#N/A</v>
      </c>
      <c r="DU84" s="639" t="e">
        <f t="shared" si="139"/>
        <v>#N/A</v>
      </c>
      <c r="DV84" s="640" t="e">
        <f t="shared" si="139"/>
        <v>#N/A</v>
      </c>
      <c r="DW84" s="641" t="e">
        <f t="shared" si="139"/>
        <v>#N/A</v>
      </c>
      <c r="DX84" s="638" t="e">
        <f t="shared" si="139"/>
        <v>#N/A</v>
      </c>
      <c r="DY84" s="639" t="e">
        <f t="shared" si="139"/>
        <v>#N/A</v>
      </c>
      <c r="DZ84" s="640" t="e">
        <f t="shared" si="139"/>
        <v>#N/A</v>
      </c>
      <c r="EA84" s="641" t="e">
        <f t="shared" si="139"/>
        <v>#N/A</v>
      </c>
    </row>
    <row r="85" spans="2:131" ht="12.75" hidden="1" customHeight="1">
      <c r="B85" s="626"/>
      <c r="C85" s="627"/>
      <c r="D85" s="642" t="s">
        <v>2448</v>
      </c>
      <c r="E85" s="643" t="s">
        <v>2449</v>
      </c>
      <c r="F85" s="644"/>
      <c r="G85" s="645">
        <f>IF(F85=0,0,F85/F$115)</f>
        <v>0</v>
      </c>
      <c r="H85" s="646"/>
      <c r="I85" s="647"/>
      <c r="J85" s="647"/>
      <c r="K85" s="648"/>
      <c r="L85" s="649">
        <f>IF(O85&lt;&gt;0,(O85/$F85)*100,0)</f>
        <v>0</v>
      </c>
      <c r="M85" s="649">
        <v>0</v>
      </c>
      <c r="N85" s="650">
        <f>O85-M85</f>
        <v>0</v>
      </c>
      <c r="O85" s="651"/>
      <c r="P85" s="652">
        <f>IF(S85&lt;&gt;0,(S85/$F85)*100,0)</f>
        <v>0</v>
      </c>
      <c r="Q85" s="649">
        <v>0</v>
      </c>
      <c r="R85" s="649">
        <f>S85-Q85</f>
        <v>0</v>
      </c>
      <c r="S85" s="651"/>
      <c r="T85" s="652">
        <f>IF(W85&lt;&gt;0,(W85/$F85)*100,0)</f>
        <v>0</v>
      </c>
      <c r="U85" s="649">
        <v>0</v>
      </c>
      <c r="V85" s="649">
        <f>W85-U85</f>
        <v>0</v>
      </c>
      <c r="W85" s="651"/>
      <c r="X85" s="652">
        <f>IF(AA85&lt;&gt;0,(AA85/$F85)*100,0)</f>
        <v>0</v>
      </c>
      <c r="Y85" s="649">
        <v>0</v>
      </c>
      <c r="Z85" s="649">
        <f>AA85-Y85</f>
        <v>0</v>
      </c>
      <c r="AA85" s="651"/>
      <c r="AB85" s="652">
        <f>IF(AE85&lt;&gt;0,(AE85/$F85)*100,0)</f>
        <v>0</v>
      </c>
      <c r="AC85" s="649">
        <v>0</v>
      </c>
      <c r="AD85" s="649">
        <f>AE85-AC85</f>
        <v>0</v>
      </c>
      <c r="AE85" s="651"/>
      <c r="AF85" s="652">
        <f>IF(AI85&lt;&gt;0,(AI85/$F85)*100,0)</f>
        <v>0</v>
      </c>
      <c r="AG85" s="649">
        <v>0</v>
      </c>
      <c r="AH85" s="649">
        <f>AI85-AG85</f>
        <v>0</v>
      </c>
      <c r="AI85" s="651"/>
      <c r="AJ85" s="652">
        <f>IF(AM85&lt;&gt;0,(AM85/$F85)*100,0)</f>
        <v>0</v>
      </c>
      <c r="AK85" s="649">
        <v>0</v>
      </c>
      <c r="AL85" s="649">
        <f>AM85-AK85</f>
        <v>0</v>
      </c>
      <c r="AM85" s="651"/>
      <c r="AN85" s="652">
        <f>IF(AQ85&lt;&gt;0,(AQ85/$F85)*100,0)</f>
        <v>0</v>
      </c>
      <c r="AO85" s="649">
        <v>0</v>
      </c>
      <c r="AP85" s="649">
        <f>AQ85-AO85</f>
        <v>0</v>
      </c>
      <c r="AQ85" s="651"/>
      <c r="AR85" s="652">
        <f>IF(AU85&lt;&gt;0,(AU85/$F85)*100,0)</f>
        <v>0</v>
      </c>
      <c r="AS85" s="649">
        <v>0</v>
      </c>
      <c r="AT85" s="649">
        <f>AU85-AS85</f>
        <v>0</v>
      </c>
      <c r="AU85" s="651"/>
      <c r="AV85" s="652">
        <f>IF(AY85&lt;&gt;0,(AY85/$F85)*100,0)</f>
        <v>0</v>
      </c>
      <c r="AW85" s="649">
        <v>0</v>
      </c>
      <c r="AX85" s="649">
        <f>AY85-AW85</f>
        <v>0</v>
      </c>
      <c r="AY85" s="651"/>
      <c r="AZ85" s="652">
        <f>IF(BC85&lt;&gt;0,(BC85/$F85)*100,0)</f>
        <v>0</v>
      </c>
      <c r="BA85" s="649">
        <v>0</v>
      </c>
      <c r="BB85" s="649">
        <f>BC85-BA85</f>
        <v>0</v>
      </c>
      <c r="BC85" s="651"/>
      <c r="BD85" s="652">
        <f>IF(BG85&lt;&gt;0,(BG85/$F85)*100,0)</f>
        <v>0</v>
      </c>
      <c r="BE85" s="649">
        <v>0</v>
      </c>
      <c r="BF85" s="649">
        <f>BG85-BE85</f>
        <v>0</v>
      </c>
      <c r="BG85" s="651"/>
      <c r="BH85" s="652">
        <f>IF(BK85&lt;&gt;0,(BK85/$F85)*100,0)</f>
        <v>0</v>
      </c>
      <c r="BI85" s="649">
        <v>0</v>
      </c>
      <c r="BJ85" s="649">
        <f>BK85-BI85</f>
        <v>0</v>
      </c>
      <c r="BK85" s="651"/>
      <c r="BL85" s="652">
        <f>IF(BO85&lt;&gt;0,(BO85/$F85)*100,0)</f>
        <v>0</v>
      </c>
      <c r="BM85" s="649">
        <v>0</v>
      </c>
      <c r="BN85" s="649">
        <f>BO85-BM85</f>
        <v>0</v>
      </c>
      <c r="BO85" s="651"/>
      <c r="BP85" s="652">
        <f>IF(BS85&lt;&gt;0,(BS85/$F85)*100,0)</f>
        <v>0</v>
      </c>
      <c r="BQ85" s="649">
        <v>0</v>
      </c>
      <c r="BR85" s="649">
        <f>BS85-BQ85</f>
        <v>0</v>
      </c>
      <c r="BS85" s="651"/>
      <c r="BT85" s="652">
        <f>IF(BW85&lt;&gt;0,(BW85/$F85)*100,0)</f>
        <v>0</v>
      </c>
      <c r="BU85" s="649">
        <v>0</v>
      </c>
      <c r="BV85" s="649">
        <f>BW85-BU85</f>
        <v>0</v>
      </c>
      <c r="BW85" s="651"/>
      <c r="BX85" s="652">
        <f>IF(CA85&lt;&gt;0,(CA85/$F85)*100,0)</f>
        <v>0</v>
      </c>
      <c r="BY85" s="649">
        <v>0</v>
      </c>
      <c r="BZ85" s="649">
        <f>CA85-BY85</f>
        <v>0</v>
      </c>
      <c r="CA85" s="651"/>
      <c r="CB85" s="652">
        <f>IF(CE85&lt;&gt;0,(CE85/$F85)*100,0)</f>
        <v>0</v>
      </c>
      <c r="CC85" s="649">
        <v>0</v>
      </c>
      <c r="CD85" s="649">
        <f>CE85-CC85</f>
        <v>0</v>
      </c>
      <c r="CE85" s="651"/>
      <c r="CF85" s="652">
        <f>IF(CI85&lt;&gt;0,(CI85/$F85)*100,0)</f>
        <v>0</v>
      </c>
      <c r="CG85" s="649">
        <v>0</v>
      </c>
      <c r="CH85" s="649">
        <f>CI85-CG85</f>
        <v>0</v>
      </c>
      <c r="CI85" s="651"/>
      <c r="CJ85" s="652">
        <f>IF(CM85&lt;&gt;0,(CM85/$F85)*100,0)</f>
        <v>0</v>
      </c>
      <c r="CK85" s="649">
        <v>0</v>
      </c>
      <c r="CL85" s="649">
        <f>CM85-CK85</f>
        <v>0</v>
      </c>
      <c r="CM85" s="651"/>
      <c r="CN85" s="652">
        <f>IF(CQ85&lt;&gt;0,(CQ85/$F85)*100,0)</f>
        <v>0</v>
      </c>
      <c r="CO85" s="649">
        <v>0</v>
      </c>
      <c r="CP85" s="649">
        <f>CQ85-CO85</f>
        <v>0</v>
      </c>
      <c r="CQ85" s="651"/>
      <c r="CR85" s="652">
        <f>IF(CU85&lt;&gt;0,(CU85/$F85)*100,0)</f>
        <v>0</v>
      </c>
      <c r="CS85" s="649">
        <v>0</v>
      </c>
      <c r="CT85" s="649">
        <f>CU85-CS85</f>
        <v>0</v>
      </c>
      <c r="CU85" s="651"/>
      <c r="CV85" s="652">
        <f>IF(CY85&lt;&gt;0,(CY85/$F85)*100,0)</f>
        <v>0</v>
      </c>
      <c r="CW85" s="649">
        <v>0</v>
      </c>
      <c r="CX85" s="649">
        <f>CY85-CW85</f>
        <v>0</v>
      </c>
      <c r="CY85" s="651"/>
      <c r="CZ85" s="652">
        <f>IF(DC85&lt;&gt;0,(DC85/$F85)*100,0)</f>
        <v>0</v>
      </c>
      <c r="DA85" s="649">
        <v>0</v>
      </c>
      <c r="DB85" s="649">
        <f>DC85-DA85</f>
        <v>0</v>
      </c>
      <c r="DC85" s="651"/>
      <c r="DD85" s="652">
        <f>IF(DG85&lt;&gt;0,(DG85/$F85)*100,0)</f>
        <v>0</v>
      </c>
      <c r="DE85" s="649">
        <v>0</v>
      </c>
      <c r="DF85" s="649">
        <f>DG85-DE85</f>
        <v>0</v>
      </c>
      <c r="DG85" s="651"/>
      <c r="DH85" s="652">
        <f>IF(DK85&lt;&gt;0,(DK85/$F85)*100,0)</f>
        <v>0</v>
      </c>
      <c r="DI85" s="649">
        <v>0</v>
      </c>
      <c r="DJ85" s="649">
        <f>DK85-DI85</f>
        <v>0</v>
      </c>
      <c r="DK85" s="651"/>
      <c r="DL85" s="652">
        <f>IF(DO85&lt;&gt;0,(DO85/$F85)*100,0)</f>
        <v>0</v>
      </c>
      <c r="DM85" s="649">
        <v>0</v>
      </c>
      <c r="DN85" s="649">
        <f>DO85-DM85</f>
        <v>0</v>
      </c>
      <c r="DO85" s="651"/>
      <c r="DP85" s="652">
        <f>IF(DS85&lt;&gt;0,(DS85/$F85)*100,0)</f>
        <v>0</v>
      </c>
      <c r="DQ85" s="649">
        <v>0</v>
      </c>
      <c r="DR85" s="649">
        <f>DS85-DQ85</f>
        <v>0</v>
      </c>
      <c r="DS85" s="651"/>
      <c r="DT85" s="652">
        <f>IF(DW85&lt;&gt;0,(DW85/$F85)*100,0)</f>
        <v>0</v>
      </c>
      <c r="DU85" s="649">
        <v>0</v>
      </c>
      <c r="DV85" s="649">
        <f>DW85-DU85</f>
        <v>0</v>
      </c>
      <c r="DW85" s="651"/>
      <c r="DX85" s="652">
        <f>IF(EA85&lt;&gt;0,(EA85/$F85)*100,0)</f>
        <v>0</v>
      </c>
      <c r="DY85" s="649">
        <v>0</v>
      </c>
      <c r="DZ85" s="649">
        <f>EA85-DY85</f>
        <v>0</v>
      </c>
      <c r="EA85" s="651"/>
    </row>
    <row r="86" spans="2:131" ht="12.75" hidden="1" customHeight="1">
      <c r="B86" s="665"/>
      <c r="C86" s="627"/>
      <c r="D86" s="653" t="s">
        <v>2450</v>
      </c>
      <c r="E86" s="654" t="s">
        <v>2451</v>
      </c>
      <c r="F86" s="655" t="e">
        <f>IF(F85=0,F83,F85)</f>
        <v>#N/A</v>
      </c>
      <c r="G86" s="656"/>
      <c r="H86" s="657"/>
      <c r="I86" s="658"/>
      <c r="J86" s="658"/>
      <c r="K86" s="659"/>
      <c r="L86" s="660">
        <f t="shared" ref="L86:AQ86" si="140">L85+H86</f>
        <v>0</v>
      </c>
      <c r="M86" s="660">
        <f t="shared" si="140"/>
        <v>0</v>
      </c>
      <c r="N86" s="661">
        <f t="shared" si="140"/>
        <v>0</v>
      </c>
      <c r="O86" s="662">
        <f t="shared" si="140"/>
        <v>0</v>
      </c>
      <c r="P86" s="663">
        <f t="shared" si="140"/>
        <v>0</v>
      </c>
      <c r="Q86" s="660">
        <f t="shared" si="140"/>
        <v>0</v>
      </c>
      <c r="R86" s="660">
        <f t="shared" si="140"/>
        <v>0</v>
      </c>
      <c r="S86" s="662">
        <f t="shared" si="140"/>
        <v>0</v>
      </c>
      <c r="T86" s="663">
        <f t="shared" si="140"/>
        <v>0</v>
      </c>
      <c r="U86" s="660">
        <f t="shared" si="140"/>
        <v>0</v>
      </c>
      <c r="V86" s="660">
        <f t="shared" si="140"/>
        <v>0</v>
      </c>
      <c r="W86" s="662">
        <f t="shared" si="140"/>
        <v>0</v>
      </c>
      <c r="X86" s="663">
        <f t="shared" si="140"/>
        <v>0</v>
      </c>
      <c r="Y86" s="660">
        <f t="shared" si="140"/>
        <v>0</v>
      </c>
      <c r="Z86" s="660">
        <f t="shared" si="140"/>
        <v>0</v>
      </c>
      <c r="AA86" s="662">
        <f t="shared" si="140"/>
        <v>0</v>
      </c>
      <c r="AB86" s="663">
        <f t="shared" si="140"/>
        <v>0</v>
      </c>
      <c r="AC86" s="660">
        <f t="shared" si="140"/>
        <v>0</v>
      </c>
      <c r="AD86" s="660">
        <f t="shared" si="140"/>
        <v>0</v>
      </c>
      <c r="AE86" s="662">
        <f t="shared" si="140"/>
        <v>0</v>
      </c>
      <c r="AF86" s="663">
        <f t="shared" si="140"/>
        <v>0</v>
      </c>
      <c r="AG86" s="660">
        <f t="shared" si="140"/>
        <v>0</v>
      </c>
      <c r="AH86" s="660">
        <f t="shared" si="140"/>
        <v>0</v>
      </c>
      <c r="AI86" s="662">
        <f t="shared" si="140"/>
        <v>0</v>
      </c>
      <c r="AJ86" s="663">
        <f t="shared" si="140"/>
        <v>0</v>
      </c>
      <c r="AK86" s="660">
        <f t="shared" si="140"/>
        <v>0</v>
      </c>
      <c r="AL86" s="660">
        <f t="shared" si="140"/>
        <v>0</v>
      </c>
      <c r="AM86" s="662">
        <f t="shared" si="140"/>
        <v>0</v>
      </c>
      <c r="AN86" s="663">
        <f t="shared" si="140"/>
        <v>0</v>
      </c>
      <c r="AO86" s="660">
        <f t="shared" si="140"/>
        <v>0</v>
      </c>
      <c r="AP86" s="660">
        <f t="shared" si="140"/>
        <v>0</v>
      </c>
      <c r="AQ86" s="662">
        <f t="shared" si="140"/>
        <v>0</v>
      </c>
      <c r="AR86" s="663">
        <f t="shared" ref="AR86:BW86" si="141">AR85+AN86</f>
        <v>0</v>
      </c>
      <c r="AS86" s="660">
        <f t="shared" si="141"/>
        <v>0</v>
      </c>
      <c r="AT86" s="660">
        <f t="shared" si="141"/>
        <v>0</v>
      </c>
      <c r="AU86" s="662">
        <f t="shared" si="141"/>
        <v>0</v>
      </c>
      <c r="AV86" s="663">
        <f t="shared" si="141"/>
        <v>0</v>
      </c>
      <c r="AW86" s="660">
        <f t="shared" si="141"/>
        <v>0</v>
      </c>
      <c r="AX86" s="660">
        <f t="shared" si="141"/>
        <v>0</v>
      </c>
      <c r="AY86" s="662">
        <f t="shared" si="141"/>
        <v>0</v>
      </c>
      <c r="AZ86" s="663">
        <f t="shared" si="141"/>
        <v>0</v>
      </c>
      <c r="BA86" s="660">
        <f t="shared" si="141"/>
        <v>0</v>
      </c>
      <c r="BB86" s="660">
        <f t="shared" si="141"/>
        <v>0</v>
      </c>
      <c r="BC86" s="662">
        <f t="shared" si="141"/>
        <v>0</v>
      </c>
      <c r="BD86" s="663">
        <f t="shared" si="141"/>
        <v>0</v>
      </c>
      <c r="BE86" s="660">
        <f t="shared" si="141"/>
        <v>0</v>
      </c>
      <c r="BF86" s="660">
        <f t="shared" si="141"/>
        <v>0</v>
      </c>
      <c r="BG86" s="662">
        <f t="shared" si="141"/>
        <v>0</v>
      </c>
      <c r="BH86" s="663">
        <f t="shared" si="141"/>
        <v>0</v>
      </c>
      <c r="BI86" s="660">
        <f t="shared" si="141"/>
        <v>0</v>
      </c>
      <c r="BJ86" s="660">
        <f t="shared" si="141"/>
        <v>0</v>
      </c>
      <c r="BK86" s="662">
        <f t="shared" si="141"/>
        <v>0</v>
      </c>
      <c r="BL86" s="663">
        <f t="shared" si="141"/>
        <v>0</v>
      </c>
      <c r="BM86" s="660">
        <f t="shared" si="141"/>
        <v>0</v>
      </c>
      <c r="BN86" s="660">
        <f t="shared" si="141"/>
        <v>0</v>
      </c>
      <c r="BO86" s="662">
        <f t="shared" si="141"/>
        <v>0</v>
      </c>
      <c r="BP86" s="663">
        <f t="shared" si="141"/>
        <v>0</v>
      </c>
      <c r="BQ86" s="660">
        <f t="shared" si="141"/>
        <v>0</v>
      </c>
      <c r="BR86" s="660">
        <f t="shared" si="141"/>
        <v>0</v>
      </c>
      <c r="BS86" s="662">
        <f t="shared" si="141"/>
        <v>0</v>
      </c>
      <c r="BT86" s="663">
        <f t="shared" si="141"/>
        <v>0</v>
      </c>
      <c r="BU86" s="660">
        <f t="shared" si="141"/>
        <v>0</v>
      </c>
      <c r="BV86" s="660">
        <f t="shared" si="141"/>
        <v>0</v>
      </c>
      <c r="BW86" s="662">
        <f t="shared" si="141"/>
        <v>0</v>
      </c>
      <c r="BX86" s="663">
        <f t="shared" ref="BX86:DC86" si="142">BX85+BT86</f>
        <v>0</v>
      </c>
      <c r="BY86" s="660">
        <f t="shared" si="142"/>
        <v>0</v>
      </c>
      <c r="BZ86" s="660">
        <f t="shared" si="142"/>
        <v>0</v>
      </c>
      <c r="CA86" s="662">
        <f t="shared" si="142"/>
        <v>0</v>
      </c>
      <c r="CB86" s="663">
        <f t="shared" si="142"/>
        <v>0</v>
      </c>
      <c r="CC86" s="660">
        <f t="shared" si="142"/>
        <v>0</v>
      </c>
      <c r="CD86" s="660">
        <f t="shared" si="142"/>
        <v>0</v>
      </c>
      <c r="CE86" s="662">
        <f t="shared" si="142"/>
        <v>0</v>
      </c>
      <c r="CF86" s="663">
        <f t="shared" si="142"/>
        <v>0</v>
      </c>
      <c r="CG86" s="660">
        <f t="shared" si="142"/>
        <v>0</v>
      </c>
      <c r="CH86" s="660">
        <f t="shared" si="142"/>
        <v>0</v>
      </c>
      <c r="CI86" s="662">
        <f t="shared" si="142"/>
        <v>0</v>
      </c>
      <c r="CJ86" s="663">
        <f t="shared" si="142"/>
        <v>0</v>
      </c>
      <c r="CK86" s="660">
        <f t="shared" si="142"/>
        <v>0</v>
      </c>
      <c r="CL86" s="660">
        <f t="shared" si="142"/>
        <v>0</v>
      </c>
      <c r="CM86" s="662">
        <f t="shared" si="142"/>
        <v>0</v>
      </c>
      <c r="CN86" s="663">
        <f t="shared" si="142"/>
        <v>0</v>
      </c>
      <c r="CO86" s="660">
        <f t="shared" si="142"/>
        <v>0</v>
      </c>
      <c r="CP86" s="660">
        <f t="shared" si="142"/>
        <v>0</v>
      </c>
      <c r="CQ86" s="662">
        <f t="shared" si="142"/>
        <v>0</v>
      </c>
      <c r="CR86" s="663">
        <f t="shared" si="142"/>
        <v>0</v>
      </c>
      <c r="CS86" s="660">
        <f t="shared" si="142"/>
        <v>0</v>
      </c>
      <c r="CT86" s="660">
        <f t="shared" si="142"/>
        <v>0</v>
      </c>
      <c r="CU86" s="662">
        <f t="shared" si="142"/>
        <v>0</v>
      </c>
      <c r="CV86" s="663">
        <f t="shared" si="142"/>
        <v>0</v>
      </c>
      <c r="CW86" s="660">
        <f t="shared" si="142"/>
        <v>0</v>
      </c>
      <c r="CX86" s="660">
        <f t="shared" si="142"/>
        <v>0</v>
      </c>
      <c r="CY86" s="662">
        <f t="shared" si="142"/>
        <v>0</v>
      </c>
      <c r="CZ86" s="663">
        <f t="shared" si="142"/>
        <v>0</v>
      </c>
      <c r="DA86" s="660">
        <f t="shared" si="142"/>
        <v>0</v>
      </c>
      <c r="DB86" s="660">
        <f t="shared" si="142"/>
        <v>0</v>
      </c>
      <c r="DC86" s="662">
        <f t="shared" si="142"/>
        <v>0</v>
      </c>
      <c r="DD86" s="663">
        <f t="shared" ref="DD86:EA86" si="143">DD85+CZ86</f>
        <v>0</v>
      </c>
      <c r="DE86" s="660">
        <f t="shared" si="143"/>
        <v>0</v>
      </c>
      <c r="DF86" s="660">
        <f t="shared" si="143"/>
        <v>0</v>
      </c>
      <c r="DG86" s="662">
        <f t="shared" si="143"/>
        <v>0</v>
      </c>
      <c r="DH86" s="663">
        <f t="shared" si="143"/>
        <v>0</v>
      </c>
      <c r="DI86" s="660">
        <f t="shared" si="143"/>
        <v>0</v>
      </c>
      <c r="DJ86" s="660">
        <f t="shared" si="143"/>
        <v>0</v>
      </c>
      <c r="DK86" s="662">
        <f t="shared" si="143"/>
        <v>0</v>
      </c>
      <c r="DL86" s="663">
        <f t="shared" si="143"/>
        <v>0</v>
      </c>
      <c r="DM86" s="660">
        <f t="shared" si="143"/>
        <v>0</v>
      </c>
      <c r="DN86" s="660">
        <f t="shared" si="143"/>
        <v>0</v>
      </c>
      <c r="DO86" s="662">
        <f t="shared" si="143"/>
        <v>0</v>
      </c>
      <c r="DP86" s="663">
        <f t="shared" si="143"/>
        <v>0</v>
      </c>
      <c r="DQ86" s="660">
        <f t="shared" si="143"/>
        <v>0</v>
      </c>
      <c r="DR86" s="660">
        <f t="shared" si="143"/>
        <v>0</v>
      </c>
      <c r="DS86" s="662">
        <f t="shared" si="143"/>
        <v>0</v>
      </c>
      <c r="DT86" s="663">
        <f t="shared" si="143"/>
        <v>0</v>
      </c>
      <c r="DU86" s="660">
        <f t="shared" si="143"/>
        <v>0</v>
      </c>
      <c r="DV86" s="660">
        <f t="shared" si="143"/>
        <v>0</v>
      </c>
      <c r="DW86" s="662">
        <f t="shared" si="143"/>
        <v>0</v>
      </c>
      <c r="DX86" s="663">
        <f t="shared" si="143"/>
        <v>0</v>
      </c>
      <c r="DY86" s="660">
        <f t="shared" si="143"/>
        <v>0</v>
      </c>
      <c r="DZ86" s="660">
        <f t="shared" si="143"/>
        <v>0</v>
      </c>
      <c r="EA86" s="662">
        <f t="shared" si="143"/>
        <v>0</v>
      </c>
    </row>
    <row r="87" spans="2:131" ht="12.75" customHeight="1">
      <c r="B87" s="610">
        <v>19</v>
      </c>
      <c r="C87" s="664" t="e">
        <f>NA()</f>
        <v>#N/A</v>
      </c>
      <c r="D87" s="612" t="s">
        <v>2445</v>
      </c>
      <c r="E87" s="613" t="s">
        <v>2446</v>
      </c>
      <c r="F87" s="614" t="e">
        <f>NA()</f>
        <v>#N/A</v>
      </c>
      <c r="G87" s="615" t="e">
        <f>NA()</f>
        <v>#N/A</v>
      </c>
      <c r="H87" s="616"/>
      <c r="I87" s="617"/>
      <c r="J87" s="617"/>
      <c r="K87" s="618"/>
      <c r="L87" s="619" t="e">
        <f>NA()</f>
        <v>#N/A</v>
      </c>
      <c r="M87" s="620" t="e">
        <f>NA()</f>
        <v>#N/A</v>
      </c>
      <c r="N87" s="621" t="e">
        <f>NA()</f>
        <v>#N/A</v>
      </c>
      <c r="O87" s="622" t="e">
        <f>M87+N87</f>
        <v>#N/A</v>
      </c>
      <c r="P87" s="623" t="e">
        <f>NA()</f>
        <v>#N/A</v>
      </c>
      <c r="Q87" s="624" t="e">
        <f>NA()</f>
        <v>#N/A</v>
      </c>
      <c r="R87" s="624" t="e">
        <f>NA()</f>
        <v>#N/A</v>
      </c>
      <c r="S87" s="625" t="e">
        <f>Q87+R87</f>
        <v>#N/A</v>
      </c>
      <c r="T87" s="623" t="e">
        <f>NA()</f>
        <v>#N/A</v>
      </c>
      <c r="U87" s="624" t="e">
        <f>NA()</f>
        <v>#N/A</v>
      </c>
      <c r="V87" s="624" t="e">
        <f>NA()</f>
        <v>#N/A</v>
      </c>
      <c r="W87" s="625" t="e">
        <f>U87+V87</f>
        <v>#N/A</v>
      </c>
      <c r="X87" s="623" t="e">
        <f>NA()</f>
        <v>#N/A</v>
      </c>
      <c r="Y87" s="624" t="e">
        <f>NA()</f>
        <v>#N/A</v>
      </c>
      <c r="Z87" s="624" t="e">
        <f>NA()</f>
        <v>#N/A</v>
      </c>
      <c r="AA87" s="625" t="e">
        <f>Y87+Z87</f>
        <v>#N/A</v>
      </c>
      <c r="AB87" s="623" t="e">
        <f>NA()</f>
        <v>#N/A</v>
      </c>
      <c r="AC87" s="624" t="e">
        <f>NA()</f>
        <v>#N/A</v>
      </c>
      <c r="AD87" s="624" t="e">
        <f>NA()</f>
        <v>#N/A</v>
      </c>
      <c r="AE87" s="625" t="e">
        <f>AC87+AD87</f>
        <v>#N/A</v>
      </c>
      <c r="AF87" s="623" t="e">
        <f>NA()</f>
        <v>#N/A</v>
      </c>
      <c r="AG87" s="624" t="e">
        <f>NA()</f>
        <v>#N/A</v>
      </c>
      <c r="AH87" s="624" t="e">
        <f>NA()</f>
        <v>#N/A</v>
      </c>
      <c r="AI87" s="625" t="e">
        <f>AG87+AH87</f>
        <v>#N/A</v>
      </c>
      <c r="AJ87" s="623" t="e">
        <f>NA()</f>
        <v>#N/A</v>
      </c>
      <c r="AK87" s="624" t="e">
        <f>NA()</f>
        <v>#N/A</v>
      </c>
      <c r="AL87" s="624" t="e">
        <f>NA()</f>
        <v>#N/A</v>
      </c>
      <c r="AM87" s="625" t="e">
        <f>AK87+AL87</f>
        <v>#N/A</v>
      </c>
      <c r="AN87" s="623" t="e">
        <f>NA()</f>
        <v>#N/A</v>
      </c>
      <c r="AO87" s="624" t="e">
        <f>NA()</f>
        <v>#N/A</v>
      </c>
      <c r="AP87" s="624" t="e">
        <f>NA()</f>
        <v>#N/A</v>
      </c>
      <c r="AQ87" s="625" t="e">
        <f>AO87+AP87</f>
        <v>#N/A</v>
      </c>
      <c r="AR87" s="623" t="e">
        <f>NA()</f>
        <v>#N/A</v>
      </c>
      <c r="AS87" s="624" t="e">
        <f>NA()</f>
        <v>#N/A</v>
      </c>
      <c r="AT87" s="624" t="e">
        <f>NA()</f>
        <v>#N/A</v>
      </c>
      <c r="AU87" s="625" t="e">
        <f>AS87+AT87</f>
        <v>#N/A</v>
      </c>
      <c r="AV87" s="623" t="e">
        <f>NA()</f>
        <v>#N/A</v>
      </c>
      <c r="AW87" s="624" t="e">
        <f>NA()</f>
        <v>#N/A</v>
      </c>
      <c r="AX87" s="624" t="e">
        <f>NA()</f>
        <v>#N/A</v>
      </c>
      <c r="AY87" s="625" t="e">
        <f>AW87+AX87</f>
        <v>#N/A</v>
      </c>
      <c r="AZ87" s="623" t="e">
        <f>NA()</f>
        <v>#N/A</v>
      </c>
      <c r="BA87" s="624" t="e">
        <f>NA()</f>
        <v>#N/A</v>
      </c>
      <c r="BB87" s="624" t="e">
        <f>NA()</f>
        <v>#N/A</v>
      </c>
      <c r="BC87" s="625" t="e">
        <f>BA87+BB87</f>
        <v>#N/A</v>
      </c>
      <c r="BD87" s="623" t="e">
        <f>NA()</f>
        <v>#N/A</v>
      </c>
      <c r="BE87" s="624" t="e">
        <f>NA()</f>
        <v>#N/A</v>
      </c>
      <c r="BF87" s="624" t="e">
        <f>NA()</f>
        <v>#N/A</v>
      </c>
      <c r="BG87" s="625" t="e">
        <f>BE87+BF87</f>
        <v>#N/A</v>
      </c>
      <c r="BH87" s="623" t="e">
        <f>NA()</f>
        <v>#N/A</v>
      </c>
      <c r="BI87" s="624" t="e">
        <f>NA()</f>
        <v>#N/A</v>
      </c>
      <c r="BJ87" s="624" t="e">
        <f>NA()</f>
        <v>#N/A</v>
      </c>
      <c r="BK87" s="625" t="e">
        <f>BI87+BJ87</f>
        <v>#N/A</v>
      </c>
      <c r="BL87" s="623" t="e">
        <f>NA()</f>
        <v>#N/A</v>
      </c>
      <c r="BM87" s="624" t="e">
        <f>NA()</f>
        <v>#N/A</v>
      </c>
      <c r="BN87" s="624" t="e">
        <f>NA()</f>
        <v>#N/A</v>
      </c>
      <c r="BO87" s="625" t="e">
        <f>BM87+BN87</f>
        <v>#N/A</v>
      </c>
      <c r="BP87" s="623" t="e">
        <f>NA()</f>
        <v>#N/A</v>
      </c>
      <c r="BQ87" s="624" t="e">
        <f>NA()</f>
        <v>#N/A</v>
      </c>
      <c r="BR87" s="624" t="e">
        <f>NA()</f>
        <v>#N/A</v>
      </c>
      <c r="BS87" s="625" t="e">
        <f>BQ87+BR87</f>
        <v>#N/A</v>
      </c>
      <c r="BT87" s="623" t="e">
        <f>NA()</f>
        <v>#N/A</v>
      </c>
      <c r="BU87" s="624" t="e">
        <f>NA()</f>
        <v>#N/A</v>
      </c>
      <c r="BV87" s="624" t="e">
        <f>NA()</f>
        <v>#N/A</v>
      </c>
      <c r="BW87" s="625" t="e">
        <f>BU87+BV87</f>
        <v>#N/A</v>
      </c>
      <c r="BX87" s="623" t="e">
        <f>NA()</f>
        <v>#N/A</v>
      </c>
      <c r="BY87" s="624" t="e">
        <f>NA()</f>
        <v>#N/A</v>
      </c>
      <c r="BZ87" s="624" t="e">
        <f>NA()</f>
        <v>#N/A</v>
      </c>
      <c r="CA87" s="625" t="e">
        <f>BY87+BZ87</f>
        <v>#N/A</v>
      </c>
      <c r="CB87" s="623" t="e">
        <f>NA()</f>
        <v>#N/A</v>
      </c>
      <c r="CC87" s="624" t="e">
        <f>NA()</f>
        <v>#N/A</v>
      </c>
      <c r="CD87" s="624" t="e">
        <f>NA()</f>
        <v>#N/A</v>
      </c>
      <c r="CE87" s="625" t="e">
        <f>CC87+CD87</f>
        <v>#N/A</v>
      </c>
      <c r="CF87" s="623" t="e">
        <f>NA()</f>
        <v>#N/A</v>
      </c>
      <c r="CG87" s="624" t="e">
        <f>NA()</f>
        <v>#N/A</v>
      </c>
      <c r="CH87" s="624" t="e">
        <f>NA()</f>
        <v>#N/A</v>
      </c>
      <c r="CI87" s="625" t="e">
        <f>CG87+CH87</f>
        <v>#N/A</v>
      </c>
      <c r="CJ87" s="623" t="e">
        <f>NA()</f>
        <v>#N/A</v>
      </c>
      <c r="CK87" s="624" t="e">
        <f>NA()</f>
        <v>#N/A</v>
      </c>
      <c r="CL87" s="624" t="e">
        <f>NA()</f>
        <v>#N/A</v>
      </c>
      <c r="CM87" s="625" t="e">
        <f>CK87+CL87</f>
        <v>#N/A</v>
      </c>
      <c r="CN87" s="623" t="e">
        <f>NA()</f>
        <v>#N/A</v>
      </c>
      <c r="CO87" s="624" t="e">
        <f>NA()</f>
        <v>#N/A</v>
      </c>
      <c r="CP87" s="624" t="e">
        <f>NA()</f>
        <v>#N/A</v>
      </c>
      <c r="CQ87" s="625" t="e">
        <f>CO87+CP87</f>
        <v>#N/A</v>
      </c>
      <c r="CR87" s="623" t="e">
        <f>NA()</f>
        <v>#N/A</v>
      </c>
      <c r="CS87" s="624" t="e">
        <f>NA()</f>
        <v>#N/A</v>
      </c>
      <c r="CT87" s="624" t="e">
        <f>NA()</f>
        <v>#N/A</v>
      </c>
      <c r="CU87" s="625" t="e">
        <f>CS87+CT87</f>
        <v>#N/A</v>
      </c>
      <c r="CV87" s="623" t="e">
        <f>NA()</f>
        <v>#N/A</v>
      </c>
      <c r="CW87" s="624" t="e">
        <f>NA()</f>
        <v>#N/A</v>
      </c>
      <c r="CX87" s="624" t="e">
        <f>NA()</f>
        <v>#N/A</v>
      </c>
      <c r="CY87" s="625" t="e">
        <f>CW87+CX87</f>
        <v>#N/A</v>
      </c>
      <c r="CZ87" s="623" t="e">
        <f>NA()</f>
        <v>#N/A</v>
      </c>
      <c r="DA87" s="624" t="e">
        <f>NA()</f>
        <v>#N/A</v>
      </c>
      <c r="DB87" s="624" t="e">
        <f>NA()</f>
        <v>#N/A</v>
      </c>
      <c r="DC87" s="625" t="e">
        <f>DA87+DB87</f>
        <v>#N/A</v>
      </c>
      <c r="DD87" s="623" t="e">
        <f>NA()</f>
        <v>#N/A</v>
      </c>
      <c r="DE87" s="624" t="e">
        <f>NA()</f>
        <v>#N/A</v>
      </c>
      <c r="DF87" s="624" t="e">
        <f>NA()</f>
        <v>#N/A</v>
      </c>
      <c r="DG87" s="625" t="e">
        <f>DE87+DF87</f>
        <v>#N/A</v>
      </c>
      <c r="DH87" s="623" t="e">
        <f>NA()</f>
        <v>#N/A</v>
      </c>
      <c r="DI87" s="624" t="e">
        <f>NA()</f>
        <v>#N/A</v>
      </c>
      <c r="DJ87" s="624" t="e">
        <f>NA()</f>
        <v>#N/A</v>
      </c>
      <c r="DK87" s="625" t="e">
        <f>DI87+DJ87</f>
        <v>#N/A</v>
      </c>
      <c r="DL87" s="623" t="e">
        <f>NA()</f>
        <v>#N/A</v>
      </c>
      <c r="DM87" s="624" t="e">
        <f>NA()</f>
        <v>#N/A</v>
      </c>
      <c r="DN87" s="624" t="e">
        <f>NA()</f>
        <v>#N/A</v>
      </c>
      <c r="DO87" s="625" t="e">
        <f>DM87+DN87</f>
        <v>#N/A</v>
      </c>
      <c r="DP87" s="623" t="e">
        <f>NA()</f>
        <v>#N/A</v>
      </c>
      <c r="DQ87" s="624" t="e">
        <f>NA()</f>
        <v>#N/A</v>
      </c>
      <c r="DR87" s="624" t="e">
        <f>NA()</f>
        <v>#N/A</v>
      </c>
      <c r="DS87" s="625" t="e">
        <f>DQ87+DR87</f>
        <v>#N/A</v>
      </c>
      <c r="DT87" s="623" t="e">
        <f>NA()</f>
        <v>#N/A</v>
      </c>
      <c r="DU87" s="624" t="e">
        <f>NA()</f>
        <v>#N/A</v>
      </c>
      <c r="DV87" s="624" t="e">
        <f>NA()</f>
        <v>#N/A</v>
      </c>
      <c r="DW87" s="625" t="e">
        <f>DU87+DV87</f>
        <v>#N/A</v>
      </c>
      <c r="DX87" s="623" t="e">
        <f>NA()</f>
        <v>#N/A</v>
      </c>
      <c r="DY87" s="624" t="e">
        <f>NA()</f>
        <v>#N/A</v>
      </c>
      <c r="DZ87" s="624" t="e">
        <f>NA()</f>
        <v>#N/A</v>
      </c>
      <c r="EA87" s="625" t="e">
        <f>DY87+DZ87</f>
        <v>#N/A</v>
      </c>
    </row>
    <row r="88" spans="2:131" ht="12.75" hidden="1" customHeight="1">
      <c r="B88" s="626"/>
      <c r="C88" s="627"/>
      <c r="D88" s="628" t="s">
        <v>2445</v>
      </c>
      <c r="E88" s="629" t="s">
        <v>2447</v>
      </c>
      <c r="F88" s="630">
        <f>IF(F89&lt;&gt;0,F87-F89,0)</f>
        <v>0</v>
      </c>
      <c r="G88" s="631"/>
      <c r="H88" s="632"/>
      <c r="I88" s="633"/>
      <c r="J88" s="633"/>
      <c r="K88" s="634"/>
      <c r="L88" s="635" t="e">
        <f t="shared" ref="L88:AQ88" si="144">L87+H88</f>
        <v>#N/A</v>
      </c>
      <c r="M88" s="635" t="e">
        <f t="shared" si="144"/>
        <v>#N/A</v>
      </c>
      <c r="N88" s="636" t="e">
        <f t="shared" si="144"/>
        <v>#N/A</v>
      </c>
      <c r="O88" s="637" t="e">
        <f t="shared" si="144"/>
        <v>#N/A</v>
      </c>
      <c r="P88" s="638" t="e">
        <f t="shared" si="144"/>
        <v>#N/A</v>
      </c>
      <c r="Q88" s="639" t="e">
        <f t="shared" si="144"/>
        <v>#N/A</v>
      </c>
      <c r="R88" s="640" t="e">
        <f t="shared" si="144"/>
        <v>#N/A</v>
      </c>
      <c r="S88" s="641" t="e">
        <f t="shared" si="144"/>
        <v>#N/A</v>
      </c>
      <c r="T88" s="638" t="e">
        <f t="shared" si="144"/>
        <v>#N/A</v>
      </c>
      <c r="U88" s="639" t="e">
        <f t="shared" si="144"/>
        <v>#N/A</v>
      </c>
      <c r="V88" s="640" t="e">
        <f t="shared" si="144"/>
        <v>#N/A</v>
      </c>
      <c r="W88" s="641" t="e">
        <f t="shared" si="144"/>
        <v>#N/A</v>
      </c>
      <c r="X88" s="638" t="e">
        <f t="shared" si="144"/>
        <v>#N/A</v>
      </c>
      <c r="Y88" s="639" t="e">
        <f t="shared" si="144"/>
        <v>#N/A</v>
      </c>
      <c r="Z88" s="640" t="e">
        <f t="shared" si="144"/>
        <v>#N/A</v>
      </c>
      <c r="AA88" s="641" t="e">
        <f t="shared" si="144"/>
        <v>#N/A</v>
      </c>
      <c r="AB88" s="638" t="e">
        <f t="shared" si="144"/>
        <v>#N/A</v>
      </c>
      <c r="AC88" s="639" t="e">
        <f t="shared" si="144"/>
        <v>#N/A</v>
      </c>
      <c r="AD88" s="640" t="e">
        <f t="shared" si="144"/>
        <v>#N/A</v>
      </c>
      <c r="AE88" s="641" t="e">
        <f t="shared" si="144"/>
        <v>#N/A</v>
      </c>
      <c r="AF88" s="638" t="e">
        <f t="shared" si="144"/>
        <v>#N/A</v>
      </c>
      <c r="AG88" s="639" t="e">
        <f t="shared" si="144"/>
        <v>#N/A</v>
      </c>
      <c r="AH88" s="640" t="e">
        <f t="shared" si="144"/>
        <v>#N/A</v>
      </c>
      <c r="AI88" s="641" t="e">
        <f t="shared" si="144"/>
        <v>#N/A</v>
      </c>
      <c r="AJ88" s="638" t="e">
        <f t="shared" si="144"/>
        <v>#N/A</v>
      </c>
      <c r="AK88" s="639" t="e">
        <f t="shared" si="144"/>
        <v>#N/A</v>
      </c>
      <c r="AL88" s="640" t="e">
        <f t="shared" si="144"/>
        <v>#N/A</v>
      </c>
      <c r="AM88" s="641" t="e">
        <f t="shared" si="144"/>
        <v>#N/A</v>
      </c>
      <c r="AN88" s="638" t="e">
        <f t="shared" si="144"/>
        <v>#N/A</v>
      </c>
      <c r="AO88" s="639" t="e">
        <f t="shared" si="144"/>
        <v>#N/A</v>
      </c>
      <c r="AP88" s="640" t="e">
        <f t="shared" si="144"/>
        <v>#N/A</v>
      </c>
      <c r="AQ88" s="641" t="e">
        <f t="shared" si="144"/>
        <v>#N/A</v>
      </c>
      <c r="AR88" s="638" t="e">
        <f t="shared" ref="AR88:BW88" si="145">AR87+AN88</f>
        <v>#N/A</v>
      </c>
      <c r="AS88" s="639" t="e">
        <f t="shared" si="145"/>
        <v>#N/A</v>
      </c>
      <c r="AT88" s="640" t="e">
        <f t="shared" si="145"/>
        <v>#N/A</v>
      </c>
      <c r="AU88" s="641" t="e">
        <f t="shared" si="145"/>
        <v>#N/A</v>
      </c>
      <c r="AV88" s="638" t="e">
        <f t="shared" si="145"/>
        <v>#N/A</v>
      </c>
      <c r="AW88" s="639" t="e">
        <f t="shared" si="145"/>
        <v>#N/A</v>
      </c>
      <c r="AX88" s="640" t="e">
        <f t="shared" si="145"/>
        <v>#N/A</v>
      </c>
      <c r="AY88" s="641" t="e">
        <f t="shared" si="145"/>
        <v>#N/A</v>
      </c>
      <c r="AZ88" s="638" t="e">
        <f t="shared" si="145"/>
        <v>#N/A</v>
      </c>
      <c r="BA88" s="639" t="e">
        <f t="shared" si="145"/>
        <v>#N/A</v>
      </c>
      <c r="BB88" s="640" t="e">
        <f t="shared" si="145"/>
        <v>#N/A</v>
      </c>
      <c r="BC88" s="641" t="e">
        <f t="shared" si="145"/>
        <v>#N/A</v>
      </c>
      <c r="BD88" s="638" t="e">
        <f t="shared" si="145"/>
        <v>#N/A</v>
      </c>
      <c r="BE88" s="639" t="e">
        <f t="shared" si="145"/>
        <v>#N/A</v>
      </c>
      <c r="BF88" s="640" t="e">
        <f t="shared" si="145"/>
        <v>#N/A</v>
      </c>
      <c r="BG88" s="641" t="e">
        <f t="shared" si="145"/>
        <v>#N/A</v>
      </c>
      <c r="BH88" s="638" t="e">
        <f t="shared" si="145"/>
        <v>#N/A</v>
      </c>
      <c r="BI88" s="639" t="e">
        <f t="shared" si="145"/>
        <v>#N/A</v>
      </c>
      <c r="BJ88" s="640" t="e">
        <f t="shared" si="145"/>
        <v>#N/A</v>
      </c>
      <c r="BK88" s="641" t="e">
        <f t="shared" si="145"/>
        <v>#N/A</v>
      </c>
      <c r="BL88" s="638" t="e">
        <f t="shared" si="145"/>
        <v>#N/A</v>
      </c>
      <c r="BM88" s="639" t="e">
        <f t="shared" si="145"/>
        <v>#N/A</v>
      </c>
      <c r="BN88" s="640" t="e">
        <f t="shared" si="145"/>
        <v>#N/A</v>
      </c>
      <c r="BO88" s="641" t="e">
        <f t="shared" si="145"/>
        <v>#N/A</v>
      </c>
      <c r="BP88" s="638" t="e">
        <f t="shared" si="145"/>
        <v>#N/A</v>
      </c>
      <c r="BQ88" s="639" t="e">
        <f t="shared" si="145"/>
        <v>#N/A</v>
      </c>
      <c r="BR88" s="640" t="e">
        <f t="shared" si="145"/>
        <v>#N/A</v>
      </c>
      <c r="BS88" s="641" t="e">
        <f t="shared" si="145"/>
        <v>#N/A</v>
      </c>
      <c r="BT88" s="638" t="e">
        <f t="shared" si="145"/>
        <v>#N/A</v>
      </c>
      <c r="BU88" s="639" t="e">
        <f t="shared" si="145"/>
        <v>#N/A</v>
      </c>
      <c r="BV88" s="640" t="e">
        <f t="shared" si="145"/>
        <v>#N/A</v>
      </c>
      <c r="BW88" s="641" t="e">
        <f t="shared" si="145"/>
        <v>#N/A</v>
      </c>
      <c r="BX88" s="638" t="e">
        <f t="shared" ref="BX88:DC88" si="146">BX87+BT88</f>
        <v>#N/A</v>
      </c>
      <c r="BY88" s="639" t="e">
        <f t="shared" si="146"/>
        <v>#N/A</v>
      </c>
      <c r="BZ88" s="640" t="e">
        <f t="shared" si="146"/>
        <v>#N/A</v>
      </c>
      <c r="CA88" s="641" t="e">
        <f t="shared" si="146"/>
        <v>#N/A</v>
      </c>
      <c r="CB88" s="638" t="e">
        <f t="shared" si="146"/>
        <v>#N/A</v>
      </c>
      <c r="CC88" s="639" t="e">
        <f t="shared" si="146"/>
        <v>#N/A</v>
      </c>
      <c r="CD88" s="640" t="e">
        <f t="shared" si="146"/>
        <v>#N/A</v>
      </c>
      <c r="CE88" s="641" t="e">
        <f t="shared" si="146"/>
        <v>#N/A</v>
      </c>
      <c r="CF88" s="638" t="e">
        <f t="shared" si="146"/>
        <v>#N/A</v>
      </c>
      <c r="CG88" s="639" t="e">
        <f t="shared" si="146"/>
        <v>#N/A</v>
      </c>
      <c r="CH88" s="640" t="e">
        <f t="shared" si="146"/>
        <v>#N/A</v>
      </c>
      <c r="CI88" s="641" t="e">
        <f t="shared" si="146"/>
        <v>#N/A</v>
      </c>
      <c r="CJ88" s="638" t="e">
        <f t="shared" si="146"/>
        <v>#N/A</v>
      </c>
      <c r="CK88" s="639" t="e">
        <f t="shared" si="146"/>
        <v>#N/A</v>
      </c>
      <c r="CL88" s="640" t="e">
        <f t="shared" si="146"/>
        <v>#N/A</v>
      </c>
      <c r="CM88" s="641" t="e">
        <f t="shared" si="146"/>
        <v>#N/A</v>
      </c>
      <c r="CN88" s="638" t="e">
        <f t="shared" si="146"/>
        <v>#N/A</v>
      </c>
      <c r="CO88" s="639" t="e">
        <f t="shared" si="146"/>
        <v>#N/A</v>
      </c>
      <c r="CP88" s="640" t="e">
        <f t="shared" si="146"/>
        <v>#N/A</v>
      </c>
      <c r="CQ88" s="641" t="e">
        <f t="shared" si="146"/>
        <v>#N/A</v>
      </c>
      <c r="CR88" s="638" t="e">
        <f t="shared" si="146"/>
        <v>#N/A</v>
      </c>
      <c r="CS88" s="639" t="e">
        <f t="shared" si="146"/>
        <v>#N/A</v>
      </c>
      <c r="CT88" s="640" t="e">
        <f t="shared" si="146"/>
        <v>#N/A</v>
      </c>
      <c r="CU88" s="641" t="e">
        <f t="shared" si="146"/>
        <v>#N/A</v>
      </c>
      <c r="CV88" s="638" t="e">
        <f t="shared" si="146"/>
        <v>#N/A</v>
      </c>
      <c r="CW88" s="639" t="e">
        <f t="shared" si="146"/>
        <v>#N/A</v>
      </c>
      <c r="CX88" s="640" t="e">
        <f t="shared" si="146"/>
        <v>#N/A</v>
      </c>
      <c r="CY88" s="641" t="e">
        <f t="shared" si="146"/>
        <v>#N/A</v>
      </c>
      <c r="CZ88" s="638" t="e">
        <f t="shared" si="146"/>
        <v>#N/A</v>
      </c>
      <c r="DA88" s="639" t="e">
        <f t="shared" si="146"/>
        <v>#N/A</v>
      </c>
      <c r="DB88" s="640" t="e">
        <f t="shared" si="146"/>
        <v>#N/A</v>
      </c>
      <c r="DC88" s="641" t="e">
        <f t="shared" si="146"/>
        <v>#N/A</v>
      </c>
      <c r="DD88" s="638" t="e">
        <f t="shared" ref="DD88:EA88" si="147">DD87+CZ88</f>
        <v>#N/A</v>
      </c>
      <c r="DE88" s="639" t="e">
        <f t="shared" si="147"/>
        <v>#N/A</v>
      </c>
      <c r="DF88" s="640" t="e">
        <f t="shared" si="147"/>
        <v>#N/A</v>
      </c>
      <c r="DG88" s="641" t="e">
        <f t="shared" si="147"/>
        <v>#N/A</v>
      </c>
      <c r="DH88" s="638" t="e">
        <f t="shared" si="147"/>
        <v>#N/A</v>
      </c>
      <c r="DI88" s="639" t="e">
        <f t="shared" si="147"/>
        <v>#N/A</v>
      </c>
      <c r="DJ88" s="640" t="e">
        <f t="shared" si="147"/>
        <v>#N/A</v>
      </c>
      <c r="DK88" s="641" t="e">
        <f t="shared" si="147"/>
        <v>#N/A</v>
      </c>
      <c r="DL88" s="638" t="e">
        <f t="shared" si="147"/>
        <v>#N/A</v>
      </c>
      <c r="DM88" s="639" t="e">
        <f t="shared" si="147"/>
        <v>#N/A</v>
      </c>
      <c r="DN88" s="640" t="e">
        <f t="shared" si="147"/>
        <v>#N/A</v>
      </c>
      <c r="DO88" s="641" t="e">
        <f t="shared" si="147"/>
        <v>#N/A</v>
      </c>
      <c r="DP88" s="638" t="e">
        <f t="shared" si="147"/>
        <v>#N/A</v>
      </c>
      <c r="DQ88" s="639" t="e">
        <f t="shared" si="147"/>
        <v>#N/A</v>
      </c>
      <c r="DR88" s="640" t="e">
        <f t="shared" si="147"/>
        <v>#N/A</v>
      </c>
      <c r="DS88" s="641" t="e">
        <f t="shared" si="147"/>
        <v>#N/A</v>
      </c>
      <c r="DT88" s="638" t="e">
        <f t="shared" si="147"/>
        <v>#N/A</v>
      </c>
      <c r="DU88" s="639" t="e">
        <f t="shared" si="147"/>
        <v>#N/A</v>
      </c>
      <c r="DV88" s="640" t="e">
        <f t="shared" si="147"/>
        <v>#N/A</v>
      </c>
      <c r="DW88" s="641" t="e">
        <f t="shared" si="147"/>
        <v>#N/A</v>
      </c>
      <c r="DX88" s="638" t="e">
        <f t="shared" si="147"/>
        <v>#N/A</v>
      </c>
      <c r="DY88" s="639" t="e">
        <f t="shared" si="147"/>
        <v>#N/A</v>
      </c>
      <c r="DZ88" s="640" t="e">
        <f t="shared" si="147"/>
        <v>#N/A</v>
      </c>
      <c r="EA88" s="641" t="e">
        <f t="shared" si="147"/>
        <v>#N/A</v>
      </c>
    </row>
    <row r="89" spans="2:131" ht="12.75" hidden="1" customHeight="1">
      <c r="B89" s="626"/>
      <c r="C89" s="627"/>
      <c r="D89" s="642" t="s">
        <v>2448</v>
      </c>
      <c r="E89" s="643" t="s">
        <v>2449</v>
      </c>
      <c r="F89" s="644"/>
      <c r="G89" s="645">
        <f>IF(F89=0,0,F89/F$115)</f>
        <v>0</v>
      </c>
      <c r="H89" s="646"/>
      <c r="I89" s="647"/>
      <c r="J89" s="647"/>
      <c r="K89" s="648"/>
      <c r="L89" s="649">
        <f>IF(O89&lt;&gt;0,(O89/$F89)*100,0)</f>
        <v>0</v>
      </c>
      <c r="M89" s="649">
        <v>0</v>
      </c>
      <c r="N89" s="650">
        <f>O89-M89</f>
        <v>0</v>
      </c>
      <c r="O89" s="651"/>
      <c r="P89" s="652">
        <f>IF(S89&lt;&gt;0,(S89/$F89)*100,0)</f>
        <v>0</v>
      </c>
      <c r="Q89" s="649">
        <v>0</v>
      </c>
      <c r="R89" s="649">
        <f>S89-Q89</f>
        <v>0</v>
      </c>
      <c r="S89" s="651"/>
      <c r="T89" s="652">
        <f>IF(W89&lt;&gt;0,(W89/$F89)*100,0)</f>
        <v>0</v>
      </c>
      <c r="U89" s="649">
        <v>0</v>
      </c>
      <c r="V89" s="649">
        <f>W89-U89</f>
        <v>0</v>
      </c>
      <c r="W89" s="651"/>
      <c r="X89" s="652">
        <f>IF(AA89&lt;&gt;0,(AA89/$F89)*100,0)</f>
        <v>0</v>
      </c>
      <c r="Y89" s="649">
        <v>0</v>
      </c>
      <c r="Z89" s="649">
        <f>AA89-Y89</f>
        <v>0</v>
      </c>
      <c r="AA89" s="651"/>
      <c r="AB89" s="652">
        <f>IF(AE89&lt;&gt;0,(AE89/$F89)*100,0)</f>
        <v>0</v>
      </c>
      <c r="AC89" s="649">
        <v>0</v>
      </c>
      <c r="AD89" s="649">
        <f>AE89-AC89</f>
        <v>0</v>
      </c>
      <c r="AE89" s="651"/>
      <c r="AF89" s="652">
        <f>IF(AI89&lt;&gt;0,(AI89/$F89)*100,0)</f>
        <v>0</v>
      </c>
      <c r="AG89" s="649">
        <v>0</v>
      </c>
      <c r="AH89" s="649">
        <f>AI89-AG89</f>
        <v>0</v>
      </c>
      <c r="AI89" s="651"/>
      <c r="AJ89" s="652">
        <f>IF(AM89&lt;&gt;0,(AM89/$F89)*100,0)</f>
        <v>0</v>
      </c>
      <c r="AK89" s="649">
        <v>0</v>
      </c>
      <c r="AL89" s="649">
        <f>AM89-AK89</f>
        <v>0</v>
      </c>
      <c r="AM89" s="651"/>
      <c r="AN89" s="652">
        <f>IF(AQ89&lt;&gt;0,(AQ89/$F89)*100,0)</f>
        <v>0</v>
      </c>
      <c r="AO89" s="649">
        <v>0</v>
      </c>
      <c r="AP89" s="649">
        <f>AQ89-AO89</f>
        <v>0</v>
      </c>
      <c r="AQ89" s="651"/>
      <c r="AR89" s="652">
        <f>IF(AU89&lt;&gt;0,(AU89/$F89)*100,0)</f>
        <v>0</v>
      </c>
      <c r="AS89" s="649">
        <v>0</v>
      </c>
      <c r="AT89" s="649">
        <f>AU89-AS89</f>
        <v>0</v>
      </c>
      <c r="AU89" s="651"/>
      <c r="AV89" s="652">
        <f>IF(AY89&lt;&gt;0,(AY89/$F89)*100,0)</f>
        <v>0</v>
      </c>
      <c r="AW89" s="649">
        <v>0</v>
      </c>
      <c r="AX89" s="649">
        <f>AY89-AW89</f>
        <v>0</v>
      </c>
      <c r="AY89" s="651"/>
      <c r="AZ89" s="652">
        <f>IF(BC89&lt;&gt;0,(BC89/$F89)*100,0)</f>
        <v>0</v>
      </c>
      <c r="BA89" s="649">
        <v>0</v>
      </c>
      <c r="BB89" s="649">
        <f>BC89-BA89</f>
        <v>0</v>
      </c>
      <c r="BC89" s="651"/>
      <c r="BD89" s="652">
        <f>IF(BG89&lt;&gt;0,(BG89/$F89)*100,0)</f>
        <v>0</v>
      </c>
      <c r="BE89" s="649">
        <v>0</v>
      </c>
      <c r="BF89" s="649">
        <f>BG89-BE89</f>
        <v>0</v>
      </c>
      <c r="BG89" s="651"/>
      <c r="BH89" s="652">
        <f>IF(BK89&lt;&gt;0,(BK89/$F89)*100,0)</f>
        <v>0</v>
      </c>
      <c r="BI89" s="649">
        <v>0</v>
      </c>
      <c r="BJ89" s="649">
        <f>BK89-BI89</f>
        <v>0</v>
      </c>
      <c r="BK89" s="651"/>
      <c r="BL89" s="652">
        <f>IF(BO89&lt;&gt;0,(BO89/$F89)*100,0)</f>
        <v>0</v>
      </c>
      <c r="BM89" s="649">
        <v>0</v>
      </c>
      <c r="BN89" s="649">
        <f>BO89-BM89</f>
        <v>0</v>
      </c>
      <c r="BO89" s="651"/>
      <c r="BP89" s="652">
        <f>IF(BS89&lt;&gt;0,(BS89/$F89)*100,0)</f>
        <v>0</v>
      </c>
      <c r="BQ89" s="649">
        <v>0</v>
      </c>
      <c r="BR89" s="649">
        <f>BS89-BQ89</f>
        <v>0</v>
      </c>
      <c r="BS89" s="651"/>
      <c r="BT89" s="652">
        <f>IF(BW89&lt;&gt;0,(BW89/$F89)*100,0)</f>
        <v>0</v>
      </c>
      <c r="BU89" s="649">
        <v>0</v>
      </c>
      <c r="BV89" s="649">
        <f>BW89-BU89</f>
        <v>0</v>
      </c>
      <c r="BW89" s="651"/>
      <c r="BX89" s="652">
        <f>IF(CA89&lt;&gt;0,(CA89/$F89)*100,0)</f>
        <v>0</v>
      </c>
      <c r="BY89" s="649">
        <v>0</v>
      </c>
      <c r="BZ89" s="649">
        <f>CA89-BY89</f>
        <v>0</v>
      </c>
      <c r="CA89" s="651"/>
      <c r="CB89" s="652">
        <f>IF(CE89&lt;&gt;0,(CE89/$F89)*100,0)</f>
        <v>0</v>
      </c>
      <c r="CC89" s="649">
        <v>0</v>
      </c>
      <c r="CD89" s="649">
        <f>CE89-CC89</f>
        <v>0</v>
      </c>
      <c r="CE89" s="651"/>
      <c r="CF89" s="652">
        <f>IF(CI89&lt;&gt;0,(CI89/$F89)*100,0)</f>
        <v>0</v>
      </c>
      <c r="CG89" s="649">
        <v>0</v>
      </c>
      <c r="CH89" s="649">
        <f>CI89-CG89</f>
        <v>0</v>
      </c>
      <c r="CI89" s="651"/>
      <c r="CJ89" s="652">
        <f>IF(CM89&lt;&gt;0,(CM89/$F89)*100,0)</f>
        <v>0</v>
      </c>
      <c r="CK89" s="649">
        <v>0</v>
      </c>
      <c r="CL89" s="649">
        <f>CM89-CK89</f>
        <v>0</v>
      </c>
      <c r="CM89" s="651"/>
      <c r="CN89" s="652">
        <f>IF(CQ89&lt;&gt;0,(CQ89/$F89)*100,0)</f>
        <v>0</v>
      </c>
      <c r="CO89" s="649">
        <v>0</v>
      </c>
      <c r="CP89" s="649">
        <f>CQ89-CO89</f>
        <v>0</v>
      </c>
      <c r="CQ89" s="651"/>
      <c r="CR89" s="652">
        <f>IF(CU89&lt;&gt;0,(CU89/$F89)*100,0)</f>
        <v>0</v>
      </c>
      <c r="CS89" s="649">
        <v>0</v>
      </c>
      <c r="CT89" s="649">
        <f>CU89-CS89</f>
        <v>0</v>
      </c>
      <c r="CU89" s="651"/>
      <c r="CV89" s="652">
        <f>IF(CY89&lt;&gt;0,(CY89/$F89)*100,0)</f>
        <v>0</v>
      </c>
      <c r="CW89" s="649">
        <v>0</v>
      </c>
      <c r="CX89" s="649">
        <f>CY89-CW89</f>
        <v>0</v>
      </c>
      <c r="CY89" s="651"/>
      <c r="CZ89" s="652">
        <f>IF(DC89&lt;&gt;0,(DC89/$F89)*100,0)</f>
        <v>0</v>
      </c>
      <c r="DA89" s="649">
        <v>0</v>
      </c>
      <c r="DB89" s="649">
        <f>DC89-DA89</f>
        <v>0</v>
      </c>
      <c r="DC89" s="651"/>
      <c r="DD89" s="652">
        <f>IF(DG89&lt;&gt;0,(DG89/$F89)*100,0)</f>
        <v>0</v>
      </c>
      <c r="DE89" s="649">
        <v>0</v>
      </c>
      <c r="DF89" s="649">
        <f>DG89-DE89</f>
        <v>0</v>
      </c>
      <c r="DG89" s="651"/>
      <c r="DH89" s="652">
        <f>IF(DK89&lt;&gt;0,(DK89/$F89)*100,0)</f>
        <v>0</v>
      </c>
      <c r="DI89" s="649">
        <v>0</v>
      </c>
      <c r="DJ89" s="649">
        <f>DK89-DI89</f>
        <v>0</v>
      </c>
      <c r="DK89" s="651"/>
      <c r="DL89" s="652">
        <f>IF(DO89&lt;&gt;0,(DO89/$F89)*100,0)</f>
        <v>0</v>
      </c>
      <c r="DM89" s="649">
        <v>0</v>
      </c>
      <c r="DN89" s="649">
        <f>DO89-DM89</f>
        <v>0</v>
      </c>
      <c r="DO89" s="651"/>
      <c r="DP89" s="652">
        <f>IF(DS89&lt;&gt;0,(DS89/$F89)*100,0)</f>
        <v>0</v>
      </c>
      <c r="DQ89" s="649">
        <v>0</v>
      </c>
      <c r="DR89" s="649">
        <f>DS89-DQ89</f>
        <v>0</v>
      </c>
      <c r="DS89" s="651"/>
      <c r="DT89" s="652">
        <f>IF(DW89&lt;&gt;0,(DW89/$F89)*100,0)</f>
        <v>0</v>
      </c>
      <c r="DU89" s="649">
        <v>0</v>
      </c>
      <c r="DV89" s="649">
        <f>DW89-DU89</f>
        <v>0</v>
      </c>
      <c r="DW89" s="651"/>
      <c r="DX89" s="652">
        <f>IF(EA89&lt;&gt;0,(EA89/$F89)*100,0)</f>
        <v>0</v>
      </c>
      <c r="DY89" s="649">
        <v>0</v>
      </c>
      <c r="DZ89" s="649">
        <f>EA89-DY89</f>
        <v>0</v>
      </c>
      <c r="EA89" s="651"/>
    </row>
    <row r="90" spans="2:131" ht="12.75" hidden="1" customHeight="1">
      <c r="B90" s="665"/>
      <c r="C90" s="627"/>
      <c r="D90" s="653" t="s">
        <v>2450</v>
      </c>
      <c r="E90" s="654" t="s">
        <v>2451</v>
      </c>
      <c r="F90" s="655" t="e">
        <f>IF(F89=0,F87,F89)</f>
        <v>#N/A</v>
      </c>
      <c r="G90" s="656"/>
      <c r="H90" s="657"/>
      <c r="I90" s="658"/>
      <c r="J90" s="658"/>
      <c r="K90" s="659"/>
      <c r="L90" s="660">
        <f t="shared" ref="L90:AQ90" si="148">L89+H90</f>
        <v>0</v>
      </c>
      <c r="M90" s="660">
        <f t="shared" si="148"/>
        <v>0</v>
      </c>
      <c r="N90" s="661">
        <f t="shared" si="148"/>
        <v>0</v>
      </c>
      <c r="O90" s="662">
        <f t="shared" si="148"/>
        <v>0</v>
      </c>
      <c r="P90" s="663">
        <f t="shared" si="148"/>
        <v>0</v>
      </c>
      <c r="Q90" s="660">
        <f t="shared" si="148"/>
        <v>0</v>
      </c>
      <c r="R90" s="660">
        <f t="shared" si="148"/>
        <v>0</v>
      </c>
      <c r="S90" s="662">
        <f t="shared" si="148"/>
        <v>0</v>
      </c>
      <c r="T90" s="663">
        <f t="shared" si="148"/>
        <v>0</v>
      </c>
      <c r="U90" s="660">
        <f t="shared" si="148"/>
        <v>0</v>
      </c>
      <c r="V90" s="660">
        <f t="shared" si="148"/>
        <v>0</v>
      </c>
      <c r="W90" s="662">
        <f t="shared" si="148"/>
        <v>0</v>
      </c>
      <c r="X90" s="663">
        <f t="shared" si="148"/>
        <v>0</v>
      </c>
      <c r="Y90" s="660">
        <f t="shared" si="148"/>
        <v>0</v>
      </c>
      <c r="Z90" s="660">
        <f t="shared" si="148"/>
        <v>0</v>
      </c>
      <c r="AA90" s="662">
        <f t="shared" si="148"/>
        <v>0</v>
      </c>
      <c r="AB90" s="663">
        <f t="shared" si="148"/>
        <v>0</v>
      </c>
      <c r="AC90" s="660">
        <f t="shared" si="148"/>
        <v>0</v>
      </c>
      <c r="AD90" s="660">
        <f t="shared" si="148"/>
        <v>0</v>
      </c>
      <c r="AE90" s="662">
        <f t="shared" si="148"/>
        <v>0</v>
      </c>
      <c r="AF90" s="663">
        <f t="shared" si="148"/>
        <v>0</v>
      </c>
      <c r="AG90" s="660">
        <f t="shared" si="148"/>
        <v>0</v>
      </c>
      <c r="AH90" s="660">
        <f t="shared" si="148"/>
        <v>0</v>
      </c>
      <c r="AI90" s="662">
        <f t="shared" si="148"/>
        <v>0</v>
      </c>
      <c r="AJ90" s="663">
        <f t="shared" si="148"/>
        <v>0</v>
      </c>
      <c r="AK90" s="660">
        <f t="shared" si="148"/>
        <v>0</v>
      </c>
      <c r="AL90" s="660">
        <f t="shared" si="148"/>
        <v>0</v>
      </c>
      <c r="AM90" s="662">
        <f t="shared" si="148"/>
        <v>0</v>
      </c>
      <c r="AN90" s="663">
        <f t="shared" si="148"/>
        <v>0</v>
      </c>
      <c r="AO90" s="660">
        <f t="shared" si="148"/>
        <v>0</v>
      </c>
      <c r="AP90" s="660">
        <f t="shared" si="148"/>
        <v>0</v>
      </c>
      <c r="AQ90" s="662">
        <f t="shared" si="148"/>
        <v>0</v>
      </c>
      <c r="AR90" s="663">
        <f t="shared" ref="AR90:BW90" si="149">AR89+AN90</f>
        <v>0</v>
      </c>
      <c r="AS90" s="660">
        <f t="shared" si="149"/>
        <v>0</v>
      </c>
      <c r="AT90" s="660">
        <f t="shared" si="149"/>
        <v>0</v>
      </c>
      <c r="AU90" s="662">
        <f t="shared" si="149"/>
        <v>0</v>
      </c>
      <c r="AV90" s="663">
        <f t="shared" si="149"/>
        <v>0</v>
      </c>
      <c r="AW90" s="660">
        <f t="shared" si="149"/>
        <v>0</v>
      </c>
      <c r="AX90" s="660">
        <f t="shared" si="149"/>
        <v>0</v>
      </c>
      <c r="AY90" s="662">
        <f t="shared" si="149"/>
        <v>0</v>
      </c>
      <c r="AZ90" s="663">
        <f t="shared" si="149"/>
        <v>0</v>
      </c>
      <c r="BA90" s="660">
        <f t="shared" si="149"/>
        <v>0</v>
      </c>
      <c r="BB90" s="660">
        <f t="shared" si="149"/>
        <v>0</v>
      </c>
      <c r="BC90" s="662">
        <f t="shared" si="149"/>
        <v>0</v>
      </c>
      <c r="BD90" s="663">
        <f t="shared" si="149"/>
        <v>0</v>
      </c>
      <c r="BE90" s="660">
        <f t="shared" si="149"/>
        <v>0</v>
      </c>
      <c r="BF90" s="660">
        <f t="shared" si="149"/>
        <v>0</v>
      </c>
      <c r="BG90" s="662">
        <f t="shared" si="149"/>
        <v>0</v>
      </c>
      <c r="BH90" s="663">
        <f t="shared" si="149"/>
        <v>0</v>
      </c>
      <c r="BI90" s="660">
        <f t="shared" si="149"/>
        <v>0</v>
      </c>
      <c r="BJ90" s="660">
        <f t="shared" si="149"/>
        <v>0</v>
      </c>
      <c r="BK90" s="662">
        <f t="shared" si="149"/>
        <v>0</v>
      </c>
      <c r="BL90" s="663">
        <f t="shared" si="149"/>
        <v>0</v>
      </c>
      <c r="BM90" s="660">
        <f t="shared" si="149"/>
        <v>0</v>
      </c>
      <c r="BN90" s="660">
        <f t="shared" si="149"/>
        <v>0</v>
      </c>
      <c r="BO90" s="662">
        <f t="shared" si="149"/>
        <v>0</v>
      </c>
      <c r="BP90" s="663">
        <f t="shared" si="149"/>
        <v>0</v>
      </c>
      <c r="BQ90" s="660">
        <f t="shared" si="149"/>
        <v>0</v>
      </c>
      <c r="BR90" s="660">
        <f t="shared" si="149"/>
        <v>0</v>
      </c>
      <c r="BS90" s="662">
        <f t="shared" si="149"/>
        <v>0</v>
      </c>
      <c r="BT90" s="663">
        <f t="shared" si="149"/>
        <v>0</v>
      </c>
      <c r="BU90" s="660">
        <f t="shared" si="149"/>
        <v>0</v>
      </c>
      <c r="BV90" s="660">
        <f t="shared" si="149"/>
        <v>0</v>
      </c>
      <c r="BW90" s="662">
        <f t="shared" si="149"/>
        <v>0</v>
      </c>
      <c r="BX90" s="663">
        <f t="shared" ref="BX90:DC90" si="150">BX89+BT90</f>
        <v>0</v>
      </c>
      <c r="BY90" s="660">
        <f t="shared" si="150"/>
        <v>0</v>
      </c>
      <c r="BZ90" s="660">
        <f t="shared" si="150"/>
        <v>0</v>
      </c>
      <c r="CA90" s="662">
        <f t="shared" si="150"/>
        <v>0</v>
      </c>
      <c r="CB90" s="663">
        <f t="shared" si="150"/>
        <v>0</v>
      </c>
      <c r="CC90" s="660">
        <f t="shared" si="150"/>
        <v>0</v>
      </c>
      <c r="CD90" s="660">
        <f t="shared" si="150"/>
        <v>0</v>
      </c>
      <c r="CE90" s="662">
        <f t="shared" si="150"/>
        <v>0</v>
      </c>
      <c r="CF90" s="663">
        <f t="shared" si="150"/>
        <v>0</v>
      </c>
      <c r="CG90" s="660">
        <f t="shared" si="150"/>
        <v>0</v>
      </c>
      <c r="CH90" s="660">
        <f t="shared" si="150"/>
        <v>0</v>
      </c>
      <c r="CI90" s="662">
        <f t="shared" si="150"/>
        <v>0</v>
      </c>
      <c r="CJ90" s="663">
        <f t="shared" si="150"/>
        <v>0</v>
      </c>
      <c r="CK90" s="660">
        <f t="shared" si="150"/>
        <v>0</v>
      </c>
      <c r="CL90" s="660">
        <f t="shared" si="150"/>
        <v>0</v>
      </c>
      <c r="CM90" s="662">
        <f t="shared" si="150"/>
        <v>0</v>
      </c>
      <c r="CN90" s="663">
        <f t="shared" si="150"/>
        <v>0</v>
      </c>
      <c r="CO90" s="660">
        <f t="shared" si="150"/>
        <v>0</v>
      </c>
      <c r="CP90" s="660">
        <f t="shared" si="150"/>
        <v>0</v>
      </c>
      <c r="CQ90" s="662">
        <f t="shared" si="150"/>
        <v>0</v>
      </c>
      <c r="CR90" s="663">
        <f t="shared" si="150"/>
        <v>0</v>
      </c>
      <c r="CS90" s="660">
        <f t="shared" si="150"/>
        <v>0</v>
      </c>
      <c r="CT90" s="660">
        <f t="shared" si="150"/>
        <v>0</v>
      </c>
      <c r="CU90" s="662">
        <f t="shared" si="150"/>
        <v>0</v>
      </c>
      <c r="CV90" s="663">
        <f t="shared" si="150"/>
        <v>0</v>
      </c>
      <c r="CW90" s="660">
        <f t="shared" si="150"/>
        <v>0</v>
      </c>
      <c r="CX90" s="660">
        <f t="shared" si="150"/>
        <v>0</v>
      </c>
      <c r="CY90" s="662">
        <f t="shared" si="150"/>
        <v>0</v>
      </c>
      <c r="CZ90" s="663">
        <f t="shared" si="150"/>
        <v>0</v>
      </c>
      <c r="DA90" s="660">
        <f t="shared" si="150"/>
        <v>0</v>
      </c>
      <c r="DB90" s="660">
        <f t="shared" si="150"/>
        <v>0</v>
      </c>
      <c r="DC90" s="662">
        <f t="shared" si="150"/>
        <v>0</v>
      </c>
      <c r="DD90" s="663">
        <f t="shared" ref="DD90:EA90" si="151">DD89+CZ90</f>
        <v>0</v>
      </c>
      <c r="DE90" s="660">
        <f t="shared" si="151"/>
        <v>0</v>
      </c>
      <c r="DF90" s="660">
        <f t="shared" si="151"/>
        <v>0</v>
      </c>
      <c r="DG90" s="662">
        <f t="shared" si="151"/>
        <v>0</v>
      </c>
      <c r="DH90" s="663">
        <f t="shared" si="151"/>
        <v>0</v>
      </c>
      <c r="DI90" s="660">
        <f t="shared" si="151"/>
        <v>0</v>
      </c>
      <c r="DJ90" s="660">
        <f t="shared" si="151"/>
        <v>0</v>
      </c>
      <c r="DK90" s="662">
        <f t="shared" si="151"/>
        <v>0</v>
      </c>
      <c r="DL90" s="663">
        <f t="shared" si="151"/>
        <v>0</v>
      </c>
      <c r="DM90" s="660">
        <f t="shared" si="151"/>
        <v>0</v>
      </c>
      <c r="DN90" s="660">
        <f t="shared" si="151"/>
        <v>0</v>
      </c>
      <c r="DO90" s="662">
        <f t="shared" si="151"/>
        <v>0</v>
      </c>
      <c r="DP90" s="663">
        <f t="shared" si="151"/>
        <v>0</v>
      </c>
      <c r="DQ90" s="660">
        <f t="shared" si="151"/>
        <v>0</v>
      </c>
      <c r="DR90" s="660">
        <f t="shared" si="151"/>
        <v>0</v>
      </c>
      <c r="DS90" s="662">
        <f t="shared" si="151"/>
        <v>0</v>
      </c>
      <c r="DT90" s="663">
        <f t="shared" si="151"/>
        <v>0</v>
      </c>
      <c r="DU90" s="660">
        <f t="shared" si="151"/>
        <v>0</v>
      </c>
      <c r="DV90" s="660">
        <f t="shared" si="151"/>
        <v>0</v>
      </c>
      <c r="DW90" s="662">
        <f t="shared" si="151"/>
        <v>0</v>
      </c>
      <c r="DX90" s="663">
        <f t="shared" si="151"/>
        <v>0</v>
      </c>
      <c r="DY90" s="660">
        <f t="shared" si="151"/>
        <v>0</v>
      </c>
      <c r="DZ90" s="660">
        <f t="shared" si="151"/>
        <v>0</v>
      </c>
      <c r="EA90" s="662">
        <f t="shared" si="151"/>
        <v>0</v>
      </c>
    </row>
    <row r="91" spans="2:131" ht="12.75" customHeight="1">
      <c r="B91" s="610">
        <v>20</v>
      </c>
      <c r="C91" s="664" t="e">
        <f>NA()</f>
        <v>#N/A</v>
      </c>
      <c r="D91" s="612" t="s">
        <v>2445</v>
      </c>
      <c r="E91" s="613" t="s">
        <v>2446</v>
      </c>
      <c r="F91" s="614" t="e">
        <f>NA()</f>
        <v>#N/A</v>
      </c>
      <c r="G91" s="615" t="e">
        <f>NA()</f>
        <v>#N/A</v>
      </c>
      <c r="H91" s="616"/>
      <c r="I91" s="617"/>
      <c r="J91" s="617"/>
      <c r="K91" s="618"/>
      <c r="L91" s="619" t="e">
        <f>NA()</f>
        <v>#N/A</v>
      </c>
      <c r="M91" s="620" t="e">
        <f>NA()</f>
        <v>#N/A</v>
      </c>
      <c r="N91" s="621" t="e">
        <f>NA()</f>
        <v>#N/A</v>
      </c>
      <c r="O91" s="622" t="e">
        <f>M91+N91</f>
        <v>#N/A</v>
      </c>
      <c r="P91" s="623" t="e">
        <f>NA()</f>
        <v>#N/A</v>
      </c>
      <c r="Q91" s="624" t="e">
        <f>NA()</f>
        <v>#N/A</v>
      </c>
      <c r="R91" s="624" t="e">
        <f>NA()</f>
        <v>#N/A</v>
      </c>
      <c r="S91" s="625" t="e">
        <f>Q91+R91</f>
        <v>#N/A</v>
      </c>
      <c r="T91" s="623" t="e">
        <f>NA()</f>
        <v>#N/A</v>
      </c>
      <c r="U91" s="624" t="e">
        <f>NA()</f>
        <v>#N/A</v>
      </c>
      <c r="V91" s="624" t="e">
        <f>NA()</f>
        <v>#N/A</v>
      </c>
      <c r="W91" s="625" t="e">
        <f>U91+V91</f>
        <v>#N/A</v>
      </c>
      <c r="X91" s="623" t="e">
        <f>NA()</f>
        <v>#N/A</v>
      </c>
      <c r="Y91" s="624" t="e">
        <f>NA()</f>
        <v>#N/A</v>
      </c>
      <c r="Z91" s="624" t="e">
        <f>NA()</f>
        <v>#N/A</v>
      </c>
      <c r="AA91" s="625" t="e">
        <f>Y91+Z91</f>
        <v>#N/A</v>
      </c>
      <c r="AB91" s="623" t="e">
        <f>NA()</f>
        <v>#N/A</v>
      </c>
      <c r="AC91" s="624" t="e">
        <f>NA()</f>
        <v>#N/A</v>
      </c>
      <c r="AD91" s="624" t="e">
        <f>NA()</f>
        <v>#N/A</v>
      </c>
      <c r="AE91" s="625" t="e">
        <f>AC91+AD91</f>
        <v>#N/A</v>
      </c>
      <c r="AF91" s="623" t="e">
        <f>NA()</f>
        <v>#N/A</v>
      </c>
      <c r="AG91" s="624" t="e">
        <f>NA()</f>
        <v>#N/A</v>
      </c>
      <c r="AH91" s="624" t="e">
        <f>NA()</f>
        <v>#N/A</v>
      </c>
      <c r="AI91" s="625" t="e">
        <f>AG91+AH91</f>
        <v>#N/A</v>
      </c>
      <c r="AJ91" s="623" t="e">
        <f>NA()</f>
        <v>#N/A</v>
      </c>
      <c r="AK91" s="624" t="e">
        <f>NA()</f>
        <v>#N/A</v>
      </c>
      <c r="AL91" s="624" t="e">
        <f>NA()</f>
        <v>#N/A</v>
      </c>
      <c r="AM91" s="625" t="e">
        <f>AK91+AL91</f>
        <v>#N/A</v>
      </c>
      <c r="AN91" s="623" t="e">
        <f>NA()</f>
        <v>#N/A</v>
      </c>
      <c r="AO91" s="624" t="e">
        <f>NA()</f>
        <v>#N/A</v>
      </c>
      <c r="AP91" s="624" t="e">
        <f>NA()</f>
        <v>#N/A</v>
      </c>
      <c r="AQ91" s="625" t="e">
        <f>AO91+AP91</f>
        <v>#N/A</v>
      </c>
      <c r="AR91" s="623" t="e">
        <f>NA()</f>
        <v>#N/A</v>
      </c>
      <c r="AS91" s="624" t="e">
        <f>NA()</f>
        <v>#N/A</v>
      </c>
      <c r="AT91" s="624" t="e">
        <f>NA()</f>
        <v>#N/A</v>
      </c>
      <c r="AU91" s="625" t="e">
        <f>AS91+AT91</f>
        <v>#N/A</v>
      </c>
      <c r="AV91" s="623" t="e">
        <f>NA()</f>
        <v>#N/A</v>
      </c>
      <c r="AW91" s="624" t="e">
        <f>NA()</f>
        <v>#N/A</v>
      </c>
      <c r="AX91" s="624" t="e">
        <f>NA()</f>
        <v>#N/A</v>
      </c>
      <c r="AY91" s="625" t="e">
        <f>AW91+AX91</f>
        <v>#N/A</v>
      </c>
      <c r="AZ91" s="623" t="e">
        <f>NA()</f>
        <v>#N/A</v>
      </c>
      <c r="BA91" s="624" t="e">
        <f>NA()</f>
        <v>#N/A</v>
      </c>
      <c r="BB91" s="624" t="e">
        <f>NA()</f>
        <v>#N/A</v>
      </c>
      <c r="BC91" s="625" t="e">
        <f>BA91+BB91</f>
        <v>#N/A</v>
      </c>
      <c r="BD91" s="623" t="e">
        <f>NA()</f>
        <v>#N/A</v>
      </c>
      <c r="BE91" s="624" t="e">
        <f>NA()</f>
        <v>#N/A</v>
      </c>
      <c r="BF91" s="624" t="e">
        <f>NA()</f>
        <v>#N/A</v>
      </c>
      <c r="BG91" s="625" t="e">
        <f>BE91+BF91</f>
        <v>#N/A</v>
      </c>
      <c r="BH91" s="623" t="e">
        <f>NA()</f>
        <v>#N/A</v>
      </c>
      <c r="BI91" s="624" t="e">
        <f>NA()</f>
        <v>#N/A</v>
      </c>
      <c r="BJ91" s="624" t="e">
        <f>NA()</f>
        <v>#N/A</v>
      </c>
      <c r="BK91" s="625" t="e">
        <f>BI91+BJ91</f>
        <v>#N/A</v>
      </c>
      <c r="BL91" s="623" t="e">
        <f>NA()</f>
        <v>#N/A</v>
      </c>
      <c r="BM91" s="624" t="e">
        <f>NA()</f>
        <v>#N/A</v>
      </c>
      <c r="BN91" s="624" t="e">
        <f>NA()</f>
        <v>#N/A</v>
      </c>
      <c r="BO91" s="625" t="e">
        <f>BM91+BN91</f>
        <v>#N/A</v>
      </c>
      <c r="BP91" s="623" t="e">
        <f>NA()</f>
        <v>#N/A</v>
      </c>
      <c r="BQ91" s="624" t="e">
        <f>NA()</f>
        <v>#N/A</v>
      </c>
      <c r="BR91" s="624" t="e">
        <f>NA()</f>
        <v>#N/A</v>
      </c>
      <c r="BS91" s="625" t="e">
        <f>BQ91+BR91</f>
        <v>#N/A</v>
      </c>
      <c r="BT91" s="623" t="e">
        <f>NA()</f>
        <v>#N/A</v>
      </c>
      <c r="BU91" s="624" t="e">
        <f>NA()</f>
        <v>#N/A</v>
      </c>
      <c r="BV91" s="624" t="e">
        <f>NA()</f>
        <v>#N/A</v>
      </c>
      <c r="BW91" s="625" t="e">
        <f>BU91+BV91</f>
        <v>#N/A</v>
      </c>
      <c r="BX91" s="623" t="e">
        <f>NA()</f>
        <v>#N/A</v>
      </c>
      <c r="BY91" s="624" t="e">
        <f>NA()</f>
        <v>#N/A</v>
      </c>
      <c r="BZ91" s="624" t="e">
        <f>NA()</f>
        <v>#N/A</v>
      </c>
      <c r="CA91" s="625" t="e">
        <f>BY91+BZ91</f>
        <v>#N/A</v>
      </c>
      <c r="CB91" s="623" t="e">
        <f>NA()</f>
        <v>#N/A</v>
      </c>
      <c r="CC91" s="624" t="e">
        <f>NA()</f>
        <v>#N/A</v>
      </c>
      <c r="CD91" s="624" t="e">
        <f>NA()</f>
        <v>#N/A</v>
      </c>
      <c r="CE91" s="625" t="e">
        <f>CC91+CD91</f>
        <v>#N/A</v>
      </c>
      <c r="CF91" s="623" t="e">
        <f>NA()</f>
        <v>#N/A</v>
      </c>
      <c r="CG91" s="624" t="e">
        <f>NA()</f>
        <v>#N/A</v>
      </c>
      <c r="CH91" s="624" t="e">
        <f>NA()</f>
        <v>#N/A</v>
      </c>
      <c r="CI91" s="625" t="e">
        <f>CG91+CH91</f>
        <v>#N/A</v>
      </c>
      <c r="CJ91" s="623" t="e">
        <f>NA()</f>
        <v>#N/A</v>
      </c>
      <c r="CK91" s="624" t="e">
        <f>NA()</f>
        <v>#N/A</v>
      </c>
      <c r="CL91" s="624" t="e">
        <f>NA()</f>
        <v>#N/A</v>
      </c>
      <c r="CM91" s="625" t="e">
        <f>CK91+CL91</f>
        <v>#N/A</v>
      </c>
      <c r="CN91" s="623" t="e">
        <f>NA()</f>
        <v>#N/A</v>
      </c>
      <c r="CO91" s="624" t="e">
        <f>NA()</f>
        <v>#N/A</v>
      </c>
      <c r="CP91" s="624" t="e">
        <f>NA()</f>
        <v>#N/A</v>
      </c>
      <c r="CQ91" s="625" t="e">
        <f>CO91+CP91</f>
        <v>#N/A</v>
      </c>
      <c r="CR91" s="623" t="e">
        <f>NA()</f>
        <v>#N/A</v>
      </c>
      <c r="CS91" s="624" t="e">
        <f>NA()</f>
        <v>#N/A</v>
      </c>
      <c r="CT91" s="624" t="e">
        <f>NA()</f>
        <v>#N/A</v>
      </c>
      <c r="CU91" s="625" t="e">
        <f>CS91+CT91</f>
        <v>#N/A</v>
      </c>
      <c r="CV91" s="623" t="e">
        <f>NA()</f>
        <v>#N/A</v>
      </c>
      <c r="CW91" s="624" t="e">
        <f>NA()</f>
        <v>#N/A</v>
      </c>
      <c r="CX91" s="624" t="e">
        <f>NA()</f>
        <v>#N/A</v>
      </c>
      <c r="CY91" s="625" t="e">
        <f>CW91+CX91</f>
        <v>#N/A</v>
      </c>
      <c r="CZ91" s="623" t="e">
        <f>NA()</f>
        <v>#N/A</v>
      </c>
      <c r="DA91" s="624" t="e">
        <f>NA()</f>
        <v>#N/A</v>
      </c>
      <c r="DB91" s="624" t="e">
        <f>NA()</f>
        <v>#N/A</v>
      </c>
      <c r="DC91" s="625" t="e">
        <f>DA91+DB91</f>
        <v>#N/A</v>
      </c>
      <c r="DD91" s="623" t="e">
        <f>NA()</f>
        <v>#N/A</v>
      </c>
      <c r="DE91" s="624" t="e">
        <f>NA()</f>
        <v>#N/A</v>
      </c>
      <c r="DF91" s="624" t="e">
        <f>NA()</f>
        <v>#N/A</v>
      </c>
      <c r="DG91" s="625" t="e">
        <f>DE91+DF91</f>
        <v>#N/A</v>
      </c>
      <c r="DH91" s="623" t="e">
        <f>NA()</f>
        <v>#N/A</v>
      </c>
      <c r="DI91" s="624" t="e">
        <f>NA()</f>
        <v>#N/A</v>
      </c>
      <c r="DJ91" s="624" t="e">
        <f>NA()</f>
        <v>#N/A</v>
      </c>
      <c r="DK91" s="625" t="e">
        <f>DI91+DJ91</f>
        <v>#N/A</v>
      </c>
      <c r="DL91" s="623" t="e">
        <f>NA()</f>
        <v>#N/A</v>
      </c>
      <c r="DM91" s="624" t="e">
        <f>NA()</f>
        <v>#N/A</v>
      </c>
      <c r="DN91" s="624" t="e">
        <f>NA()</f>
        <v>#N/A</v>
      </c>
      <c r="DO91" s="625" t="e">
        <f>DM91+DN91</f>
        <v>#N/A</v>
      </c>
      <c r="DP91" s="623" t="e">
        <f>NA()</f>
        <v>#N/A</v>
      </c>
      <c r="DQ91" s="624" t="e">
        <f>NA()</f>
        <v>#N/A</v>
      </c>
      <c r="DR91" s="624" t="e">
        <f>NA()</f>
        <v>#N/A</v>
      </c>
      <c r="DS91" s="625" t="e">
        <f>DQ91+DR91</f>
        <v>#N/A</v>
      </c>
      <c r="DT91" s="623" t="e">
        <f>NA()</f>
        <v>#N/A</v>
      </c>
      <c r="DU91" s="624" t="e">
        <f>NA()</f>
        <v>#N/A</v>
      </c>
      <c r="DV91" s="624" t="e">
        <f>NA()</f>
        <v>#N/A</v>
      </c>
      <c r="DW91" s="625" t="e">
        <f>DU91+DV91</f>
        <v>#N/A</v>
      </c>
      <c r="DX91" s="623" t="e">
        <f>NA()</f>
        <v>#N/A</v>
      </c>
      <c r="DY91" s="624" t="e">
        <f>NA()</f>
        <v>#N/A</v>
      </c>
      <c r="DZ91" s="624" t="e">
        <f>NA()</f>
        <v>#N/A</v>
      </c>
      <c r="EA91" s="625" t="e">
        <f>DY91+DZ91</f>
        <v>#N/A</v>
      </c>
    </row>
    <row r="92" spans="2:131" ht="12.75" hidden="1" customHeight="1">
      <c r="B92" s="626"/>
      <c r="C92" s="627"/>
      <c r="D92" s="628" t="s">
        <v>2445</v>
      </c>
      <c r="E92" s="629" t="s">
        <v>2447</v>
      </c>
      <c r="F92" s="630">
        <f>IF(F93&lt;&gt;0,F91-F93,0)</f>
        <v>0</v>
      </c>
      <c r="G92" s="631"/>
      <c r="H92" s="632"/>
      <c r="I92" s="633"/>
      <c r="J92" s="633"/>
      <c r="K92" s="634"/>
      <c r="L92" s="635" t="e">
        <f t="shared" ref="L92:AQ92" si="152">L91+H92</f>
        <v>#N/A</v>
      </c>
      <c r="M92" s="635" t="e">
        <f t="shared" si="152"/>
        <v>#N/A</v>
      </c>
      <c r="N92" s="636" t="e">
        <f t="shared" si="152"/>
        <v>#N/A</v>
      </c>
      <c r="O92" s="637" t="e">
        <f t="shared" si="152"/>
        <v>#N/A</v>
      </c>
      <c r="P92" s="638" t="e">
        <f t="shared" si="152"/>
        <v>#N/A</v>
      </c>
      <c r="Q92" s="639" t="e">
        <f t="shared" si="152"/>
        <v>#N/A</v>
      </c>
      <c r="R92" s="640" t="e">
        <f t="shared" si="152"/>
        <v>#N/A</v>
      </c>
      <c r="S92" s="641" t="e">
        <f t="shared" si="152"/>
        <v>#N/A</v>
      </c>
      <c r="T92" s="638" t="e">
        <f t="shared" si="152"/>
        <v>#N/A</v>
      </c>
      <c r="U92" s="639" t="e">
        <f t="shared" si="152"/>
        <v>#N/A</v>
      </c>
      <c r="V92" s="640" t="e">
        <f t="shared" si="152"/>
        <v>#N/A</v>
      </c>
      <c r="W92" s="641" t="e">
        <f t="shared" si="152"/>
        <v>#N/A</v>
      </c>
      <c r="X92" s="638" t="e">
        <f t="shared" si="152"/>
        <v>#N/A</v>
      </c>
      <c r="Y92" s="639" t="e">
        <f t="shared" si="152"/>
        <v>#N/A</v>
      </c>
      <c r="Z92" s="640" t="e">
        <f t="shared" si="152"/>
        <v>#N/A</v>
      </c>
      <c r="AA92" s="641" t="e">
        <f t="shared" si="152"/>
        <v>#N/A</v>
      </c>
      <c r="AB92" s="638" t="e">
        <f t="shared" si="152"/>
        <v>#N/A</v>
      </c>
      <c r="AC92" s="639" t="e">
        <f t="shared" si="152"/>
        <v>#N/A</v>
      </c>
      <c r="AD92" s="640" t="e">
        <f t="shared" si="152"/>
        <v>#N/A</v>
      </c>
      <c r="AE92" s="641" t="e">
        <f t="shared" si="152"/>
        <v>#N/A</v>
      </c>
      <c r="AF92" s="638" t="e">
        <f t="shared" si="152"/>
        <v>#N/A</v>
      </c>
      <c r="AG92" s="639" t="e">
        <f t="shared" si="152"/>
        <v>#N/A</v>
      </c>
      <c r="AH92" s="640" t="e">
        <f t="shared" si="152"/>
        <v>#N/A</v>
      </c>
      <c r="AI92" s="641" t="e">
        <f t="shared" si="152"/>
        <v>#N/A</v>
      </c>
      <c r="AJ92" s="638" t="e">
        <f t="shared" si="152"/>
        <v>#N/A</v>
      </c>
      <c r="AK92" s="639" t="e">
        <f t="shared" si="152"/>
        <v>#N/A</v>
      </c>
      <c r="AL92" s="640" t="e">
        <f t="shared" si="152"/>
        <v>#N/A</v>
      </c>
      <c r="AM92" s="641" t="e">
        <f t="shared" si="152"/>
        <v>#N/A</v>
      </c>
      <c r="AN92" s="638" t="e">
        <f t="shared" si="152"/>
        <v>#N/A</v>
      </c>
      <c r="AO92" s="639" t="e">
        <f t="shared" si="152"/>
        <v>#N/A</v>
      </c>
      <c r="AP92" s="640" t="e">
        <f t="shared" si="152"/>
        <v>#N/A</v>
      </c>
      <c r="AQ92" s="641" t="e">
        <f t="shared" si="152"/>
        <v>#N/A</v>
      </c>
      <c r="AR92" s="638" t="e">
        <f t="shared" ref="AR92:BW92" si="153">AR91+AN92</f>
        <v>#N/A</v>
      </c>
      <c r="AS92" s="639" t="e">
        <f t="shared" si="153"/>
        <v>#N/A</v>
      </c>
      <c r="AT92" s="640" t="e">
        <f t="shared" si="153"/>
        <v>#N/A</v>
      </c>
      <c r="AU92" s="641" t="e">
        <f t="shared" si="153"/>
        <v>#N/A</v>
      </c>
      <c r="AV92" s="638" t="e">
        <f t="shared" si="153"/>
        <v>#N/A</v>
      </c>
      <c r="AW92" s="639" t="e">
        <f t="shared" si="153"/>
        <v>#N/A</v>
      </c>
      <c r="AX92" s="640" t="e">
        <f t="shared" si="153"/>
        <v>#N/A</v>
      </c>
      <c r="AY92" s="641" t="e">
        <f t="shared" si="153"/>
        <v>#N/A</v>
      </c>
      <c r="AZ92" s="638" t="e">
        <f t="shared" si="153"/>
        <v>#N/A</v>
      </c>
      <c r="BA92" s="639" t="e">
        <f t="shared" si="153"/>
        <v>#N/A</v>
      </c>
      <c r="BB92" s="640" t="e">
        <f t="shared" si="153"/>
        <v>#N/A</v>
      </c>
      <c r="BC92" s="641" t="e">
        <f t="shared" si="153"/>
        <v>#N/A</v>
      </c>
      <c r="BD92" s="638" t="e">
        <f t="shared" si="153"/>
        <v>#N/A</v>
      </c>
      <c r="BE92" s="639" t="e">
        <f t="shared" si="153"/>
        <v>#N/A</v>
      </c>
      <c r="BF92" s="640" t="e">
        <f t="shared" si="153"/>
        <v>#N/A</v>
      </c>
      <c r="BG92" s="641" t="e">
        <f t="shared" si="153"/>
        <v>#N/A</v>
      </c>
      <c r="BH92" s="638" t="e">
        <f t="shared" si="153"/>
        <v>#N/A</v>
      </c>
      <c r="BI92" s="639" t="e">
        <f t="shared" si="153"/>
        <v>#N/A</v>
      </c>
      <c r="BJ92" s="640" t="e">
        <f t="shared" si="153"/>
        <v>#N/A</v>
      </c>
      <c r="BK92" s="641" t="e">
        <f t="shared" si="153"/>
        <v>#N/A</v>
      </c>
      <c r="BL92" s="638" t="e">
        <f t="shared" si="153"/>
        <v>#N/A</v>
      </c>
      <c r="BM92" s="639" t="e">
        <f t="shared" si="153"/>
        <v>#N/A</v>
      </c>
      <c r="BN92" s="640" t="e">
        <f t="shared" si="153"/>
        <v>#N/A</v>
      </c>
      <c r="BO92" s="641" t="e">
        <f t="shared" si="153"/>
        <v>#N/A</v>
      </c>
      <c r="BP92" s="638" t="e">
        <f t="shared" si="153"/>
        <v>#N/A</v>
      </c>
      <c r="BQ92" s="639" t="e">
        <f t="shared" si="153"/>
        <v>#N/A</v>
      </c>
      <c r="BR92" s="640" t="e">
        <f t="shared" si="153"/>
        <v>#N/A</v>
      </c>
      <c r="BS92" s="641" t="e">
        <f t="shared" si="153"/>
        <v>#N/A</v>
      </c>
      <c r="BT92" s="638" t="e">
        <f t="shared" si="153"/>
        <v>#N/A</v>
      </c>
      <c r="BU92" s="639" t="e">
        <f t="shared" si="153"/>
        <v>#N/A</v>
      </c>
      <c r="BV92" s="640" t="e">
        <f t="shared" si="153"/>
        <v>#N/A</v>
      </c>
      <c r="BW92" s="641" t="e">
        <f t="shared" si="153"/>
        <v>#N/A</v>
      </c>
      <c r="BX92" s="638" t="e">
        <f t="shared" ref="BX92:DC92" si="154">BX91+BT92</f>
        <v>#N/A</v>
      </c>
      <c r="BY92" s="639" t="e">
        <f t="shared" si="154"/>
        <v>#N/A</v>
      </c>
      <c r="BZ92" s="640" t="e">
        <f t="shared" si="154"/>
        <v>#N/A</v>
      </c>
      <c r="CA92" s="641" t="e">
        <f t="shared" si="154"/>
        <v>#N/A</v>
      </c>
      <c r="CB92" s="638" t="e">
        <f t="shared" si="154"/>
        <v>#N/A</v>
      </c>
      <c r="CC92" s="639" t="e">
        <f t="shared" si="154"/>
        <v>#N/A</v>
      </c>
      <c r="CD92" s="640" t="e">
        <f t="shared" si="154"/>
        <v>#N/A</v>
      </c>
      <c r="CE92" s="641" t="e">
        <f t="shared" si="154"/>
        <v>#N/A</v>
      </c>
      <c r="CF92" s="638" t="e">
        <f t="shared" si="154"/>
        <v>#N/A</v>
      </c>
      <c r="CG92" s="639" t="e">
        <f t="shared" si="154"/>
        <v>#N/A</v>
      </c>
      <c r="CH92" s="640" t="e">
        <f t="shared" si="154"/>
        <v>#N/A</v>
      </c>
      <c r="CI92" s="641" t="e">
        <f t="shared" si="154"/>
        <v>#N/A</v>
      </c>
      <c r="CJ92" s="638" t="e">
        <f t="shared" si="154"/>
        <v>#N/A</v>
      </c>
      <c r="CK92" s="639" t="e">
        <f t="shared" si="154"/>
        <v>#N/A</v>
      </c>
      <c r="CL92" s="640" t="e">
        <f t="shared" si="154"/>
        <v>#N/A</v>
      </c>
      <c r="CM92" s="641" t="e">
        <f t="shared" si="154"/>
        <v>#N/A</v>
      </c>
      <c r="CN92" s="638" t="e">
        <f t="shared" si="154"/>
        <v>#N/A</v>
      </c>
      <c r="CO92" s="639" t="e">
        <f t="shared" si="154"/>
        <v>#N/A</v>
      </c>
      <c r="CP92" s="640" t="e">
        <f t="shared" si="154"/>
        <v>#N/A</v>
      </c>
      <c r="CQ92" s="641" t="e">
        <f t="shared" si="154"/>
        <v>#N/A</v>
      </c>
      <c r="CR92" s="638" t="e">
        <f t="shared" si="154"/>
        <v>#N/A</v>
      </c>
      <c r="CS92" s="639" t="e">
        <f t="shared" si="154"/>
        <v>#N/A</v>
      </c>
      <c r="CT92" s="640" t="e">
        <f t="shared" si="154"/>
        <v>#N/A</v>
      </c>
      <c r="CU92" s="641" t="e">
        <f t="shared" si="154"/>
        <v>#N/A</v>
      </c>
      <c r="CV92" s="638" t="e">
        <f t="shared" si="154"/>
        <v>#N/A</v>
      </c>
      <c r="CW92" s="639" t="e">
        <f t="shared" si="154"/>
        <v>#N/A</v>
      </c>
      <c r="CX92" s="640" t="e">
        <f t="shared" si="154"/>
        <v>#N/A</v>
      </c>
      <c r="CY92" s="641" t="e">
        <f t="shared" si="154"/>
        <v>#N/A</v>
      </c>
      <c r="CZ92" s="638" t="e">
        <f t="shared" si="154"/>
        <v>#N/A</v>
      </c>
      <c r="DA92" s="639" t="e">
        <f t="shared" si="154"/>
        <v>#N/A</v>
      </c>
      <c r="DB92" s="640" t="e">
        <f t="shared" si="154"/>
        <v>#N/A</v>
      </c>
      <c r="DC92" s="641" t="e">
        <f t="shared" si="154"/>
        <v>#N/A</v>
      </c>
      <c r="DD92" s="638" t="e">
        <f t="shared" ref="DD92:EA92" si="155">DD91+CZ92</f>
        <v>#N/A</v>
      </c>
      <c r="DE92" s="639" t="e">
        <f t="shared" si="155"/>
        <v>#N/A</v>
      </c>
      <c r="DF92" s="640" t="e">
        <f t="shared" si="155"/>
        <v>#N/A</v>
      </c>
      <c r="DG92" s="641" t="e">
        <f t="shared" si="155"/>
        <v>#N/A</v>
      </c>
      <c r="DH92" s="638" t="e">
        <f t="shared" si="155"/>
        <v>#N/A</v>
      </c>
      <c r="DI92" s="639" t="e">
        <f t="shared" si="155"/>
        <v>#N/A</v>
      </c>
      <c r="DJ92" s="640" t="e">
        <f t="shared" si="155"/>
        <v>#N/A</v>
      </c>
      <c r="DK92" s="641" t="e">
        <f t="shared" si="155"/>
        <v>#N/A</v>
      </c>
      <c r="DL92" s="638" t="e">
        <f t="shared" si="155"/>
        <v>#N/A</v>
      </c>
      <c r="DM92" s="639" t="e">
        <f t="shared" si="155"/>
        <v>#N/A</v>
      </c>
      <c r="DN92" s="640" t="e">
        <f t="shared" si="155"/>
        <v>#N/A</v>
      </c>
      <c r="DO92" s="641" t="e">
        <f t="shared" si="155"/>
        <v>#N/A</v>
      </c>
      <c r="DP92" s="638" t="e">
        <f t="shared" si="155"/>
        <v>#N/A</v>
      </c>
      <c r="DQ92" s="639" t="e">
        <f t="shared" si="155"/>
        <v>#N/A</v>
      </c>
      <c r="DR92" s="640" t="e">
        <f t="shared" si="155"/>
        <v>#N/A</v>
      </c>
      <c r="DS92" s="641" t="e">
        <f t="shared" si="155"/>
        <v>#N/A</v>
      </c>
      <c r="DT92" s="638" t="e">
        <f t="shared" si="155"/>
        <v>#N/A</v>
      </c>
      <c r="DU92" s="639" t="e">
        <f t="shared" si="155"/>
        <v>#N/A</v>
      </c>
      <c r="DV92" s="640" t="e">
        <f t="shared" si="155"/>
        <v>#N/A</v>
      </c>
      <c r="DW92" s="641" t="e">
        <f t="shared" si="155"/>
        <v>#N/A</v>
      </c>
      <c r="DX92" s="638" t="e">
        <f t="shared" si="155"/>
        <v>#N/A</v>
      </c>
      <c r="DY92" s="639" t="e">
        <f t="shared" si="155"/>
        <v>#N/A</v>
      </c>
      <c r="DZ92" s="640" t="e">
        <f t="shared" si="155"/>
        <v>#N/A</v>
      </c>
      <c r="EA92" s="641" t="e">
        <f t="shared" si="155"/>
        <v>#N/A</v>
      </c>
    </row>
    <row r="93" spans="2:131" ht="12.75" hidden="1" customHeight="1">
      <c r="B93" s="626"/>
      <c r="C93" s="627"/>
      <c r="D93" s="642" t="s">
        <v>2448</v>
      </c>
      <c r="E93" s="643" t="s">
        <v>2449</v>
      </c>
      <c r="F93" s="644"/>
      <c r="G93" s="645">
        <f>IF(F93=0,0,F93/F$115)</f>
        <v>0</v>
      </c>
      <c r="H93" s="646"/>
      <c r="I93" s="647"/>
      <c r="J93" s="647"/>
      <c r="K93" s="648"/>
      <c r="L93" s="649">
        <f>IF(O93&lt;&gt;0,(O93/$F93)*100,0)</f>
        <v>0</v>
      </c>
      <c r="M93" s="649">
        <v>0</v>
      </c>
      <c r="N93" s="650">
        <f>O93-M93</f>
        <v>0</v>
      </c>
      <c r="O93" s="651"/>
      <c r="P93" s="652">
        <f>IF(S93&lt;&gt;0,(S93/$F93)*100,0)</f>
        <v>0</v>
      </c>
      <c r="Q93" s="649">
        <v>0</v>
      </c>
      <c r="R93" s="649">
        <f>S93-Q93</f>
        <v>0</v>
      </c>
      <c r="S93" s="651"/>
      <c r="T93" s="652">
        <f>IF(W93&lt;&gt;0,(W93/$F93)*100,0)</f>
        <v>0</v>
      </c>
      <c r="U93" s="649">
        <v>0</v>
      </c>
      <c r="V93" s="649">
        <f>W93-U93</f>
        <v>0</v>
      </c>
      <c r="W93" s="651"/>
      <c r="X93" s="652">
        <f>IF(AA93&lt;&gt;0,(AA93/$F93)*100,0)</f>
        <v>0</v>
      </c>
      <c r="Y93" s="649">
        <v>0</v>
      </c>
      <c r="Z93" s="649">
        <f>AA93-Y93</f>
        <v>0</v>
      </c>
      <c r="AA93" s="651"/>
      <c r="AB93" s="652">
        <f>IF(AE93&lt;&gt;0,(AE93/$F93)*100,0)</f>
        <v>0</v>
      </c>
      <c r="AC93" s="649">
        <v>0</v>
      </c>
      <c r="AD93" s="649">
        <f>AE93-AC93</f>
        <v>0</v>
      </c>
      <c r="AE93" s="651"/>
      <c r="AF93" s="652">
        <f>IF(AI93&lt;&gt;0,(AI93/$F93)*100,0)</f>
        <v>0</v>
      </c>
      <c r="AG93" s="649">
        <v>0</v>
      </c>
      <c r="AH93" s="649">
        <f>AI93-AG93</f>
        <v>0</v>
      </c>
      <c r="AI93" s="651"/>
      <c r="AJ93" s="652">
        <f>IF(AM93&lt;&gt;0,(AM93/$F93)*100,0)</f>
        <v>0</v>
      </c>
      <c r="AK93" s="649">
        <v>0</v>
      </c>
      <c r="AL93" s="649">
        <f>AM93-AK93</f>
        <v>0</v>
      </c>
      <c r="AM93" s="651"/>
      <c r="AN93" s="652">
        <f>IF(AQ93&lt;&gt;0,(AQ93/$F93)*100,0)</f>
        <v>0</v>
      </c>
      <c r="AO93" s="649">
        <v>0</v>
      </c>
      <c r="AP93" s="649">
        <f>AQ93-AO93</f>
        <v>0</v>
      </c>
      <c r="AQ93" s="651"/>
      <c r="AR93" s="652">
        <f>IF(AU93&lt;&gt;0,(AU93/$F93)*100,0)</f>
        <v>0</v>
      </c>
      <c r="AS93" s="649">
        <v>0</v>
      </c>
      <c r="AT93" s="649">
        <f>AU93-AS93</f>
        <v>0</v>
      </c>
      <c r="AU93" s="651"/>
      <c r="AV93" s="652">
        <f>IF(AY93&lt;&gt;0,(AY93/$F93)*100,0)</f>
        <v>0</v>
      </c>
      <c r="AW93" s="649">
        <v>0</v>
      </c>
      <c r="AX93" s="649">
        <f>AY93-AW93</f>
        <v>0</v>
      </c>
      <c r="AY93" s="651"/>
      <c r="AZ93" s="652">
        <f>IF(BC93&lt;&gt;0,(BC93/$F93)*100,0)</f>
        <v>0</v>
      </c>
      <c r="BA93" s="649">
        <v>0</v>
      </c>
      <c r="BB93" s="649">
        <f>BC93-BA93</f>
        <v>0</v>
      </c>
      <c r="BC93" s="651"/>
      <c r="BD93" s="652">
        <f>IF(BG93&lt;&gt;0,(BG93/$F93)*100,0)</f>
        <v>0</v>
      </c>
      <c r="BE93" s="649">
        <v>0</v>
      </c>
      <c r="BF93" s="649">
        <f>BG93-BE93</f>
        <v>0</v>
      </c>
      <c r="BG93" s="651"/>
      <c r="BH93" s="652">
        <f>IF(BK93&lt;&gt;0,(BK93/$F93)*100,0)</f>
        <v>0</v>
      </c>
      <c r="BI93" s="649">
        <v>0</v>
      </c>
      <c r="BJ93" s="649">
        <f>BK93-BI93</f>
        <v>0</v>
      </c>
      <c r="BK93" s="651"/>
      <c r="BL93" s="652">
        <f>IF(BO93&lt;&gt;0,(BO93/$F93)*100,0)</f>
        <v>0</v>
      </c>
      <c r="BM93" s="649">
        <v>0</v>
      </c>
      <c r="BN93" s="649">
        <f>BO93-BM93</f>
        <v>0</v>
      </c>
      <c r="BO93" s="651"/>
      <c r="BP93" s="652">
        <f>IF(BS93&lt;&gt;0,(BS93/$F93)*100,0)</f>
        <v>0</v>
      </c>
      <c r="BQ93" s="649">
        <v>0</v>
      </c>
      <c r="BR93" s="649">
        <f>BS93-BQ93</f>
        <v>0</v>
      </c>
      <c r="BS93" s="651"/>
      <c r="BT93" s="652">
        <f>IF(BW93&lt;&gt;0,(BW93/$F93)*100,0)</f>
        <v>0</v>
      </c>
      <c r="BU93" s="649">
        <v>0</v>
      </c>
      <c r="BV93" s="649">
        <f>BW93-BU93</f>
        <v>0</v>
      </c>
      <c r="BW93" s="651"/>
      <c r="BX93" s="652">
        <f>IF(CA93&lt;&gt;0,(CA93/$F93)*100,0)</f>
        <v>0</v>
      </c>
      <c r="BY93" s="649">
        <v>0</v>
      </c>
      <c r="BZ93" s="649">
        <f>CA93-BY93</f>
        <v>0</v>
      </c>
      <c r="CA93" s="651"/>
      <c r="CB93" s="652">
        <f>IF(CE93&lt;&gt;0,(CE93/$F93)*100,0)</f>
        <v>0</v>
      </c>
      <c r="CC93" s="649">
        <v>0</v>
      </c>
      <c r="CD93" s="649">
        <f>CE93-CC93</f>
        <v>0</v>
      </c>
      <c r="CE93" s="651"/>
      <c r="CF93" s="652">
        <f>IF(CI93&lt;&gt;0,(CI93/$F93)*100,0)</f>
        <v>0</v>
      </c>
      <c r="CG93" s="649">
        <v>0</v>
      </c>
      <c r="CH93" s="649">
        <f>CI93-CG93</f>
        <v>0</v>
      </c>
      <c r="CI93" s="651"/>
      <c r="CJ93" s="652">
        <f>IF(CM93&lt;&gt;0,(CM93/$F93)*100,0)</f>
        <v>0</v>
      </c>
      <c r="CK93" s="649">
        <v>0</v>
      </c>
      <c r="CL93" s="649">
        <f>CM93-CK93</f>
        <v>0</v>
      </c>
      <c r="CM93" s="651"/>
      <c r="CN93" s="652">
        <f>IF(CQ93&lt;&gt;0,(CQ93/$F93)*100,0)</f>
        <v>0</v>
      </c>
      <c r="CO93" s="649">
        <v>0</v>
      </c>
      <c r="CP93" s="649">
        <f>CQ93-CO93</f>
        <v>0</v>
      </c>
      <c r="CQ93" s="651"/>
      <c r="CR93" s="652">
        <f>IF(CU93&lt;&gt;0,(CU93/$F93)*100,0)</f>
        <v>0</v>
      </c>
      <c r="CS93" s="649">
        <v>0</v>
      </c>
      <c r="CT93" s="649">
        <f>CU93-CS93</f>
        <v>0</v>
      </c>
      <c r="CU93" s="651"/>
      <c r="CV93" s="652">
        <f>IF(CY93&lt;&gt;0,(CY93/$F93)*100,0)</f>
        <v>0</v>
      </c>
      <c r="CW93" s="649">
        <v>0</v>
      </c>
      <c r="CX93" s="649">
        <f>CY93-CW93</f>
        <v>0</v>
      </c>
      <c r="CY93" s="651"/>
      <c r="CZ93" s="652">
        <f>IF(DC93&lt;&gt;0,(DC93/$F93)*100,0)</f>
        <v>0</v>
      </c>
      <c r="DA93" s="649">
        <v>0</v>
      </c>
      <c r="DB93" s="649">
        <f>DC93-DA93</f>
        <v>0</v>
      </c>
      <c r="DC93" s="651"/>
      <c r="DD93" s="652">
        <f>IF(DG93&lt;&gt;0,(DG93/$F93)*100,0)</f>
        <v>0</v>
      </c>
      <c r="DE93" s="649">
        <v>0</v>
      </c>
      <c r="DF93" s="649">
        <f>DG93-DE93</f>
        <v>0</v>
      </c>
      <c r="DG93" s="651"/>
      <c r="DH93" s="652">
        <f>IF(DK93&lt;&gt;0,(DK93/$F93)*100,0)</f>
        <v>0</v>
      </c>
      <c r="DI93" s="649">
        <v>0</v>
      </c>
      <c r="DJ93" s="649">
        <f>DK93-DI93</f>
        <v>0</v>
      </c>
      <c r="DK93" s="651"/>
      <c r="DL93" s="652">
        <f>IF(DO93&lt;&gt;0,(DO93/$F93)*100,0)</f>
        <v>0</v>
      </c>
      <c r="DM93" s="649">
        <v>0</v>
      </c>
      <c r="DN93" s="649">
        <f>DO93-DM93</f>
        <v>0</v>
      </c>
      <c r="DO93" s="651"/>
      <c r="DP93" s="652">
        <f>IF(DS93&lt;&gt;0,(DS93/$F93)*100,0)</f>
        <v>0</v>
      </c>
      <c r="DQ93" s="649">
        <v>0</v>
      </c>
      <c r="DR93" s="649">
        <f>DS93-DQ93</f>
        <v>0</v>
      </c>
      <c r="DS93" s="651"/>
      <c r="DT93" s="652">
        <f>IF(DW93&lt;&gt;0,(DW93/$F93)*100,0)</f>
        <v>0</v>
      </c>
      <c r="DU93" s="649">
        <v>0</v>
      </c>
      <c r="DV93" s="649">
        <f>DW93-DU93</f>
        <v>0</v>
      </c>
      <c r="DW93" s="651"/>
      <c r="DX93" s="652">
        <f>IF(EA93&lt;&gt;0,(EA93/$F93)*100,0)</f>
        <v>0</v>
      </c>
      <c r="DY93" s="649">
        <v>0</v>
      </c>
      <c r="DZ93" s="649">
        <f>EA93-DY93</f>
        <v>0</v>
      </c>
      <c r="EA93" s="651"/>
    </row>
    <row r="94" spans="2:131" ht="12.75" hidden="1" customHeight="1">
      <c r="B94" s="665"/>
      <c r="C94" s="627"/>
      <c r="D94" s="653" t="s">
        <v>2450</v>
      </c>
      <c r="E94" s="654" t="s">
        <v>2451</v>
      </c>
      <c r="F94" s="655" t="e">
        <f>IF(F93=0,F91,F93)</f>
        <v>#N/A</v>
      </c>
      <c r="G94" s="656"/>
      <c r="H94" s="657"/>
      <c r="I94" s="658"/>
      <c r="J94" s="658"/>
      <c r="K94" s="659"/>
      <c r="L94" s="660">
        <f t="shared" ref="L94:AQ94" si="156">L93+H94</f>
        <v>0</v>
      </c>
      <c r="M94" s="660">
        <f t="shared" si="156"/>
        <v>0</v>
      </c>
      <c r="N94" s="661">
        <f t="shared" si="156"/>
        <v>0</v>
      </c>
      <c r="O94" s="662">
        <f t="shared" si="156"/>
        <v>0</v>
      </c>
      <c r="P94" s="663">
        <f t="shared" si="156"/>
        <v>0</v>
      </c>
      <c r="Q94" s="660">
        <f t="shared" si="156"/>
        <v>0</v>
      </c>
      <c r="R94" s="660">
        <f t="shared" si="156"/>
        <v>0</v>
      </c>
      <c r="S94" s="662">
        <f t="shared" si="156"/>
        <v>0</v>
      </c>
      <c r="T94" s="663">
        <f t="shared" si="156"/>
        <v>0</v>
      </c>
      <c r="U94" s="660">
        <f t="shared" si="156"/>
        <v>0</v>
      </c>
      <c r="V94" s="660">
        <f t="shared" si="156"/>
        <v>0</v>
      </c>
      <c r="W94" s="662">
        <f t="shared" si="156"/>
        <v>0</v>
      </c>
      <c r="X94" s="663">
        <f t="shared" si="156"/>
        <v>0</v>
      </c>
      <c r="Y94" s="660">
        <f t="shared" si="156"/>
        <v>0</v>
      </c>
      <c r="Z94" s="660">
        <f t="shared" si="156"/>
        <v>0</v>
      </c>
      <c r="AA94" s="662">
        <f t="shared" si="156"/>
        <v>0</v>
      </c>
      <c r="AB94" s="663">
        <f t="shared" si="156"/>
        <v>0</v>
      </c>
      <c r="AC94" s="660">
        <f t="shared" si="156"/>
        <v>0</v>
      </c>
      <c r="AD94" s="660">
        <f t="shared" si="156"/>
        <v>0</v>
      </c>
      <c r="AE94" s="662">
        <f t="shared" si="156"/>
        <v>0</v>
      </c>
      <c r="AF94" s="663">
        <f t="shared" si="156"/>
        <v>0</v>
      </c>
      <c r="AG94" s="660">
        <f t="shared" si="156"/>
        <v>0</v>
      </c>
      <c r="AH94" s="660">
        <f t="shared" si="156"/>
        <v>0</v>
      </c>
      <c r="AI94" s="662">
        <f t="shared" si="156"/>
        <v>0</v>
      </c>
      <c r="AJ94" s="663">
        <f t="shared" si="156"/>
        <v>0</v>
      </c>
      <c r="AK94" s="660">
        <f t="shared" si="156"/>
        <v>0</v>
      </c>
      <c r="AL94" s="660">
        <f t="shared" si="156"/>
        <v>0</v>
      </c>
      <c r="AM94" s="662">
        <f t="shared" si="156"/>
        <v>0</v>
      </c>
      <c r="AN94" s="663">
        <f t="shared" si="156"/>
        <v>0</v>
      </c>
      <c r="AO94" s="660">
        <f t="shared" si="156"/>
        <v>0</v>
      </c>
      <c r="AP94" s="660">
        <f t="shared" si="156"/>
        <v>0</v>
      </c>
      <c r="AQ94" s="662">
        <f t="shared" si="156"/>
        <v>0</v>
      </c>
      <c r="AR94" s="663">
        <f t="shared" ref="AR94:BW94" si="157">AR93+AN94</f>
        <v>0</v>
      </c>
      <c r="AS94" s="660">
        <f t="shared" si="157"/>
        <v>0</v>
      </c>
      <c r="AT94" s="660">
        <f t="shared" si="157"/>
        <v>0</v>
      </c>
      <c r="AU94" s="662">
        <f t="shared" si="157"/>
        <v>0</v>
      </c>
      <c r="AV94" s="663">
        <f t="shared" si="157"/>
        <v>0</v>
      </c>
      <c r="AW94" s="660">
        <f t="shared" si="157"/>
        <v>0</v>
      </c>
      <c r="AX94" s="660">
        <f t="shared" si="157"/>
        <v>0</v>
      </c>
      <c r="AY94" s="662">
        <f t="shared" si="157"/>
        <v>0</v>
      </c>
      <c r="AZ94" s="663">
        <f t="shared" si="157"/>
        <v>0</v>
      </c>
      <c r="BA94" s="660">
        <f t="shared" si="157"/>
        <v>0</v>
      </c>
      <c r="BB94" s="660">
        <f t="shared" si="157"/>
        <v>0</v>
      </c>
      <c r="BC94" s="662">
        <f t="shared" si="157"/>
        <v>0</v>
      </c>
      <c r="BD94" s="663">
        <f t="shared" si="157"/>
        <v>0</v>
      </c>
      <c r="BE94" s="660">
        <f t="shared" si="157"/>
        <v>0</v>
      </c>
      <c r="BF94" s="660">
        <f t="shared" si="157"/>
        <v>0</v>
      </c>
      <c r="BG94" s="662">
        <f t="shared" si="157"/>
        <v>0</v>
      </c>
      <c r="BH94" s="663">
        <f t="shared" si="157"/>
        <v>0</v>
      </c>
      <c r="BI94" s="660">
        <f t="shared" si="157"/>
        <v>0</v>
      </c>
      <c r="BJ94" s="660">
        <f t="shared" si="157"/>
        <v>0</v>
      </c>
      <c r="BK94" s="662">
        <f t="shared" si="157"/>
        <v>0</v>
      </c>
      <c r="BL94" s="663">
        <f t="shared" si="157"/>
        <v>0</v>
      </c>
      <c r="BM94" s="660">
        <f t="shared" si="157"/>
        <v>0</v>
      </c>
      <c r="BN94" s="660">
        <f t="shared" si="157"/>
        <v>0</v>
      </c>
      <c r="BO94" s="662">
        <f t="shared" si="157"/>
        <v>0</v>
      </c>
      <c r="BP94" s="663">
        <f t="shared" si="157"/>
        <v>0</v>
      </c>
      <c r="BQ94" s="660">
        <f t="shared" si="157"/>
        <v>0</v>
      </c>
      <c r="BR94" s="660">
        <f t="shared" si="157"/>
        <v>0</v>
      </c>
      <c r="BS94" s="662">
        <f t="shared" si="157"/>
        <v>0</v>
      </c>
      <c r="BT94" s="663">
        <f t="shared" si="157"/>
        <v>0</v>
      </c>
      <c r="BU94" s="660">
        <f t="shared" si="157"/>
        <v>0</v>
      </c>
      <c r="BV94" s="660">
        <f t="shared" si="157"/>
        <v>0</v>
      </c>
      <c r="BW94" s="662">
        <f t="shared" si="157"/>
        <v>0</v>
      </c>
      <c r="BX94" s="663">
        <f t="shared" ref="BX94:DC94" si="158">BX93+BT94</f>
        <v>0</v>
      </c>
      <c r="BY94" s="660">
        <f t="shared" si="158"/>
        <v>0</v>
      </c>
      <c r="BZ94" s="660">
        <f t="shared" si="158"/>
        <v>0</v>
      </c>
      <c r="CA94" s="662">
        <f t="shared" si="158"/>
        <v>0</v>
      </c>
      <c r="CB94" s="663">
        <f t="shared" si="158"/>
        <v>0</v>
      </c>
      <c r="CC94" s="660">
        <f t="shared" si="158"/>
        <v>0</v>
      </c>
      <c r="CD94" s="660">
        <f t="shared" si="158"/>
        <v>0</v>
      </c>
      <c r="CE94" s="662">
        <f t="shared" si="158"/>
        <v>0</v>
      </c>
      <c r="CF94" s="663">
        <f t="shared" si="158"/>
        <v>0</v>
      </c>
      <c r="CG94" s="660">
        <f t="shared" si="158"/>
        <v>0</v>
      </c>
      <c r="CH94" s="660">
        <f t="shared" si="158"/>
        <v>0</v>
      </c>
      <c r="CI94" s="662">
        <f t="shared" si="158"/>
        <v>0</v>
      </c>
      <c r="CJ94" s="663">
        <f t="shared" si="158"/>
        <v>0</v>
      </c>
      <c r="CK94" s="660">
        <f t="shared" si="158"/>
        <v>0</v>
      </c>
      <c r="CL94" s="660">
        <f t="shared" si="158"/>
        <v>0</v>
      </c>
      <c r="CM94" s="662">
        <f t="shared" si="158"/>
        <v>0</v>
      </c>
      <c r="CN94" s="663">
        <f t="shared" si="158"/>
        <v>0</v>
      </c>
      <c r="CO94" s="660">
        <f t="shared" si="158"/>
        <v>0</v>
      </c>
      <c r="CP94" s="660">
        <f t="shared" si="158"/>
        <v>0</v>
      </c>
      <c r="CQ94" s="662">
        <f t="shared" si="158"/>
        <v>0</v>
      </c>
      <c r="CR94" s="663">
        <f t="shared" si="158"/>
        <v>0</v>
      </c>
      <c r="CS94" s="660">
        <f t="shared" si="158"/>
        <v>0</v>
      </c>
      <c r="CT94" s="660">
        <f t="shared" si="158"/>
        <v>0</v>
      </c>
      <c r="CU94" s="662">
        <f t="shared" si="158"/>
        <v>0</v>
      </c>
      <c r="CV94" s="663">
        <f t="shared" si="158"/>
        <v>0</v>
      </c>
      <c r="CW94" s="660">
        <f t="shared" si="158"/>
        <v>0</v>
      </c>
      <c r="CX94" s="660">
        <f t="shared" si="158"/>
        <v>0</v>
      </c>
      <c r="CY94" s="662">
        <f t="shared" si="158"/>
        <v>0</v>
      </c>
      <c r="CZ94" s="663">
        <f t="shared" si="158"/>
        <v>0</v>
      </c>
      <c r="DA94" s="660">
        <f t="shared" si="158"/>
        <v>0</v>
      </c>
      <c r="DB94" s="660">
        <f t="shared" si="158"/>
        <v>0</v>
      </c>
      <c r="DC94" s="662">
        <f t="shared" si="158"/>
        <v>0</v>
      </c>
      <c r="DD94" s="663">
        <f t="shared" ref="DD94:EA94" si="159">DD93+CZ94</f>
        <v>0</v>
      </c>
      <c r="DE94" s="660">
        <f t="shared" si="159"/>
        <v>0</v>
      </c>
      <c r="DF94" s="660">
        <f t="shared" si="159"/>
        <v>0</v>
      </c>
      <c r="DG94" s="662">
        <f t="shared" si="159"/>
        <v>0</v>
      </c>
      <c r="DH94" s="663">
        <f t="shared" si="159"/>
        <v>0</v>
      </c>
      <c r="DI94" s="660">
        <f t="shared" si="159"/>
        <v>0</v>
      </c>
      <c r="DJ94" s="660">
        <f t="shared" si="159"/>
        <v>0</v>
      </c>
      <c r="DK94" s="662">
        <f t="shared" si="159"/>
        <v>0</v>
      </c>
      <c r="DL94" s="663">
        <f t="shared" si="159"/>
        <v>0</v>
      </c>
      <c r="DM94" s="660">
        <f t="shared" si="159"/>
        <v>0</v>
      </c>
      <c r="DN94" s="660">
        <f t="shared" si="159"/>
        <v>0</v>
      </c>
      <c r="DO94" s="662">
        <f t="shared" si="159"/>
        <v>0</v>
      </c>
      <c r="DP94" s="663">
        <f t="shared" si="159"/>
        <v>0</v>
      </c>
      <c r="DQ94" s="660">
        <f t="shared" si="159"/>
        <v>0</v>
      </c>
      <c r="DR94" s="660">
        <f t="shared" si="159"/>
        <v>0</v>
      </c>
      <c r="DS94" s="662">
        <f t="shared" si="159"/>
        <v>0</v>
      </c>
      <c r="DT94" s="663">
        <f t="shared" si="159"/>
        <v>0</v>
      </c>
      <c r="DU94" s="660">
        <f t="shared" si="159"/>
        <v>0</v>
      </c>
      <c r="DV94" s="660">
        <f t="shared" si="159"/>
        <v>0</v>
      </c>
      <c r="DW94" s="662">
        <f t="shared" si="159"/>
        <v>0</v>
      </c>
      <c r="DX94" s="663">
        <f t="shared" si="159"/>
        <v>0</v>
      </c>
      <c r="DY94" s="660">
        <f t="shared" si="159"/>
        <v>0</v>
      </c>
      <c r="DZ94" s="660">
        <f t="shared" si="159"/>
        <v>0</v>
      </c>
      <c r="EA94" s="662">
        <f t="shared" si="159"/>
        <v>0</v>
      </c>
    </row>
    <row r="95" spans="2:131" ht="12.75" customHeight="1">
      <c r="B95" s="610">
        <v>21</v>
      </c>
      <c r="C95" s="664" t="e">
        <f>NA()</f>
        <v>#N/A</v>
      </c>
      <c r="D95" s="612" t="s">
        <v>2445</v>
      </c>
      <c r="E95" s="613" t="s">
        <v>2446</v>
      </c>
      <c r="F95" s="614" t="e">
        <f>NA()</f>
        <v>#N/A</v>
      </c>
      <c r="G95" s="615" t="e">
        <f>NA()</f>
        <v>#N/A</v>
      </c>
      <c r="H95" s="616"/>
      <c r="I95" s="617"/>
      <c r="J95" s="617"/>
      <c r="K95" s="618"/>
      <c r="L95" s="619" t="e">
        <f>NA()</f>
        <v>#N/A</v>
      </c>
      <c r="M95" s="620" t="e">
        <f>NA()</f>
        <v>#N/A</v>
      </c>
      <c r="N95" s="621" t="e">
        <f>NA()</f>
        <v>#N/A</v>
      </c>
      <c r="O95" s="622" t="e">
        <f>M95+N95</f>
        <v>#N/A</v>
      </c>
      <c r="P95" s="623" t="e">
        <f>NA()</f>
        <v>#N/A</v>
      </c>
      <c r="Q95" s="624" t="e">
        <f>NA()</f>
        <v>#N/A</v>
      </c>
      <c r="R95" s="624" t="e">
        <f>NA()</f>
        <v>#N/A</v>
      </c>
      <c r="S95" s="625" t="e">
        <f>Q95+R95</f>
        <v>#N/A</v>
      </c>
      <c r="T95" s="623" t="e">
        <f>NA()</f>
        <v>#N/A</v>
      </c>
      <c r="U95" s="624" t="e">
        <f>NA()</f>
        <v>#N/A</v>
      </c>
      <c r="V95" s="624" t="e">
        <f>NA()</f>
        <v>#N/A</v>
      </c>
      <c r="W95" s="625" t="e">
        <f>U95+V95</f>
        <v>#N/A</v>
      </c>
      <c r="X95" s="623" t="e">
        <f>NA()</f>
        <v>#N/A</v>
      </c>
      <c r="Y95" s="624" t="e">
        <f>NA()</f>
        <v>#N/A</v>
      </c>
      <c r="Z95" s="624" t="e">
        <f>NA()</f>
        <v>#N/A</v>
      </c>
      <c r="AA95" s="625" t="e">
        <f>Y95+Z95</f>
        <v>#N/A</v>
      </c>
      <c r="AB95" s="623" t="e">
        <f>NA()</f>
        <v>#N/A</v>
      </c>
      <c r="AC95" s="624" t="e">
        <f>NA()</f>
        <v>#N/A</v>
      </c>
      <c r="AD95" s="624" t="e">
        <f>NA()</f>
        <v>#N/A</v>
      </c>
      <c r="AE95" s="625" t="e">
        <f>AC95+AD95</f>
        <v>#N/A</v>
      </c>
      <c r="AF95" s="623" t="e">
        <f>NA()</f>
        <v>#N/A</v>
      </c>
      <c r="AG95" s="624" t="e">
        <f>NA()</f>
        <v>#N/A</v>
      </c>
      <c r="AH95" s="624" t="e">
        <f>NA()</f>
        <v>#N/A</v>
      </c>
      <c r="AI95" s="625" t="e">
        <f>AG95+AH95</f>
        <v>#N/A</v>
      </c>
      <c r="AJ95" s="623" t="e">
        <f>NA()</f>
        <v>#N/A</v>
      </c>
      <c r="AK95" s="624" t="e">
        <f>NA()</f>
        <v>#N/A</v>
      </c>
      <c r="AL95" s="624" t="e">
        <f>NA()</f>
        <v>#N/A</v>
      </c>
      <c r="AM95" s="625" t="e">
        <f>AK95+AL95</f>
        <v>#N/A</v>
      </c>
      <c r="AN95" s="623" t="e">
        <f>NA()</f>
        <v>#N/A</v>
      </c>
      <c r="AO95" s="624" t="e">
        <f>NA()</f>
        <v>#N/A</v>
      </c>
      <c r="AP95" s="624" t="e">
        <f>NA()</f>
        <v>#N/A</v>
      </c>
      <c r="AQ95" s="625" t="e">
        <f>AO95+AP95</f>
        <v>#N/A</v>
      </c>
      <c r="AR95" s="623" t="e">
        <f>NA()</f>
        <v>#N/A</v>
      </c>
      <c r="AS95" s="624" t="e">
        <f>NA()</f>
        <v>#N/A</v>
      </c>
      <c r="AT95" s="624" t="e">
        <f>NA()</f>
        <v>#N/A</v>
      </c>
      <c r="AU95" s="625" t="e">
        <f>AS95+AT95</f>
        <v>#N/A</v>
      </c>
      <c r="AV95" s="623" t="e">
        <f>NA()</f>
        <v>#N/A</v>
      </c>
      <c r="AW95" s="624" t="e">
        <f>NA()</f>
        <v>#N/A</v>
      </c>
      <c r="AX95" s="624" t="e">
        <f>NA()</f>
        <v>#N/A</v>
      </c>
      <c r="AY95" s="625" t="e">
        <f>AW95+AX95</f>
        <v>#N/A</v>
      </c>
      <c r="AZ95" s="623" t="e">
        <f>NA()</f>
        <v>#N/A</v>
      </c>
      <c r="BA95" s="624" t="e">
        <f>NA()</f>
        <v>#N/A</v>
      </c>
      <c r="BB95" s="624" t="e">
        <f>NA()</f>
        <v>#N/A</v>
      </c>
      <c r="BC95" s="625" t="e">
        <f>BA95+BB95</f>
        <v>#N/A</v>
      </c>
      <c r="BD95" s="623" t="e">
        <f>NA()</f>
        <v>#N/A</v>
      </c>
      <c r="BE95" s="624" t="e">
        <f>NA()</f>
        <v>#N/A</v>
      </c>
      <c r="BF95" s="624" t="e">
        <f>NA()</f>
        <v>#N/A</v>
      </c>
      <c r="BG95" s="625" t="e">
        <f>BE95+BF95</f>
        <v>#N/A</v>
      </c>
      <c r="BH95" s="623" t="e">
        <f>NA()</f>
        <v>#N/A</v>
      </c>
      <c r="BI95" s="624" t="e">
        <f>NA()</f>
        <v>#N/A</v>
      </c>
      <c r="BJ95" s="624" t="e">
        <f>NA()</f>
        <v>#N/A</v>
      </c>
      <c r="BK95" s="625" t="e">
        <f>BI95+BJ95</f>
        <v>#N/A</v>
      </c>
      <c r="BL95" s="623" t="e">
        <f>NA()</f>
        <v>#N/A</v>
      </c>
      <c r="BM95" s="624" t="e">
        <f>NA()</f>
        <v>#N/A</v>
      </c>
      <c r="BN95" s="624" t="e">
        <f>NA()</f>
        <v>#N/A</v>
      </c>
      <c r="BO95" s="625" t="e">
        <f>BM95+BN95</f>
        <v>#N/A</v>
      </c>
      <c r="BP95" s="623" t="e">
        <f>NA()</f>
        <v>#N/A</v>
      </c>
      <c r="BQ95" s="624" t="e">
        <f>NA()</f>
        <v>#N/A</v>
      </c>
      <c r="BR95" s="624" t="e">
        <f>NA()</f>
        <v>#N/A</v>
      </c>
      <c r="BS95" s="625" t="e">
        <f>BQ95+BR95</f>
        <v>#N/A</v>
      </c>
      <c r="BT95" s="623" t="e">
        <f>NA()</f>
        <v>#N/A</v>
      </c>
      <c r="BU95" s="624" t="e">
        <f>NA()</f>
        <v>#N/A</v>
      </c>
      <c r="BV95" s="624" t="e">
        <f>NA()</f>
        <v>#N/A</v>
      </c>
      <c r="BW95" s="625" t="e">
        <f>BU95+BV95</f>
        <v>#N/A</v>
      </c>
      <c r="BX95" s="623" t="e">
        <f>NA()</f>
        <v>#N/A</v>
      </c>
      <c r="BY95" s="624" t="e">
        <f>NA()</f>
        <v>#N/A</v>
      </c>
      <c r="BZ95" s="624" t="e">
        <f>NA()</f>
        <v>#N/A</v>
      </c>
      <c r="CA95" s="625" t="e">
        <f>BY95+BZ95</f>
        <v>#N/A</v>
      </c>
      <c r="CB95" s="623" t="e">
        <f>NA()</f>
        <v>#N/A</v>
      </c>
      <c r="CC95" s="624" t="e">
        <f>NA()</f>
        <v>#N/A</v>
      </c>
      <c r="CD95" s="624" t="e">
        <f>NA()</f>
        <v>#N/A</v>
      </c>
      <c r="CE95" s="625" t="e">
        <f>CC95+CD95</f>
        <v>#N/A</v>
      </c>
      <c r="CF95" s="623" t="e">
        <f>NA()</f>
        <v>#N/A</v>
      </c>
      <c r="CG95" s="624" t="e">
        <f>NA()</f>
        <v>#N/A</v>
      </c>
      <c r="CH95" s="624" t="e">
        <f>NA()</f>
        <v>#N/A</v>
      </c>
      <c r="CI95" s="625" t="e">
        <f>CG95+CH95</f>
        <v>#N/A</v>
      </c>
      <c r="CJ95" s="623" t="e">
        <f>NA()</f>
        <v>#N/A</v>
      </c>
      <c r="CK95" s="624" t="e">
        <f>NA()</f>
        <v>#N/A</v>
      </c>
      <c r="CL95" s="624" t="e">
        <f>NA()</f>
        <v>#N/A</v>
      </c>
      <c r="CM95" s="625" t="e">
        <f>CK95+CL95</f>
        <v>#N/A</v>
      </c>
      <c r="CN95" s="623" t="e">
        <f>NA()</f>
        <v>#N/A</v>
      </c>
      <c r="CO95" s="624" t="e">
        <f>NA()</f>
        <v>#N/A</v>
      </c>
      <c r="CP95" s="624" t="e">
        <f>NA()</f>
        <v>#N/A</v>
      </c>
      <c r="CQ95" s="625" t="e">
        <f>CO95+CP95</f>
        <v>#N/A</v>
      </c>
      <c r="CR95" s="623" t="e">
        <f>NA()</f>
        <v>#N/A</v>
      </c>
      <c r="CS95" s="624" t="e">
        <f>NA()</f>
        <v>#N/A</v>
      </c>
      <c r="CT95" s="624" t="e">
        <f>NA()</f>
        <v>#N/A</v>
      </c>
      <c r="CU95" s="625" t="e">
        <f>CS95+CT95</f>
        <v>#N/A</v>
      </c>
      <c r="CV95" s="623" t="e">
        <f>NA()</f>
        <v>#N/A</v>
      </c>
      <c r="CW95" s="624" t="e">
        <f>NA()</f>
        <v>#N/A</v>
      </c>
      <c r="CX95" s="624" t="e">
        <f>NA()</f>
        <v>#N/A</v>
      </c>
      <c r="CY95" s="625" t="e">
        <f>CW95+CX95</f>
        <v>#N/A</v>
      </c>
      <c r="CZ95" s="623" t="e">
        <f>NA()</f>
        <v>#N/A</v>
      </c>
      <c r="DA95" s="624" t="e">
        <f>NA()</f>
        <v>#N/A</v>
      </c>
      <c r="DB95" s="624" t="e">
        <f>NA()</f>
        <v>#N/A</v>
      </c>
      <c r="DC95" s="625" t="e">
        <f>DA95+DB95</f>
        <v>#N/A</v>
      </c>
      <c r="DD95" s="623" t="e">
        <f>NA()</f>
        <v>#N/A</v>
      </c>
      <c r="DE95" s="624" t="e">
        <f>NA()</f>
        <v>#N/A</v>
      </c>
      <c r="DF95" s="624" t="e">
        <f>NA()</f>
        <v>#N/A</v>
      </c>
      <c r="DG95" s="625" t="e">
        <f>DE95+DF95</f>
        <v>#N/A</v>
      </c>
      <c r="DH95" s="623" t="e">
        <f>NA()</f>
        <v>#N/A</v>
      </c>
      <c r="DI95" s="624" t="e">
        <f>NA()</f>
        <v>#N/A</v>
      </c>
      <c r="DJ95" s="624" t="e">
        <f>NA()</f>
        <v>#N/A</v>
      </c>
      <c r="DK95" s="625" t="e">
        <f>DI95+DJ95</f>
        <v>#N/A</v>
      </c>
      <c r="DL95" s="623" t="e">
        <f>NA()</f>
        <v>#N/A</v>
      </c>
      <c r="DM95" s="624" t="e">
        <f>NA()</f>
        <v>#N/A</v>
      </c>
      <c r="DN95" s="624" t="e">
        <f>NA()</f>
        <v>#N/A</v>
      </c>
      <c r="DO95" s="625" t="e">
        <f>DM95+DN95</f>
        <v>#N/A</v>
      </c>
      <c r="DP95" s="623" t="e">
        <f>NA()</f>
        <v>#N/A</v>
      </c>
      <c r="DQ95" s="624" t="e">
        <f>NA()</f>
        <v>#N/A</v>
      </c>
      <c r="DR95" s="624" t="e">
        <f>NA()</f>
        <v>#N/A</v>
      </c>
      <c r="DS95" s="625" t="e">
        <f>DQ95+DR95</f>
        <v>#N/A</v>
      </c>
      <c r="DT95" s="623" t="e">
        <f>NA()</f>
        <v>#N/A</v>
      </c>
      <c r="DU95" s="624" t="e">
        <f>NA()</f>
        <v>#N/A</v>
      </c>
      <c r="DV95" s="624" t="e">
        <f>NA()</f>
        <v>#N/A</v>
      </c>
      <c r="DW95" s="625" t="e">
        <f>DU95+DV95</f>
        <v>#N/A</v>
      </c>
      <c r="DX95" s="623" t="e">
        <f>NA()</f>
        <v>#N/A</v>
      </c>
      <c r="DY95" s="624" t="e">
        <f>NA()</f>
        <v>#N/A</v>
      </c>
      <c r="DZ95" s="624" t="e">
        <f>NA()</f>
        <v>#N/A</v>
      </c>
      <c r="EA95" s="625" t="e">
        <f>DY95+DZ95</f>
        <v>#N/A</v>
      </c>
    </row>
    <row r="96" spans="2:131" ht="12.75" hidden="1" customHeight="1">
      <c r="B96" s="626"/>
      <c r="C96" s="627"/>
      <c r="D96" s="628" t="s">
        <v>2445</v>
      </c>
      <c r="E96" s="629" t="s">
        <v>2447</v>
      </c>
      <c r="F96" s="630">
        <f>IF(F97&lt;&gt;0,F95-F97,0)</f>
        <v>0</v>
      </c>
      <c r="G96" s="631"/>
      <c r="H96" s="632"/>
      <c r="I96" s="633"/>
      <c r="J96" s="633"/>
      <c r="K96" s="634"/>
      <c r="L96" s="635" t="e">
        <f t="shared" ref="L96:AQ96" si="160">L95+H96</f>
        <v>#N/A</v>
      </c>
      <c r="M96" s="635" t="e">
        <f t="shared" si="160"/>
        <v>#N/A</v>
      </c>
      <c r="N96" s="636" t="e">
        <f t="shared" si="160"/>
        <v>#N/A</v>
      </c>
      <c r="O96" s="637" t="e">
        <f t="shared" si="160"/>
        <v>#N/A</v>
      </c>
      <c r="P96" s="638" t="e">
        <f t="shared" si="160"/>
        <v>#N/A</v>
      </c>
      <c r="Q96" s="639" t="e">
        <f t="shared" si="160"/>
        <v>#N/A</v>
      </c>
      <c r="R96" s="640" t="e">
        <f t="shared" si="160"/>
        <v>#N/A</v>
      </c>
      <c r="S96" s="641" t="e">
        <f t="shared" si="160"/>
        <v>#N/A</v>
      </c>
      <c r="T96" s="638" t="e">
        <f t="shared" si="160"/>
        <v>#N/A</v>
      </c>
      <c r="U96" s="639" t="e">
        <f t="shared" si="160"/>
        <v>#N/A</v>
      </c>
      <c r="V96" s="640" t="e">
        <f t="shared" si="160"/>
        <v>#N/A</v>
      </c>
      <c r="W96" s="641" t="e">
        <f t="shared" si="160"/>
        <v>#N/A</v>
      </c>
      <c r="X96" s="638" t="e">
        <f t="shared" si="160"/>
        <v>#N/A</v>
      </c>
      <c r="Y96" s="639" t="e">
        <f t="shared" si="160"/>
        <v>#N/A</v>
      </c>
      <c r="Z96" s="640" t="e">
        <f t="shared" si="160"/>
        <v>#N/A</v>
      </c>
      <c r="AA96" s="641" t="e">
        <f t="shared" si="160"/>
        <v>#N/A</v>
      </c>
      <c r="AB96" s="638" t="e">
        <f t="shared" si="160"/>
        <v>#N/A</v>
      </c>
      <c r="AC96" s="639" t="e">
        <f t="shared" si="160"/>
        <v>#N/A</v>
      </c>
      <c r="AD96" s="640" t="e">
        <f t="shared" si="160"/>
        <v>#N/A</v>
      </c>
      <c r="AE96" s="641" t="e">
        <f t="shared" si="160"/>
        <v>#N/A</v>
      </c>
      <c r="AF96" s="638" t="e">
        <f t="shared" si="160"/>
        <v>#N/A</v>
      </c>
      <c r="AG96" s="639" t="e">
        <f t="shared" si="160"/>
        <v>#N/A</v>
      </c>
      <c r="AH96" s="640" t="e">
        <f t="shared" si="160"/>
        <v>#N/A</v>
      </c>
      <c r="AI96" s="641" t="e">
        <f t="shared" si="160"/>
        <v>#N/A</v>
      </c>
      <c r="AJ96" s="638" t="e">
        <f t="shared" si="160"/>
        <v>#N/A</v>
      </c>
      <c r="AK96" s="639" t="e">
        <f t="shared" si="160"/>
        <v>#N/A</v>
      </c>
      <c r="AL96" s="640" t="e">
        <f t="shared" si="160"/>
        <v>#N/A</v>
      </c>
      <c r="AM96" s="641" t="e">
        <f t="shared" si="160"/>
        <v>#N/A</v>
      </c>
      <c r="AN96" s="638" t="e">
        <f t="shared" si="160"/>
        <v>#N/A</v>
      </c>
      <c r="AO96" s="639" t="e">
        <f t="shared" si="160"/>
        <v>#N/A</v>
      </c>
      <c r="AP96" s="640" t="e">
        <f t="shared" si="160"/>
        <v>#N/A</v>
      </c>
      <c r="AQ96" s="641" t="e">
        <f t="shared" si="160"/>
        <v>#N/A</v>
      </c>
      <c r="AR96" s="638" t="e">
        <f t="shared" ref="AR96:BW96" si="161">AR95+AN96</f>
        <v>#N/A</v>
      </c>
      <c r="AS96" s="639" t="e">
        <f t="shared" si="161"/>
        <v>#N/A</v>
      </c>
      <c r="AT96" s="640" t="e">
        <f t="shared" si="161"/>
        <v>#N/A</v>
      </c>
      <c r="AU96" s="641" t="e">
        <f t="shared" si="161"/>
        <v>#N/A</v>
      </c>
      <c r="AV96" s="638" t="e">
        <f t="shared" si="161"/>
        <v>#N/A</v>
      </c>
      <c r="AW96" s="639" t="e">
        <f t="shared" si="161"/>
        <v>#N/A</v>
      </c>
      <c r="AX96" s="640" t="e">
        <f t="shared" si="161"/>
        <v>#N/A</v>
      </c>
      <c r="AY96" s="641" t="e">
        <f t="shared" si="161"/>
        <v>#N/A</v>
      </c>
      <c r="AZ96" s="638" t="e">
        <f t="shared" si="161"/>
        <v>#N/A</v>
      </c>
      <c r="BA96" s="639" t="e">
        <f t="shared" si="161"/>
        <v>#N/A</v>
      </c>
      <c r="BB96" s="640" t="e">
        <f t="shared" si="161"/>
        <v>#N/A</v>
      </c>
      <c r="BC96" s="641" t="e">
        <f t="shared" si="161"/>
        <v>#N/A</v>
      </c>
      <c r="BD96" s="638" t="e">
        <f t="shared" si="161"/>
        <v>#N/A</v>
      </c>
      <c r="BE96" s="639" t="e">
        <f t="shared" si="161"/>
        <v>#N/A</v>
      </c>
      <c r="BF96" s="640" t="e">
        <f t="shared" si="161"/>
        <v>#N/A</v>
      </c>
      <c r="BG96" s="641" t="e">
        <f t="shared" si="161"/>
        <v>#N/A</v>
      </c>
      <c r="BH96" s="638" t="e">
        <f t="shared" si="161"/>
        <v>#N/A</v>
      </c>
      <c r="BI96" s="639" t="e">
        <f t="shared" si="161"/>
        <v>#N/A</v>
      </c>
      <c r="BJ96" s="640" t="e">
        <f t="shared" si="161"/>
        <v>#N/A</v>
      </c>
      <c r="BK96" s="641" t="e">
        <f t="shared" si="161"/>
        <v>#N/A</v>
      </c>
      <c r="BL96" s="638" t="e">
        <f t="shared" si="161"/>
        <v>#N/A</v>
      </c>
      <c r="BM96" s="639" t="e">
        <f t="shared" si="161"/>
        <v>#N/A</v>
      </c>
      <c r="BN96" s="640" t="e">
        <f t="shared" si="161"/>
        <v>#N/A</v>
      </c>
      <c r="BO96" s="641" t="e">
        <f t="shared" si="161"/>
        <v>#N/A</v>
      </c>
      <c r="BP96" s="638" t="e">
        <f t="shared" si="161"/>
        <v>#N/A</v>
      </c>
      <c r="BQ96" s="639" t="e">
        <f t="shared" si="161"/>
        <v>#N/A</v>
      </c>
      <c r="BR96" s="640" t="e">
        <f t="shared" si="161"/>
        <v>#N/A</v>
      </c>
      <c r="BS96" s="641" t="e">
        <f t="shared" si="161"/>
        <v>#N/A</v>
      </c>
      <c r="BT96" s="638" t="e">
        <f t="shared" si="161"/>
        <v>#N/A</v>
      </c>
      <c r="BU96" s="639" t="e">
        <f t="shared" si="161"/>
        <v>#N/A</v>
      </c>
      <c r="BV96" s="640" t="e">
        <f t="shared" si="161"/>
        <v>#N/A</v>
      </c>
      <c r="BW96" s="641" t="e">
        <f t="shared" si="161"/>
        <v>#N/A</v>
      </c>
      <c r="BX96" s="638" t="e">
        <f t="shared" ref="BX96:DC96" si="162">BX95+BT96</f>
        <v>#N/A</v>
      </c>
      <c r="BY96" s="639" t="e">
        <f t="shared" si="162"/>
        <v>#N/A</v>
      </c>
      <c r="BZ96" s="640" t="e">
        <f t="shared" si="162"/>
        <v>#N/A</v>
      </c>
      <c r="CA96" s="641" t="e">
        <f t="shared" si="162"/>
        <v>#N/A</v>
      </c>
      <c r="CB96" s="638" t="e">
        <f t="shared" si="162"/>
        <v>#N/A</v>
      </c>
      <c r="CC96" s="639" t="e">
        <f t="shared" si="162"/>
        <v>#N/A</v>
      </c>
      <c r="CD96" s="640" t="e">
        <f t="shared" si="162"/>
        <v>#N/A</v>
      </c>
      <c r="CE96" s="641" t="e">
        <f t="shared" si="162"/>
        <v>#N/A</v>
      </c>
      <c r="CF96" s="638" t="e">
        <f t="shared" si="162"/>
        <v>#N/A</v>
      </c>
      <c r="CG96" s="639" t="e">
        <f t="shared" si="162"/>
        <v>#N/A</v>
      </c>
      <c r="CH96" s="640" t="e">
        <f t="shared" si="162"/>
        <v>#N/A</v>
      </c>
      <c r="CI96" s="641" t="e">
        <f t="shared" si="162"/>
        <v>#N/A</v>
      </c>
      <c r="CJ96" s="638" t="e">
        <f t="shared" si="162"/>
        <v>#N/A</v>
      </c>
      <c r="CK96" s="639" t="e">
        <f t="shared" si="162"/>
        <v>#N/A</v>
      </c>
      <c r="CL96" s="640" t="e">
        <f t="shared" si="162"/>
        <v>#N/A</v>
      </c>
      <c r="CM96" s="641" t="e">
        <f t="shared" si="162"/>
        <v>#N/A</v>
      </c>
      <c r="CN96" s="638" t="e">
        <f t="shared" si="162"/>
        <v>#N/A</v>
      </c>
      <c r="CO96" s="639" t="e">
        <f t="shared" si="162"/>
        <v>#N/A</v>
      </c>
      <c r="CP96" s="640" t="e">
        <f t="shared" si="162"/>
        <v>#N/A</v>
      </c>
      <c r="CQ96" s="641" t="e">
        <f t="shared" si="162"/>
        <v>#N/A</v>
      </c>
      <c r="CR96" s="638" t="e">
        <f t="shared" si="162"/>
        <v>#N/A</v>
      </c>
      <c r="CS96" s="639" t="e">
        <f t="shared" si="162"/>
        <v>#N/A</v>
      </c>
      <c r="CT96" s="640" t="e">
        <f t="shared" si="162"/>
        <v>#N/A</v>
      </c>
      <c r="CU96" s="641" t="e">
        <f t="shared" si="162"/>
        <v>#N/A</v>
      </c>
      <c r="CV96" s="638" t="e">
        <f t="shared" si="162"/>
        <v>#N/A</v>
      </c>
      <c r="CW96" s="639" t="e">
        <f t="shared" si="162"/>
        <v>#N/A</v>
      </c>
      <c r="CX96" s="640" t="e">
        <f t="shared" si="162"/>
        <v>#N/A</v>
      </c>
      <c r="CY96" s="641" t="e">
        <f t="shared" si="162"/>
        <v>#N/A</v>
      </c>
      <c r="CZ96" s="638" t="e">
        <f t="shared" si="162"/>
        <v>#N/A</v>
      </c>
      <c r="DA96" s="639" t="e">
        <f t="shared" si="162"/>
        <v>#N/A</v>
      </c>
      <c r="DB96" s="640" t="e">
        <f t="shared" si="162"/>
        <v>#N/A</v>
      </c>
      <c r="DC96" s="641" t="e">
        <f t="shared" si="162"/>
        <v>#N/A</v>
      </c>
      <c r="DD96" s="638" t="e">
        <f t="shared" ref="DD96:EA96" si="163">DD95+CZ96</f>
        <v>#N/A</v>
      </c>
      <c r="DE96" s="639" t="e">
        <f t="shared" si="163"/>
        <v>#N/A</v>
      </c>
      <c r="DF96" s="640" t="e">
        <f t="shared" si="163"/>
        <v>#N/A</v>
      </c>
      <c r="DG96" s="641" t="e">
        <f t="shared" si="163"/>
        <v>#N/A</v>
      </c>
      <c r="DH96" s="638" t="e">
        <f t="shared" si="163"/>
        <v>#N/A</v>
      </c>
      <c r="DI96" s="639" t="e">
        <f t="shared" si="163"/>
        <v>#N/A</v>
      </c>
      <c r="DJ96" s="640" t="e">
        <f t="shared" si="163"/>
        <v>#N/A</v>
      </c>
      <c r="DK96" s="641" t="e">
        <f t="shared" si="163"/>
        <v>#N/A</v>
      </c>
      <c r="DL96" s="638" t="e">
        <f t="shared" si="163"/>
        <v>#N/A</v>
      </c>
      <c r="DM96" s="639" t="e">
        <f t="shared" si="163"/>
        <v>#N/A</v>
      </c>
      <c r="DN96" s="640" t="e">
        <f t="shared" si="163"/>
        <v>#N/A</v>
      </c>
      <c r="DO96" s="641" t="e">
        <f t="shared" si="163"/>
        <v>#N/A</v>
      </c>
      <c r="DP96" s="638" t="e">
        <f t="shared" si="163"/>
        <v>#N/A</v>
      </c>
      <c r="DQ96" s="639" t="e">
        <f t="shared" si="163"/>
        <v>#N/A</v>
      </c>
      <c r="DR96" s="640" t="e">
        <f t="shared" si="163"/>
        <v>#N/A</v>
      </c>
      <c r="DS96" s="641" t="e">
        <f t="shared" si="163"/>
        <v>#N/A</v>
      </c>
      <c r="DT96" s="638" t="e">
        <f t="shared" si="163"/>
        <v>#N/A</v>
      </c>
      <c r="DU96" s="639" t="e">
        <f t="shared" si="163"/>
        <v>#N/A</v>
      </c>
      <c r="DV96" s="640" t="e">
        <f t="shared" si="163"/>
        <v>#N/A</v>
      </c>
      <c r="DW96" s="641" t="e">
        <f t="shared" si="163"/>
        <v>#N/A</v>
      </c>
      <c r="DX96" s="638" t="e">
        <f t="shared" si="163"/>
        <v>#N/A</v>
      </c>
      <c r="DY96" s="639" t="e">
        <f t="shared" si="163"/>
        <v>#N/A</v>
      </c>
      <c r="DZ96" s="640" t="e">
        <f t="shared" si="163"/>
        <v>#N/A</v>
      </c>
      <c r="EA96" s="641" t="e">
        <f t="shared" si="163"/>
        <v>#N/A</v>
      </c>
    </row>
    <row r="97" spans="2:131" ht="12.75" hidden="1" customHeight="1">
      <c r="B97" s="626"/>
      <c r="C97" s="627"/>
      <c r="D97" s="642" t="s">
        <v>2448</v>
      </c>
      <c r="E97" s="643" t="s">
        <v>2449</v>
      </c>
      <c r="F97" s="644"/>
      <c r="G97" s="645">
        <f>IF(F97=0,0,F97/F$115)</f>
        <v>0</v>
      </c>
      <c r="H97" s="646"/>
      <c r="I97" s="647"/>
      <c r="J97" s="647"/>
      <c r="K97" s="648"/>
      <c r="L97" s="649">
        <f>IF(O97&lt;&gt;0,(O97/$F97)*100,0)</f>
        <v>0</v>
      </c>
      <c r="M97" s="649">
        <v>0</v>
      </c>
      <c r="N97" s="650">
        <f>O97-M97</f>
        <v>0</v>
      </c>
      <c r="O97" s="651"/>
      <c r="P97" s="652">
        <f>IF(S97&lt;&gt;0,(S97/$F97)*100,0)</f>
        <v>0</v>
      </c>
      <c r="Q97" s="649">
        <v>0</v>
      </c>
      <c r="R97" s="649">
        <f>S97-Q97</f>
        <v>0</v>
      </c>
      <c r="S97" s="651"/>
      <c r="T97" s="652">
        <f>IF(W97&lt;&gt;0,(W97/$F97)*100,0)</f>
        <v>0</v>
      </c>
      <c r="U97" s="649">
        <v>0</v>
      </c>
      <c r="V97" s="649">
        <f>W97-U97</f>
        <v>0</v>
      </c>
      <c r="W97" s="651"/>
      <c r="X97" s="652">
        <f>IF(AA97&lt;&gt;0,(AA97/$F97)*100,0)</f>
        <v>0</v>
      </c>
      <c r="Y97" s="649">
        <v>0</v>
      </c>
      <c r="Z97" s="649">
        <f>AA97-Y97</f>
        <v>0</v>
      </c>
      <c r="AA97" s="651"/>
      <c r="AB97" s="652">
        <f>IF(AE97&lt;&gt;0,(AE97/$F97)*100,0)</f>
        <v>0</v>
      </c>
      <c r="AC97" s="649">
        <v>0</v>
      </c>
      <c r="AD97" s="649">
        <f>AE97-AC97</f>
        <v>0</v>
      </c>
      <c r="AE97" s="651"/>
      <c r="AF97" s="652">
        <f>IF(AI97&lt;&gt;0,(AI97/$F97)*100,0)</f>
        <v>0</v>
      </c>
      <c r="AG97" s="649">
        <v>0</v>
      </c>
      <c r="AH97" s="649">
        <f>AI97-AG97</f>
        <v>0</v>
      </c>
      <c r="AI97" s="651"/>
      <c r="AJ97" s="652">
        <f>IF(AM97&lt;&gt;0,(AM97/$F97)*100,0)</f>
        <v>0</v>
      </c>
      <c r="AK97" s="649">
        <v>0</v>
      </c>
      <c r="AL97" s="649">
        <f>AM97-AK97</f>
        <v>0</v>
      </c>
      <c r="AM97" s="651"/>
      <c r="AN97" s="652">
        <f>IF(AQ97&lt;&gt;0,(AQ97/$F97)*100,0)</f>
        <v>0</v>
      </c>
      <c r="AO97" s="649">
        <v>0</v>
      </c>
      <c r="AP97" s="649">
        <f>AQ97-AO97</f>
        <v>0</v>
      </c>
      <c r="AQ97" s="651"/>
      <c r="AR97" s="652">
        <f>IF(AU97&lt;&gt;0,(AU97/$F97)*100,0)</f>
        <v>0</v>
      </c>
      <c r="AS97" s="649">
        <v>0</v>
      </c>
      <c r="AT97" s="649">
        <f>AU97-AS97</f>
        <v>0</v>
      </c>
      <c r="AU97" s="651"/>
      <c r="AV97" s="652">
        <f>IF(AY97&lt;&gt;0,(AY97/$F97)*100,0)</f>
        <v>0</v>
      </c>
      <c r="AW97" s="649">
        <v>0</v>
      </c>
      <c r="AX97" s="649">
        <f>AY97-AW97</f>
        <v>0</v>
      </c>
      <c r="AY97" s="651"/>
      <c r="AZ97" s="652">
        <f>IF(BC97&lt;&gt;0,(BC97/$F97)*100,0)</f>
        <v>0</v>
      </c>
      <c r="BA97" s="649">
        <v>0</v>
      </c>
      <c r="BB97" s="649">
        <f>BC97-BA97</f>
        <v>0</v>
      </c>
      <c r="BC97" s="651"/>
      <c r="BD97" s="652">
        <f>IF(BG97&lt;&gt;0,(BG97/$F97)*100,0)</f>
        <v>0</v>
      </c>
      <c r="BE97" s="649">
        <v>0</v>
      </c>
      <c r="BF97" s="649">
        <f>BG97-BE97</f>
        <v>0</v>
      </c>
      <c r="BG97" s="651"/>
      <c r="BH97" s="652">
        <f>IF(BK97&lt;&gt;0,(BK97/$F97)*100,0)</f>
        <v>0</v>
      </c>
      <c r="BI97" s="649">
        <v>0</v>
      </c>
      <c r="BJ97" s="649">
        <f>BK97-BI97</f>
        <v>0</v>
      </c>
      <c r="BK97" s="651"/>
      <c r="BL97" s="652">
        <f>IF(BO97&lt;&gt;0,(BO97/$F97)*100,0)</f>
        <v>0</v>
      </c>
      <c r="BM97" s="649">
        <v>0</v>
      </c>
      <c r="BN97" s="649">
        <f>BO97-BM97</f>
        <v>0</v>
      </c>
      <c r="BO97" s="651"/>
      <c r="BP97" s="652">
        <f>IF(BS97&lt;&gt;0,(BS97/$F97)*100,0)</f>
        <v>0</v>
      </c>
      <c r="BQ97" s="649">
        <v>0</v>
      </c>
      <c r="BR97" s="649">
        <f>BS97-BQ97</f>
        <v>0</v>
      </c>
      <c r="BS97" s="651"/>
      <c r="BT97" s="652">
        <f>IF(BW97&lt;&gt;0,(BW97/$F97)*100,0)</f>
        <v>0</v>
      </c>
      <c r="BU97" s="649">
        <v>0</v>
      </c>
      <c r="BV97" s="649">
        <f>BW97-BU97</f>
        <v>0</v>
      </c>
      <c r="BW97" s="651"/>
      <c r="BX97" s="652">
        <f>IF(CA97&lt;&gt;0,(CA97/$F97)*100,0)</f>
        <v>0</v>
      </c>
      <c r="BY97" s="649">
        <v>0</v>
      </c>
      <c r="BZ97" s="649">
        <f>CA97-BY97</f>
        <v>0</v>
      </c>
      <c r="CA97" s="651"/>
      <c r="CB97" s="652">
        <f>IF(CE97&lt;&gt;0,(CE97/$F97)*100,0)</f>
        <v>0</v>
      </c>
      <c r="CC97" s="649">
        <v>0</v>
      </c>
      <c r="CD97" s="649">
        <f>CE97-CC97</f>
        <v>0</v>
      </c>
      <c r="CE97" s="651"/>
      <c r="CF97" s="652">
        <f>IF(CI97&lt;&gt;0,(CI97/$F97)*100,0)</f>
        <v>0</v>
      </c>
      <c r="CG97" s="649">
        <v>0</v>
      </c>
      <c r="CH97" s="649">
        <f>CI97-CG97</f>
        <v>0</v>
      </c>
      <c r="CI97" s="651"/>
      <c r="CJ97" s="652">
        <f>IF(CM97&lt;&gt;0,(CM97/$F97)*100,0)</f>
        <v>0</v>
      </c>
      <c r="CK97" s="649">
        <v>0</v>
      </c>
      <c r="CL97" s="649">
        <f>CM97-CK97</f>
        <v>0</v>
      </c>
      <c r="CM97" s="651"/>
      <c r="CN97" s="652">
        <f>IF(CQ97&lt;&gt;0,(CQ97/$F97)*100,0)</f>
        <v>0</v>
      </c>
      <c r="CO97" s="649">
        <v>0</v>
      </c>
      <c r="CP97" s="649">
        <f>CQ97-CO97</f>
        <v>0</v>
      </c>
      <c r="CQ97" s="651"/>
      <c r="CR97" s="652">
        <f>IF(CU97&lt;&gt;0,(CU97/$F97)*100,0)</f>
        <v>0</v>
      </c>
      <c r="CS97" s="649">
        <v>0</v>
      </c>
      <c r="CT97" s="649">
        <f>CU97-CS97</f>
        <v>0</v>
      </c>
      <c r="CU97" s="651"/>
      <c r="CV97" s="652">
        <f>IF(CY97&lt;&gt;0,(CY97/$F97)*100,0)</f>
        <v>0</v>
      </c>
      <c r="CW97" s="649">
        <v>0</v>
      </c>
      <c r="CX97" s="649">
        <f>CY97-CW97</f>
        <v>0</v>
      </c>
      <c r="CY97" s="651"/>
      <c r="CZ97" s="652">
        <f>IF(DC97&lt;&gt;0,(DC97/$F97)*100,0)</f>
        <v>0</v>
      </c>
      <c r="DA97" s="649">
        <v>0</v>
      </c>
      <c r="DB97" s="649">
        <f>DC97-DA97</f>
        <v>0</v>
      </c>
      <c r="DC97" s="651"/>
      <c r="DD97" s="652">
        <f>IF(DG97&lt;&gt;0,(DG97/$F97)*100,0)</f>
        <v>0</v>
      </c>
      <c r="DE97" s="649">
        <v>0</v>
      </c>
      <c r="DF97" s="649">
        <f>DG97-DE97</f>
        <v>0</v>
      </c>
      <c r="DG97" s="651"/>
      <c r="DH97" s="652">
        <f>IF(DK97&lt;&gt;0,(DK97/$F97)*100,0)</f>
        <v>0</v>
      </c>
      <c r="DI97" s="649">
        <v>0</v>
      </c>
      <c r="DJ97" s="649">
        <f>DK97-DI97</f>
        <v>0</v>
      </c>
      <c r="DK97" s="651"/>
      <c r="DL97" s="652">
        <f>IF(DO97&lt;&gt;0,(DO97/$F97)*100,0)</f>
        <v>0</v>
      </c>
      <c r="DM97" s="649">
        <v>0</v>
      </c>
      <c r="DN97" s="649">
        <f>DO97-DM97</f>
        <v>0</v>
      </c>
      <c r="DO97" s="651"/>
      <c r="DP97" s="652">
        <f>IF(DS97&lt;&gt;0,(DS97/$F97)*100,0)</f>
        <v>0</v>
      </c>
      <c r="DQ97" s="649">
        <v>0</v>
      </c>
      <c r="DR97" s="649">
        <f>DS97-DQ97</f>
        <v>0</v>
      </c>
      <c r="DS97" s="651"/>
      <c r="DT97" s="652">
        <f>IF(DW97&lt;&gt;0,(DW97/$F97)*100,0)</f>
        <v>0</v>
      </c>
      <c r="DU97" s="649">
        <v>0</v>
      </c>
      <c r="DV97" s="649">
        <f>DW97-DU97</f>
        <v>0</v>
      </c>
      <c r="DW97" s="651"/>
      <c r="DX97" s="652">
        <f>IF(EA97&lt;&gt;0,(EA97/$F97)*100,0)</f>
        <v>0</v>
      </c>
      <c r="DY97" s="649">
        <v>0</v>
      </c>
      <c r="DZ97" s="649">
        <f>EA97-DY97</f>
        <v>0</v>
      </c>
      <c r="EA97" s="651"/>
    </row>
    <row r="98" spans="2:131" ht="12.75" hidden="1" customHeight="1">
      <c r="B98" s="665"/>
      <c r="C98" s="627"/>
      <c r="D98" s="653" t="s">
        <v>2450</v>
      </c>
      <c r="E98" s="654" t="s">
        <v>2451</v>
      </c>
      <c r="F98" s="655" t="e">
        <f>IF(F97=0,F95,F97)</f>
        <v>#N/A</v>
      </c>
      <c r="G98" s="656"/>
      <c r="H98" s="657"/>
      <c r="I98" s="658"/>
      <c r="J98" s="658"/>
      <c r="K98" s="659"/>
      <c r="L98" s="660">
        <f t="shared" ref="L98:AQ98" si="164">L97+H98</f>
        <v>0</v>
      </c>
      <c r="M98" s="660">
        <f t="shared" si="164"/>
        <v>0</v>
      </c>
      <c r="N98" s="661">
        <f t="shared" si="164"/>
        <v>0</v>
      </c>
      <c r="O98" s="662">
        <f t="shared" si="164"/>
        <v>0</v>
      </c>
      <c r="P98" s="663">
        <f t="shared" si="164"/>
        <v>0</v>
      </c>
      <c r="Q98" s="660">
        <f t="shared" si="164"/>
        <v>0</v>
      </c>
      <c r="R98" s="660">
        <f t="shared" si="164"/>
        <v>0</v>
      </c>
      <c r="S98" s="662">
        <f t="shared" si="164"/>
        <v>0</v>
      </c>
      <c r="T98" s="663">
        <f t="shared" si="164"/>
        <v>0</v>
      </c>
      <c r="U98" s="660">
        <f t="shared" si="164"/>
        <v>0</v>
      </c>
      <c r="V98" s="660">
        <f t="shared" si="164"/>
        <v>0</v>
      </c>
      <c r="W98" s="662">
        <f t="shared" si="164"/>
        <v>0</v>
      </c>
      <c r="X98" s="663">
        <f t="shared" si="164"/>
        <v>0</v>
      </c>
      <c r="Y98" s="660">
        <f t="shared" si="164"/>
        <v>0</v>
      </c>
      <c r="Z98" s="660">
        <f t="shared" si="164"/>
        <v>0</v>
      </c>
      <c r="AA98" s="662">
        <f t="shared" si="164"/>
        <v>0</v>
      </c>
      <c r="AB98" s="663">
        <f t="shared" si="164"/>
        <v>0</v>
      </c>
      <c r="AC98" s="660">
        <f t="shared" si="164"/>
        <v>0</v>
      </c>
      <c r="AD98" s="660">
        <f t="shared" si="164"/>
        <v>0</v>
      </c>
      <c r="AE98" s="662">
        <f t="shared" si="164"/>
        <v>0</v>
      </c>
      <c r="AF98" s="663">
        <f t="shared" si="164"/>
        <v>0</v>
      </c>
      <c r="AG98" s="660">
        <f t="shared" si="164"/>
        <v>0</v>
      </c>
      <c r="AH98" s="660">
        <f t="shared" si="164"/>
        <v>0</v>
      </c>
      <c r="AI98" s="662">
        <f t="shared" si="164"/>
        <v>0</v>
      </c>
      <c r="AJ98" s="663">
        <f t="shared" si="164"/>
        <v>0</v>
      </c>
      <c r="AK98" s="660">
        <f t="shared" si="164"/>
        <v>0</v>
      </c>
      <c r="AL98" s="660">
        <f t="shared" si="164"/>
        <v>0</v>
      </c>
      <c r="AM98" s="662">
        <f t="shared" si="164"/>
        <v>0</v>
      </c>
      <c r="AN98" s="663">
        <f t="shared" si="164"/>
        <v>0</v>
      </c>
      <c r="AO98" s="660">
        <f t="shared" si="164"/>
        <v>0</v>
      </c>
      <c r="AP98" s="660">
        <f t="shared" si="164"/>
        <v>0</v>
      </c>
      <c r="AQ98" s="662">
        <f t="shared" si="164"/>
        <v>0</v>
      </c>
      <c r="AR98" s="663">
        <f t="shared" ref="AR98:BW98" si="165">AR97+AN98</f>
        <v>0</v>
      </c>
      <c r="AS98" s="660">
        <f t="shared" si="165"/>
        <v>0</v>
      </c>
      <c r="AT98" s="660">
        <f t="shared" si="165"/>
        <v>0</v>
      </c>
      <c r="AU98" s="662">
        <f t="shared" si="165"/>
        <v>0</v>
      </c>
      <c r="AV98" s="663">
        <f t="shared" si="165"/>
        <v>0</v>
      </c>
      <c r="AW98" s="660">
        <f t="shared" si="165"/>
        <v>0</v>
      </c>
      <c r="AX98" s="660">
        <f t="shared" si="165"/>
        <v>0</v>
      </c>
      <c r="AY98" s="662">
        <f t="shared" si="165"/>
        <v>0</v>
      </c>
      <c r="AZ98" s="663">
        <f t="shared" si="165"/>
        <v>0</v>
      </c>
      <c r="BA98" s="660">
        <f t="shared" si="165"/>
        <v>0</v>
      </c>
      <c r="BB98" s="660">
        <f t="shared" si="165"/>
        <v>0</v>
      </c>
      <c r="BC98" s="662">
        <f t="shared" si="165"/>
        <v>0</v>
      </c>
      <c r="BD98" s="663">
        <f t="shared" si="165"/>
        <v>0</v>
      </c>
      <c r="BE98" s="660">
        <f t="shared" si="165"/>
        <v>0</v>
      </c>
      <c r="BF98" s="660">
        <f t="shared" si="165"/>
        <v>0</v>
      </c>
      <c r="BG98" s="662">
        <f t="shared" si="165"/>
        <v>0</v>
      </c>
      <c r="BH98" s="663">
        <f t="shared" si="165"/>
        <v>0</v>
      </c>
      <c r="BI98" s="660">
        <f t="shared" si="165"/>
        <v>0</v>
      </c>
      <c r="BJ98" s="660">
        <f t="shared" si="165"/>
        <v>0</v>
      </c>
      <c r="BK98" s="662">
        <f t="shared" si="165"/>
        <v>0</v>
      </c>
      <c r="BL98" s="663">
        <f t="shared" si="165"/>
        <v>0</v>
      </c>
      <c r="BM98" s="660">
        <f t="shared" si="165"/>
        <v>0</v>
      </c>
      <c r="BN98" s="660">
        <f t="shared" si="165"/>
        <v>0</v>
      </c>
      <c r="BO98" s="662">
        <f t="shared" si="165"/>
        <v>0</v>
      </c>
      <c r="BP98" s="663">
        <f t="shared" si="165"/>
        <v>0</v>
      </c>
      <c r="BQ98" s="660">
        <f t="shared" si="165"/>
        <v>0</v>
      </c>
      <c r="BR98" s="660">
        <f t="shared" si="165"/>
        <v>0</v>
      </c>
      <c r="BS98" s="662">
        <f t="shared" si="165"/>
        <v>0</v>
      </c>
      <c r="BT98" s="663">
        <f t="shared" si="165"/>
        <v>0</v>
      </c>
      <c r="BU98" s="660">
        <f t="shared" si="165"/>
        <v>0</v>
      </c>
      <c r="BV98" s="660">
        <f t="shared" si="165"/>
        <v>0</v>
      </c>
      <c r="BW98" s="662">
        <f t="shared" si="165"/>
        <v>0</v>
      </c>
      <c r="BX98" s="663">
        <f t="shared" ref="BX98:DC98" si="166">BX97+BT98</f>
        <v>0</v>
      </c>
      <c r="BY98" s="660">
        <f t="shared" si="166"/>
        <v>0</v>
      </c>
      <c r="BZ98" s="660">
        <f t="shared" si="166"/>
        <v>0</v>
      </c>
      <c r="CA98" s="662">
        <f t="shared" si="166"/>
        <v>0</v>
      </c>
      <c r="CB98" s="663">
        <f t="shared" si="166"/>
        <v>0</v>
      </c>
      <c r="CC98" s="660">
        <f t="shared" si="166"/>
        <v>0</v>
      </c>
      <c r="CD98" s="660">
        <f t="shared" si="166"/>
        <v>0</v>
      </c>
      <c r="CE98" s="662">
        <f t="shared" si="166"/>
        <v>0</v>
      </c>
      <c r="CF98" s="663">
        <f t="shared" si="166"/>
        <v>0</v>
      </c>
      <c r="CG98" s="660">
        <f t="shared" si="166"/>
        <v>0</v>
      </c>
      <c r="CH98" s="660">
        <f t="shared" si="166"/>
        <v>0</v>
      </c>
      <c r="CI98" s="662">
        <f t="shared" si="166"/>
        <v>0</v>
      </c>
      <c r="CJ98" s="663">
        <f t="shared" si="166"/>
        <v>0</v>
      </c>
      <c r="CK98" s="660">
        <f t="shared" si="166"/>
        <v>0</v>
      </c>
      <c r="CL98" s="660">
        <f t="shared" si="166"/>
        <v>0</v>
      </c>
      <c r="CM98" s="662">
        <f t="shared" si="166"/>
        <v>0</v>
      </c>
      <c r="CN98" s="663">
        <f t="shared" si="166"/>
        <v>0</v>
      </c>
      <c r="CO98" s="660">
        <f t="shared" si="166"/>
        <v>0</v>
      </c>
      <c r="CP98" s="660">
        <f t="shared" si="166"/>
        <v>0</v>
      </c>
      <c r="CQ98" s="662">
        <f t="shared" si="166"/>
        <v>0</v>
      </c>
      <c r="CR98" s="663">
        <f t="shared" si="166"/>
        <v>0</v>
      </c>
      <c r="CS98" s="660">
        <f t="shared" si="166"/>
        <v>0</v>
      </c>
      <c r="CT98" s="660">
        <f t="shared" si="166"/>
        <v>0</v>
      </c>
      <c r="CU98" s="662">
        <f t="shared" si="166"/>
        <v>0</v>
      </c>
      <c r="CV98" s="663">
        <f t="shared" si="166"/>
        <v>0</v>
      </c>
      <c r="CW98" s="660">
        <f t="shared" si="166"/>
        <v>0</v>
      </c>
      <c r="CX98" s="660">
        <f t="shared" si="166"/>
        <v>0</v>
      </c>
      <c r="CY98" s="662">
        <f t="shared" si="166"/>
        <v>0</v>
      </c>
      <c r="CZ98" s="663">
        <f t="shared" si="166"/>
        <v>0</v>
      </c>
      <c r="DA98" s="660">
        <f t="shared" si="166"/>
        <v>0</v>
      </c>
      <c r="DB98" s="660">
        <f t="shared" si="166"/>
        <v>0</v>
      </c>
      <c r="DC98" s="662">
        <f t="shared" si="166"/>
        <v>0</v>
      </c>
      <c r="DD98" s="663">
        <f t="shared" ref="DD98:EA98" si="167">DD97+CZ98</f>
        <v>0</v>
      </c>
      <c r="DE98" s="660">
        <f t="shared" si="167"/>
        <v>0</v>
      </c>
      <c r="DF98" s="660">
        <f t="shared" si="167"/>
        <v>0</v>
      </c>
      <c r="DG98" s="662">
        <f t="shared" si="167"/>
        <v>0</v>
      </c>
      <c r="DH98" s="663">
        <f t="shared" si="167"/>
        <v>0</v>
      </c>
      <c r="DI98" s="660">
        <f t="shared" si="167"/>
        <v>0</v>
      </c>
      <c r="DJ98" s="660">
        <f t="shared" si="167"/>
        <v>0</v>
      </c>
      <c r="DK98" s="662">
        <f t="shared" si="167"/>
        <v>0</v>
      </c>
      <c r="DL98" s="663">
        <f t="shared" si="167"/>
        <v>0</v>
      </c>
      <c r="DM98" s="660">
        <f t="shared" si="167"/>
        <v>0</v>
      </c>
      <c r="DN98" s="660">
        <f t="shared" si="167"/>
        <v>0</v>
      </c>
      <c r="DO98" s="662">
        <f t="shared" si="167"/>
        <v>0</v>
      </c>
      <c r="DP98" s="663">
        <f t="shared" si="167"/>
        <v>0</v>
      </c>
      <c r="DQ98" s="660">
        <f t="shared" si="167"/>
        <v>0</v>
      </c>
      <c r="DR98" s="660">
        <f t="shared" si="167"/>
        <v>0</v>
      </c>
      <c r="DS98" s="662">
        <f t="shared" si="167"/>
        <v>0</v>
      </c>
      <c r="DT98" s="663">
        <f t="shared" si="167"/>
        <v>0</v>
      </c>
      <c r="DU98" s="660">
        <f t="shared" si="167"/>
        <v>0</v>
      </c>
      <c r="DV98" s="660">
        <f t="shared" si="167"/>
        <v>0</v>
      </c>
      <c r="DW98" s="662">
        <f t="shared" si="167"/>
        <v>0</v>
      </c>
      <c r="DX98" s="663">
        <f t="shared" si="167"/>
        <v>0</v>
      </c>
      <c r="DY98" s="660">
        <f t="shared" si="167"/>
        <v>0</v>
      </c>
      <c r="DZ98" s="660">
        <f t="shared" si="167"/>
        <v>0</v>
      </c>
      <c r="EA98" s="662">
        <f t="shared" si="167"/>
        <v>0</v>
      </c>
    </row>
    <row r="99" spans="2:131" ht="12.75" customHeight="1">
      <c r="B99" s="610">
        <v>22</v>
      </c>
      <c r="C99" s="664" t="e">
        <f>NA()</f>
        <v>#N/A</v>
      </c>
      <c r="D99" s="612" t="s">
        <v>2445</v>
      </c>
      <c r="E99" s="613" t="s">
        <v>2446</v>
      </c>
      <c r="F99" s="614" t="e">
        <f>NA()</f>
        <v>#N/A</v>
      </c>
      <c r="G99" s="615" t="e">
        <f>NA()</f>
        <v>#N/A</v>
      </c>
      <c r="H99" s="616"/>
      <c r="I99" s="617"/>
      <c r="J99" s="617"/>
      <c r="K99" s="618"/>
      <c r="L99" s="619" t="e">
        <f>NA()</f>
        <v>#N/A</v>
      </c>
      <c r="M99" s="620" t="e">
        <f>NA()</f>
        <v>#N/A</v>
      </c>
      <c r="N99" s="621" t="e">
        <f>NA()</f>
        <v>#N/A</v>
      </c>
      <c r="O99" s="622" t="e">
        <f>M99+N99</f>
        <v>#N/A</v>
      </c>
      <c r="P99" s="623" t="e">
        <f>NA()</f>
        <v>#N/A</v>
      </c>
      <c r="Q99" s="624" t="e">
        <f>NA()</f>
        <v>#N/A</v>
      </c>
      <c r="R99" s="624" t="e">
        <f>NA()</f>
        <v>#N/A</v>
      </c>
      <c r="S99" s="625" t="e">
        <f>Q99+R99</f>
        <v>#N/A</v>
      </c>
      <c r="T99" s="623" t="e">
        <f>NA()</f>
        <v>#N/A</v>
      </c>
      <c r="U99" s="624" t="e">
        <f>NA()</f>
        <v>#N/A</v>
      </c>
      <c r="V99" s="624" t="e">
        <f>NA()</f>
        <v>#N/A</v>
      </c>
      <c r="W99" s="625" t="e">
        <f>U99+V99</f>
        <v>#N/A</v>
      </c>
      <c r="X99" s="623" t="e">
        <f>NA()</f>
        <v>#N/A</v>
      </c>
      <c r="Y99" s="624" t="e">
        <f>NA()</f>
        <v>#N/A</v>
      </c>
      <c r="Z99" s="624" t="e">
        <f>NA()</f>
        <v>#N/A</v>
      </c>
      <c r="AA99" s="625" t="e">
        <f>Y99+Z99</f>
        <v>#N/A</v>
      </c>
      <c r="AB99" s="623" t="e">
        <f>NA()</f>
        <v>#N/A</v>
      </c>
      <c r="AC99" s="624" t="e">
        <f>NA()</f>
        <v>#N/A</v>
      </c>
      <c r="AD99" s="624" t="e">
        <f>NA()</f>
        <v>#N/A</v>
      </c>
      <c r="AE99" s="625" t="e">
        <f>AC99+AD99</f>
        <v>#N/A</v>
      </c>
      <c r="AF99" s="623" t="e">
        <f>NA()</f>
        <v>#N/A</v>
      </c>
      <c r="AG99" s="624" t="e">
        <f>NA()</f>
        <v>#N/A</v>
      </c>
      <c r="AH99" s="624" t="e">
        <f>NA()</f>
        <v>#N/A</v>
      </c>
      <c r="AI99" s="625" t="e">
        <f>AG99+AH99</f>
        <v>#N/A</v>
      </c>
      <c r="AJ99" s="623" t="e">
        <f>NA()</f>
        <v>#N/A</v>
      </c>
      <c r="AK99" s="624" t="e">
        <f>NA()</f>
        <v>#N/A</v>
      </c>
      <c r="AL99" s="624" t="e">
        <f>NA()</f>
        <v>#N/A</v>
      </c>
      <c r="AM99" s="625" t="e">
        <f>AK99+AL99</f>
        <v>#N/A</v>
      </c>
      <c r="AN99" s="623" t="e">
        <f>NA()</f>
        <v>#N/A</v>
      </c>
      <c r="AO99" s="624" t="e">
        <f>NA()</f>
        <v>#N/A</v>
      </c>
      <c r="AP99" s="624" t="e">
        <f>NA()</f>
        <v>#N/A</v>
      </c>
      <c r="AQ99" s="625" t="e">
        <f>AO99+AP99</f>
        <v>#N/A</v>
      </c>
      <c r="AR99" s="623" t="e">
        <f>NA()</f>
        <v>#N/A</v>
      </c>
      <c r="AS99" s="624" t="e">
        <f>NA()</f>
        <v>#N/A</v>
      </c>
      <c r="AT99" s="624" t="e">
        <f>NA()</f>
        <v>#N/A</v>
      </c>
      <c r="AU99" s="625" t="e">
        <f>AS99+AT99</f>
        <v>#N/A</v>
      </c>
      <c r="AV99" s="623" t="e">
        <f>NA()</f>
        <v>#N/A</v>
      </c>
      <c r="AW99" s="624" t="e">
        <f>NA()</f>
        <v>#N/A</v>
      </c>
      <c r="AX99" s="624" t="e">
        <f>NA()</f>
        <v>#N/A</v>
      </c>
      <c r="AY99" s="625" t="e">
        <f>AW99+AX99</f>
        <v>#N/A</v>
      </c>
      <c r="AZ99" s="623" t="e">
        <f>NA()</f>
        <v>#N/A</v>
      </c>
      <c r="BA99" s="624" t="e">
        <f>NA()</f>
        <v>#N/A</v>
      </c>
      <c r="BB99" s="624" t="e">
        <f>NA()</f>
        <v>#N/A</v>
      </c>
      <c r="BC99" s="625" t="e">
        <f>BA99+BB99</f>
        <v>#N/A</v>
      </c>
      <c r="BD99" s="623" t="e">
        <f>NA()</f>
        <v>#N/A</v>
      </c>
      <c r="BE99" s="624" t="e">
        <f>NA()</f>
        <v>#N/A</v>
      </c>
      <c r="BF99" s="624" t="e">
        <f>NA()</f>
        <v>#N/A</v>
      </c>
      <c r="BG99" s="625" t="e">
        <f>BE99+BF99</f>
        <v>#N/A</v>
      </c>
      <c r="BH99" s="623" t="e">
        <f>NA()</f>
        <v>#N/A</v>
      </c>
      <c r="BI99" s="624" t="e">
        <f>NA()</f>
        <v>#N/A</v>
      </c>
      <c r="BJ99" s="624" t="e">
        <f>NA()</f>
        <v>#N/A</v>
      </c>
      <c r="BK99" s="625" t="e">
        <f>BI99+BJ99</f>
        <v>#N/A</v>
      </c>
      <c r="BL99" s="623" t="e">
        <f>NA()</f>
        <v>#N/A</v>
      </c>
      <c r="BM99" s="624" t="e">
        <f>NA()</f>
        <v>#N/A</v>
      </c>
      <c r="BN99" s="624" t="e">
        <f>NA()</f>
        <v>#N/A</v>
      </c>
      <c r="BO99" s="625" t="e">
        <f>BM99+BN99</f>
        <v>#N/A</v>
      </c>
      <c r="BP99" s="623" t="e">
        <f>NA()</f>
        <v>#N/A</v>
      </c>
      <c r="BQ99" s="624" t="e">
        <f>NA()</f>
        <v>#N/A</v>
      </c>
      <c r="BR99" s="624" t="e">
        <f>NA()</f>
        <v>#N/A</v>
      </c>
      <c r="BS99" s="625" t="e">
        <f>BQ99+BR99</f>
        <v>#N/A</v>
      </c>
      <c r="BT99" s="623" t="e">
        <f>NA()</f>
        <v>#N/A</v>
      </c>
      <c r="BU99" s="624" t="e">
        <f>NA()</f>
        <v>#N/A</v>
      </c>
      <c r="BV99" s="624" t="e">
        <f>NA()</f>
        <v>#N/A</v>
      </c>
      <c r="BW99" s="625" t="e">
        <f>BU99+BV99</f>
        <v>#N/A</v>
      </c>
      <c r="BX99" s="623" t="e">
        <f>NA()</f>
        <v>#N/A</v>
      </c>
      <c r="BY99" s="624" t="e">
        <f>NA()</f>
        <v>#N/A</v>
      </c>
      <c r="BZ99" s="624" t="e">
        <f>NA()</f>
        <v>#N/A</v>
      </c>
      <c r="CA99" s="625" t="e">
        <f>BY99+BZ99</f>
        <v>#N/A</v>
      </c>
      <c r="CB99" s="623" t="e">
        <f>NA()</f>
        <v>#N/A</v>
      </c>
      <c r="CC99" s="624" t="e">
        <f>NA()</f>
        <v>#N/A</v>
      </c>
      <c r="CD99" s="624" t="e">
        <f>NA()</f>
        <v>#N/A</v>
      </c>
      <c r="CE99" s="625" t="e">
        <f>CC99+CD99</f>
        <v>#N/A</v>
      </c>
      <c r="CF99" s="623" t="e">
        <f>NA()</f>
        <v>#N/A</v>
      </c>
      <c r="CG99" s="624" t="e">
        <f>NA()</f>
        <v>#N/A</v>
      </c>
      <c r="CH99" s="624" t="e">
        <f>NA()</f>
        <v>#N/A</v>
      </c>
      <c r="CI99" s="625" t="e">
        <f>CG99+CH99</f>
        <v>#N/A</v>
      </c>
      <c r="CJ99" s="623" t="e">
        <f>NA()</f>
        <v>#N/A</v>
      </c>
      <c r="CK99" s="624" t="e">
        <f>NA()</f>
        <v>#N/A</v>
      </c>
      <c r="CL99" s="624" t="e">
        <f>NA()</f>
        <v>#N/A</v>
      </c>
      <c r="CM99" s="625" t="e">
        <f>CK99+CL99</f>
        <v>#N/A</v>
      </c>
      <c r="CN99" s="623" t="e">
        <f>NA()</f>
        <v>#N/A</v>
      </c>
      <c r="CO99" s="624" t="e">
        <f>NA()</f>
        <v>#N/A</v>
      </c>
      <c r="CP99" s="624" t="e">
        <f>NA()</f>
        <v>#N/A</v>
      </c>
      <c r="CQ99" s="625" t="e">
        <f>CO99+CP99</f>
        <v>#N/A</v>
      </c>
      <c r="CR99" s="623" t="e">
        <f>NA()</f>
        <v>#N/A</v>
      </c>
      <c r="CS99" s="624" t="e">
        <f>NA()</f>
        <v>#N/A</v>
      </c>
      <c r="CT99" s="624" t="e">
        <f>NA()</f>
        <v>#N/A</v>
      </c>
      <c r="CU99" s="625" t="e">
        <f>CS99+CT99</f>
        <v>#N/A</v>
      </c>
      <c r="CV99" s="623" t="e">
        <f>NA()</f>
        <v>#N/A</v>
      </c>
      <c r="CW99" s="624" t="e">
        <f>NA()</f>
        <v>#N/A</v>
      </c>
      <c r="CX99" s="624" t="e">
        <f>NA()</f>
        <v>#N/A</v>
      </c>
      <c r="CY99" s="625" t="e">
        <f>CW99+CX99</f>
        <v>#N/A</v>
      </c>
      <c r="CZ99" s="623" t="e">
        <f>NA()</f>
        <v>#N/A</v>
      </c>
      <c r="DA99" s="624" t="e">
        <f>NA()</f>
        <v>#N/A</v>
      </c>
      <c r="DB99" s="624" t="e">
        <f>NA()</f>
        <v>#N/A</v>
      </c>
      <c r="DC99" s="625" t="e">
        <f>DA99+DB99</f>
        <v>#N/A</v>
      </c>
      <c r="DD99" s="623" t="e">
        <f>NA()</f>
        <v>#N/A</v>
      </c>
      <c r="DE99" s="624" t="e">
        <f>NA()</f>
        <v>#N/A</v>
      </c>
      <c r="DF99" s="624" t="e">
        <f>NA()</f>
        <v>#N/A</v>
      </c>
      <c r="DG99" s="625" t="e">
        <f>DE99+DF99</f>
        <v>#N/A</v>
      </c>
      <c r="DH99" s="623" t="e">
        <f>NA()</f>
        <v>#N/A</v>
      </c>
      <c r="DI99" s="624" t="e">
        <f>NA()</f>
        <v>#N/A</v>
      </c>
      <c r="DJ99" s="624" t="e">
        <f>NA()</f>
        <v>#N/A</v>
      </c>
      <c r="DK99" s="625" t="e">
        <f>DI99+DJ99</f>
        <v>#N/A</v>
      </c>
      <c r="DL99" s="623" t="e">
        <f>NA()</f>
        <v>#N/A</v>
      </c>
      <c r="DM99" s="624" t="e">
        <f>NA()</f>
        <v>#N/A</v>
      </c>
      <c r="DN99" s="624" t="e">
        <f>NA()</f>
        <v>#N/A</v>
      </c>
      <c r="DO99" s="625" t="e">
        <f>DM99+DN99</f>
        <v>#N/A</v>
      </c>
      <c r="DP99" s="623" t="e">
        <f>NA()</f>
        <v>#N/A</v>
      </c>
      <c r="DQ99" s="624" t="e">
        <f>NA()</f>
        <v>#N/A</v>
      </c>
      <c r="DR99" s="624" t="e">
        <f>NA()</f>
        <v>#N/A</v>
      </c>
      <c r="DS99" s="625" t="e">
        <f>DQ99+DR99</f>
        <v>#N/A</v>
      </c>
      <c r="DT99" s="623" t="e">
        <f>NA()</f>
        <v>#N/A</v>
      </c>
      <c r="DU99" s="624" t="e">
        <f>NA()</f>
        <v>#N/A</v>
      </c>
      <c r="DV99" s="624" t="e">
        <f>NA()</f>
        <v>#N/A</v>
      </c>
      <c r="DW99" s="625" t="e">
        <f>DU99+DV99</f>
        <v>#N/A</v>
      </c>
      <c r="DX99" s="623" t="e">
        <f>NA()</f>
        <v>#N/A</v>
      </c>
      <c r="DY99" s="624" t="e">
        <f>NA()</f>
        <v>#N/A</v>
      </c>
      <c r="DZ99" s="624" t="e">
        <f>NA()</f>
        <v>#N/A</v>
      </c>
      <c r="EA99" s="625" t="e">
        <f>DY99+DZ99</f>
        <v>#N/A</v>
      </c>
    </row>
    <row r="100" spans="2:131" ht="12.75" hidden="1" customHeight="1">
      <c r="B100" s="626"/>
      <c r="C100" s="627"/>
      <c r="D100" s="628" t="s">
        <v>2445</v>
      </c>
      <c r="E100" s="629" t="s">
        <v>2447</v>
      </c>
      <c r="F100" s="630">
        <f>IF(F101&lt;&gt;0,F99-F101,0)</f>
        <v>0</v>
      </c>
      <c r="G100" s="631"/>
      <c r="H100" s="632"/>
      <c r="I100" s="633"/>
      <c r="J100" s="633"/>
      <c r="K100" s="634"/>
      <c r="L100" s="635" t="e">
        <f t="shared" ref="L100:AQ100" si="168">L99+H100</f>
        <v>#N/A</v>
      </c>
      <c r="M100" s="635" t="e">
        <f t="shared" si="168"/>
        <v>#N/A</v>
      </c>
      <c r="N100" s="636" t="e">
        <f t="shared" si="168"/>
        <v>#N/A</v>
      </c>
      <c r="O100" s="637" t="e">
        <f t="shared" si="168"/>
        <v>#N/A</v>
      </c>
      <c r="P100" s="638" t="e">
        <f t="shared" si="168"/>
        <v>#N/A</v>
      </c>
      <c r="Q100" s="639" t="e">
        <f t="shared" si="168"/>
        <v>#N/A</v>
      </c>
      <c r="R100" s="640" t="e">
        <f t="shared" si="168"/>
        <v>#N/A</v>
      </c>
      <c r="S100" s="641" t="e">
        <f t="shared" si="168"/>
        <v>#N/A</v>
      </c>
      <c r="T100" s="638" t="e">
        <f t="shared" si="168"/>
        <v>#N/A</v>
      </c>
      <c r="U100" s="639" t="e">
        <f t="shared" si="168"/>
        <v>#N/A</v>
      </c>
      <c r="V100" s="640" t="e">
        <f t="shared" si="168"/>
        <v>#N/A</v>
      </c>
      <c r="W100" s="641" t="e">
        <f t="shared" si="168"/>
        <v>#N/A</v>
      </c>
      <c r="X100" s="638" t="e">
        <f t="shared" si="168"/>
        <v>#N/A</v>
      </c>
      <c r="Y100" s="639" t="e">
        <f t="shared" si="168"/>
        <v>#N/A</v>
      </c>
      <c r="Z100" s="640" t="e">
        <f t="shared" si="168"/>
        <v>#N/A</v>
      </c>
      <c r="AA100" s="641" t="e">
        <f t="shared" si="168"/>
        <v>#N/A</v>
      </c>
      <c r="AB100" s="638" t="e">
        <f t="shared" si="168"/>
        <v>#N/A</v>
      </c>
      <c r="AC100" s="639" t="e">
        <f t="shared" si="168"/>
        <v>#N/A</v>
      </c>
      <c r="AD100" s="640" t="e">
        <f t="shared" si="168"/>
        <v>#N/A</v>
      </c>
      <c r="AE100" s="641" t="e">
        <f t="shared" si="168"/>
        <v>#N/A</v>
      </c>
      <c r="AF100" s="638" t="e">
        <f t="shared" si="168"/>
        <v>#N/A</v>
      </c>
      <c r="AG100" s="639" t="e">
        <f t="shared" si="168"/>
        <v>#N/A</v>
      </c>
      <c r="AH100" s="640" t="e">
        <f t="shared" si="168"/>
        <v>#N/A</v>
      </c>
      <c r="AI100" s="641" t="e">
        <f t="shared" si="168"/>
        <v>#N/A</v>
      </c>
      <c r="AJ100" s="638" t="e">
        <f t="shared" si="168"/>
        <v>#N/A</v>
      </c>
      <c r="AK100" s="639" t="e">
        <f t="shared" si="168"/>
        <v>#N/A</v>
      </c>
      <c r="AL100" s="640" t="e">
        <f t="shared" si="168"/>
        <v>#N/A</v>
      </c>
      <c r="AM100" s="641" t="e">
        <f t="shared" si="168"/>
        <v>#N/A</v>
      </c>
      <c r="AN100" s="638" t="e">
        <f t="shared" si="168"/>
        <v>#N/A</v>
      </c>
      <c r="AO100" s="639" t="e">
        <f t="shared" si="168"/>
        <v>#N/A</v>
      </c>
      <c r="AP100" s="640" t="e">
        <f t="shared" si="168"/>
        <v>#N/A</v>
      </c>
      <c r="AQ100" s="641" t="e">
        <f t="shared" si="168"/>
        <v>#N/A</v>
      </c>
      <c r="AR100" s="638" t="e">
        <f t="shared" ref="AR100:BW100" si="169">AR99+AN100</f>
        <v>#N/A</v>
      </c>
      <c r="AS100" s="639" t="e">
        <f t="shared" si="169"/>
        <v>#N/A</v>
      </c>
      <c r="AT100" s="640" t="e">
        <f t="shared" si="169"/>
        <v>#N/A</v>
      </c>
      <c r="AU100" s="641" t="e">
        <f t="shared" si="169"/>
        <v>#N/A</v>
      </c>
      <c r="AV100" s="638" t="e">
        <f t="shared" si="169"/>
        <v>#N/A</v>
      </c>
      <c r="AW100" s="639" t="e">
        <f t="shared" si="169"/>
        <v>#N/A</v>
      </c>
      <c r="AX100" s="640" t="e">
        <f t="shared" si="169"/>
        <v>#N/A</v>
      </c>
      <c r="AY100" s="641" t="e">
        <f t="shared" si="169"/>
        <v>#N/A</v>
      </c>
      <c r="AZ100" s="638" t="e">
        <f t="shared" si="169"/>
        <v>#N/A</v>
      </c>
      <c r="BA100" s="639" t="e">
        <f t="shared" si="169"/>
        <v>#N/A</v>
      </c>
      <c r="BB100" s="640" t="e">
        <f t="shared" si="169"/>
        <v>#N/A</v>
      </c>
      <c r="BC100" s="641" t="e">
        <f t="shared" si="169"/>
        <v>#N/A</v>
      </c>
      <c r="BD100" s="638" t="e">
        <f t="shared" si="169"/>
        <v>#N/A</v>
      </c>
      <c r="BE100" s="639" t="e">
        <f t="shared" si="169"/>
        <v>#N/A</v>
      </c>
      <c r="BF100" s="640" t="e">
        <f t="shared" si="169"/>
        <v>#N/A</v>
      </c>
      <c r="BG100" s="641" t="e">
        <f t="shared" si="169"/>
        <v>#N/A</v>
      </c>
      <c r="BH100" s="638" t="e">
        <f t="shared" si="169"/>
        <v>#N/A</v>
      </c>
      <c r="BI100" s="639" t="e">
        <f t="shared" si="169"/>
        <v>#N/A</v>
      </c>
      <c r="BJ100" s="640" t="e">
        <f t="shared" si="169"/>
        <v>#N/A</v>
      </c>
      <c r="BK100" s="641" t="e">
        <f t="shared" si="169"/>
        <v>#N/A</v>
      </c>
      <c r="BL100" s="638" t="e">
        <f t="shared" si="169"/>
        <v>#N/A</v>
      </c>
      <c r="BM100" s="639" t="e">
        <f t="shared" si="169"/>
        <v>#N/A</v>
      </c>
      <c r="BN100" s="640" t="e">
        <f t="shared" si="169"/>
        <v>#N/A</v>
      </c>
      <c r="BO100" s="641" t="e">
        <f t="shared" si="169"/>
        <v>#N/A</v>
      </c>
      <c r="BP100" s="638" t="e">
        <f t="shared" si="169"/>
        <v>#N/A</v>
      </c>
      <c r="BQ100" s="639" t="e">
        <f t="shared" si="169"/>
        <v>#N/A</v>
      </c>
      <c r="BR100" s="640" t="e">
        <f t="shared" si="169"/>
        <v>#N/A</v>
      </c>
      <c r="BS100" s="641" t="e">
        <f t="shared" si="169"/>
        <v>#N/A</v>
      </c>
      <c r="BT100" s="638" t="e">
        <f t="shared" si="169"/>
        <v>#N/A</v>
      </c>
      <c r="BU100" s="639" t="e">
        <f t="shared" si="169"/>
        <v>#N/A</v>
      </c>
      <c r="BV100" s="640" t="e">
        <f t="shared" si="169"/>
        <v>#N/A</v>
      </c>
      <c r="BW100" s="641" t="e">
        <f t="shared" si="169"/>
        <v>#N/A</v>
      </c>
      <c r="BX100" s="638" t="e">
        <f t="shared" ref="BX100:DC100" si="170">BX99+BT100</f>
        <v>#N/A</v>
      </c>
      <c r="BY100" s="639" t="e">
        <f t="shared" si="170"/>
        <v>#N/A</v>
      </c>
      <c r="BZ100" s="640" t="e">
        <f t="shared" si="170"/>
        <v>#N/A</v>
      </c>
      <c r="CA100" s="641" t="e">
        <f t="shared" si="170"/>
        <v>#N/A</v>
      </c>
      <c r="CB100" s="638" t="e">
        <f t="shared" si="170"/>
        <v>#N/A</v>
      </c>
      <c r="CC100" s="639" t="e">
        <f t="shared" si="170"/>
        <v>#N/A</v>
      </c>
      <c r="CD100" s="640" t="e">
        <f t="shared" si="170"/>
        <v>#N/A</v>
      </c>
      <c r="CE100" s="641" t="e">
        <f t="shared" si="170"/>
        <v>#N/A</v>
      </c>
      <c r="CF100" s="638" t="e">
        <f t="shared" si="170"/>
        <v>#N/A</v>
      </c>
      <c r="CG100" s="639" t="e">
        <f t="shared" si="170"/>
        <v>#N/A</v>
      </c>
      <c r="CH100" s="640" t="e">
        <f t="shared" si="170"/>
        <v>#N/A</v>
      </c>
      <c r="CI100" s="641" t="e">
        <f t="shared" si="170"/>
        <v>#N/A</v>
      </c>
      <c r="CJ100" s="638" t="e">
        <f t="shared" si="170"/>
        <v>#N/A</v>
      </c>
      <c r="CK100" s="639" t="e">
        <f t="shared" si="170"/>
        <v>#N/A</v>
      </c>
      <c r="CL100" s="640" t="e">
        <f t="shared" si="170"/>
        <v>#N/A</v>
      </c>
      <c r="CM100" s="641" t="e">
        <f t="shared" si="170"/>
        <v>#N/A</v>
      </c>
      <c r="CN100" s="638" t="e">
        <f t="shared" si="170"/>
        <v>#N/A</v>
      </c>
      <c r="CO100" s="639" t="e">
        <f t="shared" si="170"/>
        <v>#N/A</v>
      </c>
      <c r="CP100" s="640" t="e">
        <f t="shared" si="170"/>
        <v>#N/A</v>
      </c>
      <c r="CQ100" s="641" t="e">
        <f t="shared" si="170"/>
        <v>#N/A</v>
      </c>
      <c r="CR100" s="638" t="e">
        <f t="shared" si="170"/>
        <v>#N/A</v>
      </c>
      <c r="CS100" s="639" t="e">
        <f t="shared" si="170"/>
        <v>#N/A</v>
      </c>
      <c r="CT100" s="640" t="e">
        <f t="shared" si="170"/>
        <v>#N/A</v>
      </c>
      <c r="CU100" s="641" t="e">
        <f t="shared" si="170"/>
        <v>#N/A</v>
      </c>
      <c r="CV100" s="638" t="e">
        <f t="shared" si="170"/>
        <v>#N/A</v>
      </c>
      <c r="CW100" s="639" t="e">
        <f t="shared" si="170"/>
        <v>#N/A</v>
      </c>
      <c r="CX100" s="640" t="e">
        <f t="shared" si="170"/>
        <v>#N/A</v>
      </c>
      <c r="CY100" s="641" t="e">
        <f t="shared" si="170"/>
        <v>#N/A</v>
      </c>
      <c r="CZ100" s="638" t="e">
        <f t="shared" si="170"/>
        <v>#N/A</v>
      </c>
      <c r="DA100" s="639" t="e">
        <f t="shared" si="170"/>
        <v>#N/A</v>
      </c>
      <c r="DB100" s="640" t="e">
        <f t="shared" si="170"/>
        <v>#N/A</v>
      </c>
      <c r="DC100" s="641" t="e">
        <f t="shared" si="170"/>
        <v>#N/A</v>
      </c>
      <c r="DD100" s="638" t="e">
        <f t="shared" ref="DD100:EA100" si="171">DD99+CZ100</f>
        <v>#N/A</v>
      </c>
      <c r="DE100" s="639" t="e">
        <f t="shared" si="171"/>
        <v>#N/A</v>
      </c>
      <c r="DF100" s="640" t="e">
        <f t="shared" si="171"/>
        <v>#N/A</v>
      </c>
      <c r="DG100" s="641" t="e">
        <f t="shared" si="171"/>
        <v>#N/A</v>
      </c>
      <c r="DH100" s="638" t="e">
        <f t="shared" si="171"/>
        <v>#N/A</v>
      </c>
      <c r="DI100" s="639" t="e">
        <f t="shared" si="171"/>
        <v>#N/A</v>
      </c>
      <c r="DJ100" s="640" t="e">
        <f t="shared" si="171"/>
        <v>#N/A</v>
      </c>
      <c r="DK100" s="641" t="e">
        <f t="shared" si="171"/>
        <v>#N/A</v>
      </c>
      <c r="DL100" s="638" t="e">
        <f t="shared" si="171"/>
        <v>#N/A</v>
      </c>
      <c r="DM100" s="639" t="e">
        <f t="shared" si="171"/>
        <v>#N/A</v>
      </c>
      <c r="DN100" s="640" t="e">
        <f t="shared" si="171"/>
        <v>#N/A</v>
      </c>
      <c r="DO100" s="641" t="e">
        <f t="shared" si="171"/>
        <v>#N/A</v>
      </c>
      <c r="DP100" s="638" t="e">
        <f t="shared" si="171"/>
        <v>#N/A</v>
      </c>
      <c r="DQ100" s="639" t="e">
        <f t="shared" si="171"/>
        <v>#N/A</v>
      </c>
      <c r="DR100" s="640" t="e">
        <f t="shared" si="171"/>
        <v>#N/A</v>
      </c>
      <c r="DS100" s="641" t="e">
        <f t="shared" si="171"/>
        <v>#N/A</v>
      </c>
      <c r="DT100" s="638" t="e">
        <f t="shared" si="171"/>
        <v>#N/A</v>
      </c>
      <c r="DU100" s="639" t="e">
        <f t="shared" si="171"/>
        <v>#N/A</v>
      </c>
      <c r="DV100" s="640" t="e">
        <f t="shared" si="171"/>
        <v>#N/A</v>
      </c>
      <c r="DW100" s="641" t="e">
        <f t="shared" si="171"/>
        <v>#N/A</v>
      </c>
      <c r="DX100" s="638" t="e">
        <f t="shared" si="171"/>
        <v>#N/A</v>
      </c>
      <c r="DY100" s="639" t="e">
        <f t="shared" si="171"/>
        <v>#N/A</v>
      </c>
      <c r="DZ100" s="640" t="e">
        <f t="shared" si="171"/>
        <v>#N/A</v>
      </c>
      <c r="EA100" s="641" t="e">
        <f t="shared" si="171"/>
        <v>#N/A</v>
      </c>
    </row>
    <row r="101" spans="2:131" ht="12.75" hidden="1" customHeight="1">
      <c r="B101" s="626"/>
      <c r="C101" s="627"/>
      <c r="D101" s="642" t="s">
        <v>2448</v>
      </c>
      <c r="E101" s="643" t="s">
        <v>2449</v>
      </c>
      <c r="F101" s="644"/>
      <c r="G101" s="645">
        <f>IF(F101=0,0,F101/F$115)</f>
        <v>0</v>
      </c>
      <c r="H101" s="646"/>
      <c r="I101" s="647"/>
      <c r="J101" s="647"/>
      <c r="K101" s="648"/>
      <c r="L101" s="649">
        <f>IF(O101&lt;&gt;0,(O101/$F101)*100,0)</f>
        <v>0</v>
      </c>
      <c r="M101" s="649">
        <v>0</v>
      </c>
      <c r="N101" s="650">
        <f>O101-M101</f>
        <v>0</v>
      </c>
      <c r="O101" s="651"/>
      <c r="P101" s="652">
        <f>IF(S101&lt;&gt;0,(S101/$F101)*100,0)</f>
        <v>0</v>
      </c>
      <c r="Q101" s="649">
        <v>0</v>
      </c>
      <c r="R101" s="649">
        <f>S101-Q101</f>
        <v>0</v>
      </c>
      <c r="S101" s="651"/>
      <c r="T101" s="652">
        <f>IF(W101&lt;&gt;0,(W101/$F101)*100,0)</f>
        <v>0</v>
      </c>
      <c r="U101" s="649">
        <v>0</v>
      </c>
      <c r="V101" s="649">
        <f>W101-U101</f>
        <v>0</v>
      </c>
      <c r="W101" s="651"/>
      <c r="X101" s="652">
        <f>IF(AA101&lt;&gt;0,(AA101/$F101)*100,0)</f>
        <v>0</v>
      </c>
      <c r="Y101" s="649">
        <v>0</v>
      </c>
      <c r="Z101" s="649">
        <f>AA101-Y101</f>
        <v>0</v>
      </c>
      <c r="AA101" s="651"/>
      <c r="AB101" s="652">
        <f>IF(AE101&lt;&gt;0,(AE101/$F101)*100,0)</f>
        <v>0</v>
      </c>
      <c r="AC101" s="649">
        <v>0</v>
      </c>
      <c r="AD101" s="649">
        <f>AE101-AC101</f>
        <v>0</v>
      </c>
      <c r="AE101" s="651"/>
      <c r="AF101" s="652">
        <f>IF(AI101&lt;&gt;0,(AI101/$F101)*100,0)</f>
        <v>0</v>
      </c>
      <c r="AG101" s="649">
        <v>0</v>
      </c>
      <c r="AH101" s="649">
        <f>AI101-AG101</f>
        <v>0</v>
      </c>
      <c r="AI101" s="651"/>
      <c r="AJ101" s="652">
        <f>IF(AM101&lt;&gt;0,(AM101/$F101)*100,0)</f>
        <v>0</v>
      </c>
      <c r="AK101" s="649">
        <v>0</v>
      </c>
      <c r="AL101" s="649">
        <f>AM101-AK101</f>
        <v>0</v>
      </c>
      <c r="AM101" s="651"/>
      <c r="AN101" s="652">
        <f>IF(AQ101&lt;&gt;0,(AQ101/$F101)*100,0)</f>
        <v>0</v>
      </c>
      <c r="AO101" s="649">
        <v>0</v>
      </c>
      <c r="AP101" s="649">
        <f>AQ101-AO101</f>
        <v>0</v>
      </c>
      <c r="AQ101" s="651"/>
      <c r="AR101" s="652">
        <f>IF(AU101&lt;&gt;0,(AU101/$F101)*100,0)</f>
        <v>0</v>
      </c>
      <c r="AS101" s="649">
        <v>0</v>
      </c>
      <c r="AT101" s="649">
        <f>AU101-AS101</f>
        <v>0</v>
      </c>
      <c r="AU101" s="651"/>
      <c r="AV101" s="652">
        <f>IF(AY101&lt;&gt;0,(AY101/$F101)*100,0)</f>
        <v>0</v>
      </c>
      <c r="AW101" s="649">
        <v>0</v>
      </c>
      <c r="AX101" s="649">
        <f>AY101-AW101</f>
        <v>0</v>
      </c>
      <c r="AY101" s="651"/>
      <c r="AZ101" s="652">
        <f>IF(BC101&lt;&gt;0,(BC101/$F101)*100,0)</f>
        <v>0</v>
      </c>
      <c r="BA101" s="649">
        <v>0</v>
      </c>
      <c r="BB101" s="649">
        <f>BC101-BA101</f>
        <v>0</v>
      </c>
      <c r="BC101" s="651"/>
      <c r="BD101" s="652">
        <f>IF(BG101&lt;&gt;0,(BG101/$F101)*100,0)</f>
        <v>0</v>
      </c>
      <c r="BE101" s="649">
        <v>0</v>
      </c>
      <c r="BF101" s="649">
        <f>BG101-BE101</f>
        <v>0</v>
      </c>
      <c r="BG101" s="651"/>
      <c r="BH101" s="652">
        <f>IF(BK101&lt;&gt;0,(BK101/$F101)*100,0)</f>
        <v>0</v>
      </c>
      <c r="BI101" s="649">
        <v>0</v>
      </c>
      <c r="BJ101" s="649">
        <f>BK101-BI101</f>
        <v>0</v>
      </c>
      <c r="BK101" s="651"/>
      <c r="BL101" s="652">
        <f>IF(BO101&lt;&gt;0,(BO101/$F101)*100,0)</f>
        <v>0</v>
      </c>
      <c r="BM101" s="649">
        <v>0</v>
      </c>
      <c r="BN101" s="649">
        <f>BO101-BM101</f>
        <v>0</v>
      </c>
      <c r="BO101" s="651"/>
      <c r="BP101" s="652">
        <f>IF(BS101&lt;&gt;0,(BS101/$F101)*100,0)</f>
        <v>0</v>
      </c>
      <c r="BQ101" s="649">
        <v>0</v>
      </c>
      <c r="BR101" s="649">
        <f>BS101-BQ101</f>
        <v>0</v>
      </c>
      <c r="BS101" s="651"/>
      <c r="BT101" s="652">
        <f>IF(BW101&lt;&gt;0,(BW101/$F101)*100,0)</f>
        <v>0</v>
      </c>
      <c r="BU101" s="649">
        <v>0</v>
      </c>
      <c r="BV101" s="649">
        <f>BW101-BU101</f>
        <v>0</v>
      </c>
      <c r="BW101" s="651"/>
      <c r="BX101" s="652">
        <f>IF(CA101&lt;&gt;0,(CA101/$F101)*100,0)</f>
        <v>0</v>
      </c>
      <c r="BY101" s="649">
        <v>0</v>
      </c>
      <c r="BZ101" s="649">
        <f>CA101-BY101</f>
        <v>0</v>
      </c>
      <c r="CA101" s="651"/>
      <c r="CB101" s="652">
        <f>IF(CE101&lt;&gt;0,(CE101/$F101)*100,0)</f>
        <v>0</v>
      </c>
      <c r="CC101" s="649">
        <v>0</v>
      </c>
      <c r="CD101" s="649">
        <f>CE101-CC101</f>
        <v>0</v>
      </c>
      <c r="CE101" s="651"/>
      <c r="CF101" s="652">
        <f>IF(CI101&lt;&gt;0,(CI101/$F101)*100,0)</f>
        <v>0</v>
      </c>
      <c r="CG101" s="649">
        <v>0</v>
      </c>
      <c r="CH101" s="649">
        <f>CI101-CG101</f>
        <v>0</v>
      </c>
      <c r="CI101" s="651"/>
      <c r="CJ101" s="652">
        <f>IF(CM101&lt;&gt;0,(CM101/$F101)*100,0)</f>
        <v>0</v>
      </c>
      <c r="CK101" s="649">
        <v>0</v>
      </c>
      <c r="CL101" s="649">
        <f>CM101-CK101</f>
        <v>0</v>
      </c>
      <c r="CM101" s="651"/>
      <c r="CN101" s="652">
        <f>IF(CQ101&lt;&gt;0,(CQ101/$F101)*100,0)</f>
        <v>0</v>
      </c>
      <c r="CO101" s="649">
        <v>0</v>
      </c>
      <c r="CP101" s="649">
        <f>CQ101-CO101</f>
        <v>0</v>
      </c>
      <c r="CQ101" s="651"/>
      <c r="CR101" s="652">
        <f>IF(CU101&lt;&gt;0,(CU101/$F101)*100,0)</f>
        <v>0</v>
      </c>
      <c r="CS101" s="649">
        <v>0</v>
      </c>
      <c r="CT101" s="649">
        <f>CU101-CS101</f>
        <v>0</v>
      </c>
      <c r="CU101" s="651"/>
      <c r="CV101" s="652">
        <f>IF(CY101&lt;&gt;0,(CY101/$F101)*100,0)</f>
        <v>0</v>
      </c>
      <c r="CW101" s="649">
        <v>0</v>
      </c>
      <c r="CX101" s="649">
        <f>CY101-CW101</f>
        <v>0</v>
      </c>
      <c r="CY101" s="651"/>
      <c r="CZ101" s="652">
        <f>IF(DC101&lt;&gt;0,(DC101/$F101)*100,0)</f>
        <v>0</v>
      </c>
      <c r="DA101" s="649">
        <v>0</v>
      </c>
      <c r="DB101" s="649">
        <f>DC101-DA101</f>
        <v>0</v>
      </c>
      <c r="DC101" s="651"/>
      <c r="DD101" s="652">
        <f>IF(DG101&lt;&gt;0,(DG101/$F101)*100,0)</f>
        <v>0</v>
      </c>
      <c r="DE101" s="649">
        <v>0</v>
      </c>
      <c r="DF101" s="649">
        <f>DG101-DE101</f>
        <v>0</v>
      </c>
      <c r="DG101" s="651"/>
      <c r="DH101" s="652">
        <f>IF(DK101&lt;&gt;0,(DK101/$F101)*100,0)</f>
        <v>0</v>
      </c>
      <c r="DI101" s="649">
        <v>0</v>
      </c>
      <c r="DJ101" s="649">
        <f>DK101-DI101</f>
        <v>0</v>
      </c>
      <c r="DK101" s="651"/>
      <c r="DL101" s="652">
        <f>IF(DO101&lt;&gt;0,(DO101/$F101)*100,0)</f>
        <v>0</v>
      </c>
      <c r="DM101" s="649">
        <v>0</v>
      </c>
      <c r="DN101" s="649">
        <f>DO101-DM101</f>
        <v>0</v>
      </c>
      <c r="DO101" s="651"/>
      <c r="DP101" s="652">
        <f>IF(DS101&lt;&gt;0,(DS101/$F101)*100,0)</f>
        <v>0</v>
      </c>
      <c r="DQ101" s="649">
        <v>0</v>
      </c>
      <c r="DR101" s="649">
        <f>DS101-DQ101</f>
        <v>0</v>
      </c>
      <c r="DS101" s="651"/>
      <c r="DT101" s="652">
        <f>IF(DW101&lt;&gt;0,(DW101/$F101)*100,0)</f>
        <v>0</v>
      </c>
      <c r="DU101" s="649">
        <v>0</v>
      </c>
      <c r="DV101" s="649">
        <f>DW101-DU101</f>
        <v>0</v>
      </c>
      <c r="DW101" s="651"/>
      <c r="DX101" s="652">
        <f>IF(EA101&lt;&gt;0,(EA101/$F101)*100,0)</f>
        <v>0</v>
      </c>
      <c r="DY101" s="649">
        <v>0</v>
      </c>
      <c r="DZ101" s="649">
        <f>EA101-DY101</f>
        <v>0</v>
      </c>
      <c r="EA101" s="651"/>
    </row>
    <row r="102" spans="2:131" ht="12.75" hidden="1" customHeight="1">
      <c r="B102" s="665"/>
      <c r="C102" s="627"/>
      <c r="D102" s="653" t="s">
        <v>2450</v>
      </c>
      <c r="E102" s="654" t="s">
        <v>2451</v>
      </c>
      <c r="F102" s="655" t="e">
        <f>IF(F101=0,F99,F101)</f>
        <v>#N/A</v>
      </c>
      <c r="G102" s="656"/>
      <c r="H102" s="657"/>
      <c r="I102" s="658"/>
      <c r="J102" s="658"/>
      <c r="K102" s="659"/>
      <c r="L102" s="660">
        <f t="shared" ref="L102:AQ102" si="172">L101+H102</f>
        <v>0</v>
      </c>
      <c r="M102" s="660">
        <f t="shared" si="172"/>
        <v>0</v>
      </c>
      <c r="N102" s="661">
        <f t="shared" si="172"/>
        <v>0</v>
      </c>
      <c r="O102" s="662">
        <f t="shared" si="172"/>
        <v>0</v>
      </c>
      <c r="P102" s="663">
        <f t="shared" si="172"/>
        <v>0</v>
      </c>
      <c r="Q102" s="660">
        <f t="shared" si="172"/>
        <v>0</v>
      </c>
      <c r="R102" s="660">
        <f t="shared" si="172"/>
        <v>0</v>
      </c>
      <c r="S102" s="662">
        <f t="shared" si="172"/>
        <v>0</v>
      </c>
      <c r="T102" s="663">
        <f t="shared" si="172"/>
        <v>0</v>
      </c>
      <c r="U102" s="660">
        <f t="shared" si="172"/>
        <v>0</v>
      </c>
      <c r="V102" s="660">
        <f t="shared" si="172"/>
        <v>0</v>
      </c>
      <c r="W102" s="662">
        <f t="shared" si="172"/>
        <v>0</v>
      </c>
      <c r="X102" s="663">
        <f t="shared" si="172"/>
        <v>0</v>
      </c>
      <c r="Y102" s="660">
        <f t="shared" si="172"/>
        <v>0</v>
      </c>
      <c r="Z102" s="660">
        <f t="shared" si="172"/>
        <v>0</v>
      </c>
      <c r="AA102" s="662">
        <f t="shared" si="172"/>
        <v>0</v>
      </c>
      <c r="AB102" s="663">
        <f t="shared" si="172"/>
        <v>0</v>
      </c>
      <c r="AC102" s="660">
        <f t="shared" si="172"/>
        <v>0</v>
      </c>
      <c r="AD102" s="660">
        <f t="shared" si="172"/>
        <v>0</v>
      </c>
      <c r="AE102" s="662">
        <f t="shared" si="172"/>
        <v>0</v>
      </c>
      <c r="AF102" s="663">
        <f t="shared" si="172"/>
        <v>0</v>
      </c>
      <c r="AG102" s="660">
        <f t="shared" si="172"/>
        <v>0</v>
      </c>
      <c r="AH102" s="660">
        <f t="shared" si="172"/>
        <v>0</v>
      </c>
      <c r="AI102" s="662">
        <f t="shared" si="172"/>
        <v>0</v>
      </c>
      <c r="AJ102" s="663">
        <f t="shared" si="172"/>
        <v>0</v>
      </c>
      <c r="AK102" s="660">
        <f t="shared" si="172"/>
        <v>0</v>
      </c>
      <c r="AL102" s="660">
        <f t="shared" si="172"/>
        <v>0</v>
      </c>
      <c r="AM102" s="662">
        <f t="shared" si="172"/>
        <v>0</v>
      </c>
      <c r="AN102" s="663">
        <f t="shared" si="172"/>
        <v>0</v>
      </c>
      <c r="AO102" s="660">
        <f t="shared" si="172"/>
        <v>0</v>
      </c>
      <c r="AP102" s="660">
        <f t="shared" si="172"/>
        <v>0</v>
      </c>
      <c r="AQ102" s="662">
        <f t="shared" si="172"/>
        <v>0</v>
      </c>
      <c r="AR102" s="663">
        <f t="shared" ref="AR102:BW102" si="173">AR101+AN102</f>
        <v>0</v>
      </c>
      <c r="AS102" s="660">
        <f t="shared" si="173"/>
        <v>0</v>
      </c>
      <c r="AT102" s="660">
        <f t="shared" si="173"/>
        <v>0</v>
      </c>
      <c r="AU102" s="662">
        <f t="shared" si="173"/>
        <v>0</v>
      </c>
      <c r="AV102" s="663">
        <f t="shared" si="173"/>
        <v>0</v>
      </c>
      <c r="AW102" s="660">
        <f t="shared" si="173"/>
        <v>0</v>
      </c>
      <c r="AX102" s="660">
        <f t="shared" si="173"/>
        <v>0</v>
      </c>
      <c r="AY102" s="662">
        <f t="shared" si="173"/>
        <v>0</v>
      </c>
      <c r="AZ102" s="663">
        <f t="shared" si="173"/>
        <v>0</v>
      </c>
      <c r="BA102" s="660">
        <f t="shared" si="173"/>
        <v>0</v>
      </c>
      <c r="BB102" s="660">
        <f t="shared" si="173"/>
        <v>0</v>
      </c>
      <c r="BC102" s="662">
        <f t="shared" si="173"/>
        <v>0</v>
      </c>
      <c r="BD102" s="663">
        <f t="shared" si="173"/>
        <v>0</v>
      </c>
      <c r="BE102" s="660">
        <f t="shared" si="173"/>
        <v>0</v>
      </c>
      <c r="BF102" s="660">
        <f t="shared" si="173"/>
        <v>0</v>
      </c>
      <c r="BG102" s="662">
        <f t="shared" si="173"/>
        <v>0</v>
      </c>
      <c r="BH102" s="663">
        <f t="shared" si="173"/>
        <v>0</v>
      </c>
      <c r="BI102" s="660">
        <f t="shared" si="173"/>
        <v>0</v>
      </c>
      <c r="BJ102" s="660">
        <f t="shared" si="173"/>
        <v>0</v>
      </c>
      <c r="BK102" s="662">
        <f t="shared" si="173"/>
        <v>0</v>
      </c>
      <c r="BL102" s="663">
        <f t="shared" si="173"/>
        <v>0</v>
      </c>
      <c r="BM102" s="660">
        <f t="shared" si="173"/>
        <v>0</v>
      </c>
      <c r="BN102" s="660">
        <f t="shared" si="173"/>
        <v>0</v>
      </c>
      <c r="BO102" s="662">
        <f t="shared" si="173"/>
        <v>0</v>
      </c>
      <c r="BP102" s="663">
        <f t="shared" si="173"/>
        <v>0</v>
      </c>
      <c r="BQ102" s="660">
        <f t="shared" si="173"/>
        <v>0</v>
      </c>
      <c r="BR102" s="660">
        <f t="shared" si="173"/>
        <v>0</v>
      </c>
      <c r="BS102" s="662">
        <f t="shared" si="173"/>
        <v>0</v>
      </c>
      <c r="BT102" s="663">
        <f t="shared" si="173"/>
        <v>0</v>
      </c>
      <c r="BU102" s="660">
        <f t="shared" si="173"/>
        <v>0</v>
      </c>
      <c r="BV102" s="660">
        <f t="shared" si="173"/>
        <v>0</v>
      </c>
      <c r="BW102" s="662">
        <f t="shared" si="173"/>
        <v>0</v>
      </c>
      <c r="BX102" s="663">
        <f t="shared" ref="BX102:DC102" si="174">BX101+BT102</f>
        <v>0</v>
      </c>
      <c r="BY102" s="660">
        <f t="shared" si="174"/>
        <v>0</v>
      </c>
      <c r="BZ102" s="660">
        <f t="shared" si="174"/>
        <v>0</v>
      </c>
      <c r="CA102" s="662">
        <f t="shared" si="174"/>
        <v>0</v>
      </c>
      <c r="CB102" s="663">
        <f t="shared" si="174"/>
        <v>0</v>
      </c>
      <c r="CC102" s="660">
        <f t="shared" si="174"/>
        <v>0</v>
      </c>
      <c r="CD102" s="660">
        <f t="shared" si="174"/>
        <v>0</v>
      </c>
      <c r="CE102" s="662">
        <f t="shared" si="174"/>
        <v>0</v>
      </c>
      <c r="CF102" s="663">
        <f t="shared" si="174"/>
        <v>0</v>
      </c>
      <c r="CG102" s="660">
        <f t="shared" si="174"/>
        <v>0</v>
      </c>
      <c r="CH102" s="660">
        <f t="shared" si="174"/>
        <v>0</v>
      </c>
      <c r="CI102" s="662">
        <f t="shared" si="174"/>
        <v>0</v>
      </c>
      <c r="CJ102" s="663">
        <f t="shared" si="174"/>
        <v>0</v>
      </c>
      <c r="CK102" s="660">
        <f t="shared" si="174"/>
        <v>0</v>
      </c>
      <c r="CL102" s="660">
        <f t="shared" si="174"/>
        <v>0</v>
      </c>
      <c r="CM102" s="662">
        <f t="shared" si="174"/>
        <v>0</v>
      </c>
      <c r="CN102" s="663">
        <f t="shared" si="174"/>
        <v>0</v>
      </c>
      <c r="CO102" s="660">
        <f t="shared" si="174"/>
        <v>0</v>
      </c>
      <c r="CP102" s="660">
        <f t="shared" si="174"/>
        <v>0</v>
      </c>
      <c r="CQ102" s="662">
        <f t="shared" si="174"/>
        <v>0</v>
      </c>
      <c r="CR102" s="663">
        <f t="shared" si="174"/>
        <v>0</v>
      </c>
      <c r="CS102" s="660">
        <f t="shared" si="174"/>
        <v>0</v>
      </c>
      <c r="CT102" s="660">
        <f t="shared" si="174"/>
        <v>0</v>
      </c>
      <c r="CU102" s="662">
        <f t="shared" si="174"/>
        <v>0</v>
      </c>
      <c r="CV102" s="663">
        <f t="shared" si="174"/>
        <v>0</v>
      </c>
      <c r="CW102" s="660">
        <f t="shared" si="174"/>
        <v>0</v>
      </c>
      <c r="CX102" s="660">
        <f t="shared" si="174"/>
        <v>0</v>
      </c>
      <c r="CY102" s="662">
        <f t="shared" si="174"/>
        <v>0</v>
      </c>
      <c r="CZ102" s="663">
        <f t="shared" si="174"/>
        <v>0</v>
      </c>
      <c r="DA102" s="660">
        <f t="shared" si="174"/>
        <v>0</v>
      </c>
      <c r="DB102" s="660">
        <f t="shared" si="174"/>
        <v>0</v>
      </c>
      <c r="DC102" s="662">
        <f t="shared" si="174"/>
        <v>0</v>
      </c>
      <c r="DD102" s="663">
        <f t="shared" ref="DD102:EA102" si="175">DD101+CZ102</f>
        <v>0</v>
      </c>
      <c r="DE102" s="660">
        <f t="shared" si="175"/>
        <v>0</v>
      </c>
      <c r="DF102" s="660">
        <f t="shared" si="175"/>
        <v>0</v>
      </c>
      <c r="DG102" s="662">
        <f t="shared" si="175"/>
        <v>0</v>
      </c>
      <c r="DH102" s="663">
        <f t="shared" si="175"/>
        <v>0</v>
      </c>
      <c r="DI102" s="660">
        <f t="shared" si="175"/>
        <v>0</v>
      </c>
      <c r="DJ102" s="660">
        <f t="shared" si="175"/>
        <v>0</v>
      </c>
      <c r="DK102" s="662">
        <f t="shared" si="175"/>
        <v>0</v>
      </c>
      <c r="DL102" s="663">
        <f t="shared" si="175"/>
        <v>0</v>
      </c>
      <c r="DM102" s="660">
        <f t="shared" si="175"/>
        <v>0</v>
      </c>
      <c r="DN102" s="660">
        <f t="shared" si="175"/>
        <v>0</v>
      </c>
      <c r="DO102" s="662">
        <f t="shared" si="175"/>
        <v>0</v>
      </c>
      <c r="DP102" s="663">
        <f t="shared" si="175"/>
        <v>0</v>
      </c>
      <c r="DQ102" s="660">
        <f t="shared" si="175"/>
        <v>0</v>
      </c>
      <c r="DR102" s="660">
        <f t="shared" si="175"/>
        <v>0</v>
      </c>
      <c r="DS102" s="662">
        <f t="shared" si="175"/>
        <v>0</v>
      </c>
      <c r="DT102" s="663">
        <f t="shared" si="175"/>
        <v>0</v>
      </c>
      <c r="DU102" s="660">
        <f t="shared" si="175"/>
        <v>0</v>
      </c>
      <c r="DV102" s="660">
        <f t="shared" si="175"/>
        <v>0</v>
      </c>
      <c r="DW102" s="662">
        <f t="shared" si="175"/>
        <v>0</v>
      </c>
      <c r="DX102" s="663">
        <f t="shared" si="175"/>
        <v>0</v>
      </c>
      <c r="DY102" s="660">
        <f t="shared" si="175"/>
        <v>0</v>
      </c>
      <c r="DZ102" s="660">
        <f t="shared" si="175"/>
        <v>0</v>
      </c>
      <c r="EA102" s="662">
        <f t="shared" si="175"/>
        <v>0</v>
      </c>
    </row>
    <row r="103" spans="2:131" ht="12.75" customHeight="1">
      <c r="B103" s="610">
        <v>23</v>
      </c>
      <c r="C103" s="664" t="e">
        <f>NA()</f>
        <v>#N/A</v>
      </c>
      <c r="D103" s="612" t="s">
        <v>2445</v>
      </c>
      <c r="E103" s="613" t="s">
        <v>2446</v>
      </c>
      <c r="F103" s="614" t="e">
        <f>NA()</f>
        <v>#N/A</v>
      </c>
      <c r="G103" s="615" t="e">
        <f>NA()</f>
        <v>#N/A</v>
      </c>
      <c r="H103" s="616"/>
      <c r="I103" s="617"/>
      <c r="J103" s="617"/>
      <c r="K103" s="618"/>
      <c r="L103" s="619" t="e">
        <f>NA()</f>
        <v>#N/A</v>
      </c>
      <c r="M103" s="620" t="e">
        <f>NA()</f>
        <v>#N/A</v>
      </c>
      <c r="N103" s="621" t="e">
        <f>NA()</f>
        <v>#N/A</v>
      </c>
      <c r="O103" s="622" t="e">
        <f>M103+N103</f>
        <v>#N/A</v>
      </c>
      <c r="P103" s="623" t="e">
        <f>NA()</f>
        <v>#N/A</v>
      </c>
      <c r="Q103" s="624" t="e">
        <f>NA()</f>
        <v>#N/A</v>
      </c>
      <c r="R103" s="624" t="e">
        <f>NA()</f>
        <v>#N/A</v>
      </c>
      <c r="S103" s="625" t="e">
        <f>Q103+R103</f>
        <v>#N/A</v>
      </c>
      <c r="T103" s="623" t="e">
        <f>NA()</f>
        <v>#N/A</v>
      </c>
      <c r="U103" s="624" t="e">
        <f>NA()</f>
        <v>#N/A</v>
      </c>
      <c r="V103" s="624" t="e">
        <f>NA()</f>
        <v>#N/A</v>
      </c>
      <c r="W103" s="625" t="e">
        <f>U103+V103</f>
        <v>#N/A</v>
      </c>
      <c r="X103" s="623" t="e">
        <f>NA()</f>
        <v>#N/A</v>
      </c>
      <c r="Y103" s="624" t="e">
        <f>NA()</f>
        <v>#N/A</v>
      </c>
      <c r="Z103" s="624" t="e">
        <f>NA()</f>
        <v>#N/A</v>
      </c>
      <c r="AA103" s="625" t="e">
        <f>Y103+Z103</f>
        <v>#N/A</v>
      </c>
      <c r="AB103" s="623" t="e">
        <f>NA()</f>
        <v>#N/A</v>
      </c>
      <c r="AC103" s="624" t="e">
        <f>NA()</f>
        <v>#N/A</v>
      </c>
      <c r="AD103" s="624" t="e">
        <f>NA()</f>
        <v>#N/A</v>
      </c>
      <c r="AE103" s="625" t="e">
        <f>AC103+AD103</f>
        <v>#N/A</v>
      </c>
      <c r="AF103" s="623" t="e">
        <f>NA()</f>
        <v>#N/A</v>
      </c>
      <c r="AG103" s="624" t="e">
        <f>NA()</f>
        <v>#N/A</v>
      </c>
      <c r="AH103" s="624" t="e">
        <f>NA()</f>
        <v>#N/A</v>
      </c>
      <c r="AI103" s="625" t="e">
        <f>AG103+AH103</f>
        <v>#N/A</v>
      </c>
      <c r="AJ103" s="623" t="e">
        <f>NA()</f>
        <v>#N/A</v>
      </c>
      <c r="AK103" s="624" t="e">
        <f>NA()</f>
        <v>#N/A</v>
      </c>
      <c r="AL103" s="624" t="e">
        <f>NA()</f>
        <v>#N/A</v>
      </c>
      <c r="AM103" s="625" t="e">
        <f>AK103+AL103</f>
        <v>#N/A</v>
      </c>
      <c r="AN103" s="623" t="e">
        <f>NA()</f>
        <v>#N/A</v>
      </c>
      <c r="AO103" s="624" t="e">
        <f>NA()</f>
        <v>#N/A</v>
      </c>
      <c r="AP103" s="624" t="e">
        <f>NA()</f>
        <v>#N/A</v>
      </c>
      <c r="AQ103" s="625" t="e">
        <f>AO103+AP103</f>
        <v>#N/A</v>
      </c>
      <c r="AR103" s="623" t="e">
        <f>NA()</f>
        <v>#N/A</v>
      </c>
      <c r="AS103" s="624" t="e">
        <f>NA()</f>
        <v>#N/A</v>
      </c>
      <c r="AT103" s="624" t="e">
        <f>NA()</f>
        <v>#N/A</v>
      </c>
      <c r="AU103" s="625" t="e">
        <f>AS103+AT103</f>
        <v>#N/A</v>
      </c>
      <c r="AV103" s="623" t="e">
        <f>NA()</f>
        <v>#N/A</v>
      </c>
      <c r="AW103" s="624" t="e">
        <f>NA()</f>
        <v>#N/A</v>
      </c>
      <c r="AX103" s="624" t="e">
        <f>NA()</f>
        <v>#N/A</v>
      </c>
      <c r="AY103" s="625" t="e">
        <f>AW103+AX103</f>
        <v>#N/A</v>
      </c>
      <c r="AZ103" s="623" t="e">
        <f>NA()</f>
        <v>#N/A</v>
      </c>
      <c r="BA103" s="624" t="e">
        <f>NA()</f>
        <v>#N/A</v>
      </c>
      <c r="BB103" s="624" t="e">
        <f>NA()</f>
        <v>#N/A</v>
      </c>
      <c r="BC103" s="625" t="e">
        <f>BA103+BB103</f>
        <v>#N/A</v>
      </c>
      <c r="BD103" s="623" t="e">
        <f>NA()</f>
        <v>#N/A</v>
      </c>
      <c r="BE103" s="624" t="e">
        <f>NA()</f>
        <v>#N/A</v>
      </c>
      <c r="BF103" s="624" t="e">
        <f>NA()</f>
        <v>#N/A</v>
      </c>
      <c r="BG103" s="625" t="e">
        <f>BE103+BF103</f>
        <v>#N/A</v>
      </c>
      <c r="BH103" s="623" t="e">
        <f>NA()</f>
        <v>#N/A</v>
      </c>
      <c r="BI103" s="624" t="e">
        <f>NA()</f>
        <v>#N/A</v>
      </c>
      <c r="BJ103" s="624" t="e">
        <f>NA()</f>
        <v>#N/A</v>
      </c>
      <c r="BK103" s="625" t="e">
        <f>BI103+BJ103</f>
        <v>#N/A</v>
      </c>
      <c r="BL103" s="623" t="e">
        <f>NA()</f>
        <v>#N/A</v>
      </c>
      <c r="BM103" s="624" t="e">
        <f>NA()</f>
        <v>#N/A</v>
      </c>
      <c r="BN103" s="624" t="e">
        <f>NA()</f>
        <v>#N/A</v>
      </c>
      <c r="BO103" s="625" t="e">
        <f>BM103+BN103</f>
        <v>#N/A</v>
      </c>
      <c r="BP103" s="623" t="e">
        <f>NA()</f>
        <v>#N/A</v>
      </c>
      <c r="BQ103" s="624" t="e">
        <f>NA()</f>
        <v>#N/A</v>
      </c>
      <c r="BR103" s="624" t="e">
        <f>NA()</f>
        <v>#N/A</v>
      </c>
      <c r="BS103" s="625" t="e">
        <f>BQ103+BR103</f>
        <v>#N/A</v>
      </c>
      <c r="BT103" s="623" t="e">
        <f>NA()</f>
        <v>#N/A</v>
      </c>
      <c r="BU103" s="624" t="e">
        <f>NA()</f>
        <v>#N/A</v>
      </c>
      <c r="BV103" s="624" t="e">
        <f>NA()</f>
        <v>#N/A</v>
      </c>
      <c r="BW103" s="625" t="e">
        <f>BU103+BV103</f>
        <v>#N/A</v>
      </c>
      <c r="BX103" s="623" t="e">
        <f>NA()</f>
        <v>#N/A</v>
      </c>
      <c r="BY103" s="624" t="e">
        <f>NA()</f>
        <v>#N/A</v>
      </c>
      <c r="BZ103" s="624" t="e">
        <f>NA()</f>
        <v>#N/A</v>
      </c>
      <c r="CA103" s="625" t="e">
        <f>BY103+BZ103</f>
        <v>#N/A</v>
      </c>
      <c r="CB103" s="623" t="e">
        <f>NA()</f>
        <v>#N/A</v>
      </c>
      <c r="CC103" s="624" t="e">
        <f>NA()</f>
        <v>#N/A</v>
      </c>
      <c r="CD103" s="624" t="e">
        <f>NA()</f>
        <v>#N/A</v>
      </c>
      <c r="CE103" s="625" t="e">
        <f>CC103+CD103</f>
        <v>#N/A</v>
      </c>
      <c r="CF103" s="623" t="e">
        <f>NA()</f>
        <v>#N/A</v>
      </c>
      <c r="CG103" s="624" t="e">
        <f>NA()</f>
        <v>#N/A</v>
      </c>
      <c r="CH103" s="624" t="e">
        <f>NA()</f>
        <v>#N/A</v>
      </c>
      <c r="CI103" s="625" t="e">
        <f>CG103+CH103</f>
        <v>#N/A</v>
      </c>
      <c r="CJ103" s="623" t="e">
        <f>NA()</f>
        <v>#N/A</v>
      </c>
      <c r="CK103" s="624" t="e">
        <f>NA()</f>
        <v>#N/A</v>
      </c>
      <c r="CL103" s="624" t="e">
        <f>NA()</f>
        <v>#N/A</v>
      </c>
      <c r="CM103" s="625" t="e">
        <f>CK103+CL103</f>
        <v>#N/A</v>
      </c>
      <c r="CN103" s="623" t="e">
        <f>NA()</f>
        <v>#N/A</v>
      </c>
      <c r="CO103" s="624" t="e">
        <f>NA()</f>
        <v>#N/A</v>
      </c>
      <c r="CP103" s="624" t="e">
        <f>NA()</f>
        <v>#N/A</v>
      </c>
      <c r="CQ103" s="625" t="e">
        <f>CO103+CP103</f>
        <v>#N/A</v>
      </c>
      <c r="CR103" s="623" t="e">
        <f>NA()</f>
        <v>#N/A</v>
      </c>
      <c r="CS103" s="624" t="e">
        <f>NA()</f>
        <v>#N/A</v>
      </c>
      <c r="CT103" s="624" t="e">
        <f>NA()</f>
        <v>#N/A</v>
      </c>
      <c r="CU103" s="625" t="e">
        <f>CS103+CT103</f>
        <v>#N/A</v>
      </c>
      <c r="CV103" s="623" t="e">
        <f>NA()</f>
        <v>#N/A</v>
      </c>
      <c r="CW103" s="624" t="e">
        <f>NA()</f>
        <v>#N/A</v>
      </c>
      <c r="CX103" s="624" t="e">
        <f>NA()</f>
        <v>#N/A</v>
      </c>
      <c r="CY103" s="625" t="e">
        <f>CW103+CX103</f>
        <v>#N/A</v>
      </c>
      <c r="CZ103" s="623" t="e">
        <f>NA()</f>
        <v>#N/A</v>
      </c>
      <c r="DA103" s="624" t="e">
        <f>NA()</f>
        <v>#N/A</v>
      </c>
      <c r="DB103" s="624" t="e">
        <f>NA()</f>
        <v>#N/A</v>
      </c>
      <c r="DC103" s="625" t="e">
        <f>DA103+DB103</f>
        <v>#N/A</v>
      </c>
      <c r="DD103" s="623" t="e">
        <f>NA()</f>
        <v>#N/A</v>
      </c>
      <c r="DE103" s="624" t="e">
        <f>NA()</f>
        <v>#N/A</v>
      </c>
      <c r="DF103" s="624" t="e">
        <f>NA()</f>
        <v>#N/A</v>
      </c>
      <c r="DG103" s="625" t="e">
        <f>DE103+DF103</f>
        <v>#N/A</v>
      </c>
      <c r="DH103" s="623" t="e">
        <f>NA()</f>
        <v>#N/A</v>
      </c>
      <c r="DI103" s="624" t="e">
        <f>NA()</f>
        <v>#N/A</v>
      </c>
      <c r="DJ103" s="624" t="e">
        <f>NA()</f>
        <v>#N/A</v>
      </c>
      <c r="DK103" s="625" t="e">
        <f>DI103+DJ103</f>
        <v>#N/A</v>
      </c>
      <c r="DL103" s="623" t="e">
        <f>NA()</f>
        <v>#N/A</v>
      </c>
      <c r="DM103" s="624" t="e">
        <f>NA()</f>
        <v>#N/A</v>
      </c>
      <c r="DN103" s="624" t="e">
        <f>NA()</f>
        <v>#N/A</v>
      </c>
      <c r="DO103" s="625" t="e">
        <f>DM103+DN103</f>
        <v>#N/A</v>
      </c>
      <c r="DP103" s="623" t="e">
        <f>NA()</f>
        <v>#N/A</v>
      </c>
      <c r="DQ103" s="624" t="e">
        <f>NA()</f>
        <v>#N/A</v>
      </c>
      <c r="DR103" s="624" t="e">
        <f>NA()</f>
        <v>#N/A</v>
      </c>
      <c r="DS103" s="625" t="e">
        <f>DQ103+DR103</f>
        <v>#N/A</v>
      </c>
      <c r="DT103" s="623" t="e">
        <f>NA()</f>
        <v>#N/A</v>
      </c>
      <c r="DU103" s="624" t="e">
        <f>NA()</f>
        <v>#N/A</v>
      </c>
      <c r="DV103" s="624" t="e">
        <f>NA()</f>
        <v>#N/A</v>
      </c>
      <c r="DW103" s="625" t="e">
        <f>DU103+DV103</f>
        <v>#N/A</v>
      </c>
      <c r="DX103" s="623" t="e">
        <f>NA()</f>
        <v>#N/A</v>
      </c>
      <c r="DY103" s="624" t="e">
        <f>NA()</f>
        <v>#N/A</v>
      </c>
      <c r="DZ103" s="624" t="e">
        <f>NA()</f>
        <v>#N/A</v>
      </c>
      <c r="EA103" s="625" t="e">
        <f>DY103+DZ103</f>
        <v>#N/A</v>
      </c>
    </row>
    <row r="104" spans="2:131" ht="12.75" hidden="1" customHeight="1">
      <c r="B104" s="626"/>
      <c r="C104" s="627"/>
      <c r="D104" s="628" t="s">
        <v>2445</v>
      </c>
      <c r="E104" s="629" t="s">
        <v>2447</v>
      </c>
      <c r="F104" s="630">
        <f>IF(F105&lt;&gt;0,F103-F105,0)</f>
        <v>0</v>
      </c>
      <c r="G104" s="631"/>
      <c r="H104" s="632"/>
      <c r="I104" s="633"/>
      <c r="J104" s="633"/>
      <c r="K104" s="634"/>
      <c r="L104" s="635" t="e">
        <f t="shared" ref="L104:AQ104" si="176">L103+H104</f>
        <v>#N/A</v>
      </c>
      <c r="M104" s="635" t="e">
        <f t="shared" si="176"/>
        <v>#N/A</v>
      </c>
      <c r="N104" s="636" t="e">
        <f t="shared" si="176"/>
        <v>#N/A</v>
      </c>
      <c r="O104" s="637" t="e">
        <f t="shared" si="176"/>
        <v>#N/A</v>
      </c>
      <c r="P104" s="638" t="e">
        <f t="shared" si="176"/>
        <v>#N/A</v>
      </c>
      <c r="Q104" s="639" t="e">
        <f t="shared" si="176"/>
        <v>#N/A</v>
      </c>
      <c r="R104" s="640" t="e">
        <f t="shared" si="176"/>
        <v>#N/A</v>
      </c>
      <c r="S104" s="641" t="e">
        <f t="shared" si="176"/>
        <v>#N/A</v>
      </c>
      <c r="T104" s="638" t="e">
        <f t="shared" si="176"/>
        <v>#N/A</v>
      </c>
      <c r="U104" s="639" t="e">
        <f t="shared" si="176"/>
        <v>#N/A</v>
      </c>
      <c r="V104" s="640" t="e">
        <f t="shared" si="176"/>
        <v>#N/A</v>
      </c>
      <c r="W104" s="641" t="e">
        <f t="shared" si="176"/>
        <v>#N/A</v>
      </c>
      <c r="X104" s="638" t="e">
        <f t="shared" si="176"/>
        <v>#N/A</v>
      </c>
      <c r="Y104" s="639" t="e">
        <f t="shared" si="176"/>
        <v>#N/A</v>
      </c>
      <c r="Z104" s="640" t="e">
        <f t="shared" si="176"/>
        <v>#N/A</v>
      </c>
      <c r="AA104" s="641" t="e">
        <f t="shared" si="176"/>
        <v>#N/A</v>
      </c>
      <c r="AB104" s="638" t="e">
        <f t="shared" si="176"/>
        <v>#N/A</v>
      </c>
      <c r="AC104" s="639" t="e">
        <f t="shared" si="176"/>
        <v>#N/A</v>
      </c>
      <c r="AD104" s="640" t="e">
        <f t="shared" si="176"/>
        <v>#N/A</v>
      </c>
      <c r="AE104" s="641" t="e">
        <f t="shared" si="176"/>
        <v>#N/A</v>
      </c>
      <c r="AF104" s="638" t="e">
        <f t="shared" si="176"/>
        <v>#N/A</v>
      </c>
      <c r="AG104" s="639" t="e">
        <f t="shared" si="176"/>
        <v>#N/A</v>
      </c>
      <c r="AH104" s="640" t="e">
        <f t="shared" si="176"/>
        <v>#N/A</v>
      </c>
      <c r="AI104" s="641" t="e">
        <f t="shared" si="176"/>
        <v>#N/A</v>
      </c>
      <c r="AJ104" s="638" t="e">
        <f t="shared" si="176"/>
        <v>#N/A</v>
      </c>
      <c r="AK104" s="639" t="e">
        <f t="shared" si="176"/>
        <v>#N/A</v>
      </c>
      <c r="AL104" s="640" t="e">
        <f t="shared" si="176"/>
        <v>#N/A</v>
      </c>
      <c r="AM104" s="641" t="e">
        <f t="shared" si="176"/>
        <v>#N/A</v>
      </c>
      <c r="AN104" s="638" t="e">
        <f t="shared" si="176"/>
        <v>#N/A</v>
      </c>
      <c r="AO104" s="639" t="e">
        <f t="shared" si="176"/>
        <v>#N/A</v>
      </c>
      <c r="AP104" s="640" t="e">
        <f t="shared" si="176"/>
        <v>#N/A</v>
      </c>
      <c r="AQ104" s="641" t="e">
        <f t="shared" si="176"/>
        <v>#N/A</v>
      </c>
      <c r="AR104" s="638" t="e">
        <f t="shared" ref="AR104:BW104" si="177">AR103+AN104</f>
        <v>#N/A</v>
      </c>
      <c r="AS104" s="639" t="e">
        <f t="shared" si="177"/>
        <v>#N/A</v>
      </c>
      <c r="AT104" s="640" t="e">
        <f t="shared" si="177"/>
        <v>#N/A</v>
      </c>
      <c r="AU104" s="641" t="e">
        <f t="shared" si="177"/>
        <v>#N/A</v>
      </c>
      <c r="AV104" s="638" t="e">
        <f t="shared" si="177"/>
        <v>#N/A</v>
      </c>
      <c r="AW104" s="639" t="e">
        <f t="shared" si="177"/>
        <v>#N/A</v>
      </c>
      <c r="AX104" s="640" t="e">
        <f t="shared" si="177"/>
        <v>#N/A</v>
      </c>
      <c r="AY104" s="641" t="e">
        <f t="shared" si="177"/>
        <v>#N/A</v>
      </c>
      <c r="AZ104" s="638" t="e">
        <f t="shared" si="177"/>
        <v>#N/A</v>
      </c>
      <c r="BA104" s="639" t="e">
        <f t="shared" si="177"/>
        <v>#N/A</v>
      </c>
      <c r="BB104" s="640" t="e">
        <f t="shared" si="177"/>
        <v>#N/A</v>
      </c>
      <c r="BC104" s="641" t="e">
        <f t="shared" si="177"/>
        <v>#N/A</v>
      </c>
      <c r="BD104" s="638" t="e">
        <f t="shared" si="177"/>
        <v>#N/A</v>
      </c>
      <c r="BE104" s="639" t="e">
        <f t="shared" si="177"/>
        <v>#N/A</v>
      </c>
      <c r="BF104" s="640" t="e">
        <f t="shared" si="177"/>
        <v>#N/A</v>
      </c>
      <c r="BG104" s="641" t="e">
        <f t="shared" si="177"/>
        <v>#N/A</v>
      </c>
      <c r="BH104" s="638" t="e">
        <f t="shared" si="177"/>
        <v>#N/A</v>
      </c>
      <c r="BI104" s="639" t="e">
        <f t="shared" si="177"/>
        <v>#N/A</v>
      </c>
      <c r="BJ104" s="640" t="e">
        <f t="shared" si="177"/>
        <v>#N/A</v>
      </c>
      <c r="BK104" s="641" t="e">
        <f t="shared" si="177"/>
        <v>#N/A</v>
      </c>
      <c r="BL104" s="638" t="e">
        <f t="shared" si="177"/>
        <v>#N/A</v>
      </c>
      <c r="BM104" s="639" t="e">
        <f t="shared" si="177"/>
        <v>#N/A</v>
      </c>
      <c r="BN104" s="640" t="e">
        <f t="shared" si="177"/>
        <v>#N/A</v>
      </c>
      <c r="BO104" s="641" t="e">
        <f t="shared" si="177"/>
        <v>#N/A</v>
      </c>
      <c r="BP104" s="638" t="e">
        <f t="shared" si="177"/>
        <v>#N/A</v>
      </c>
      <c r="BQ104" s="639" t="e">
        <f t="shared" si="177"/>
        <v>#N/A</v>
      </c>
      <c r="BR104" s="640" t="e">
        <f t="shared" si="177"/>
        <v>#N/A</v>
      </c>
      <c r="BS104" s="641" t="e">
        <f t="shared" si="177"/>
        <v>#N/A</v>
      </c>
      <c r="BT104" s="638" t="e">
        <f t="shared" si="177"/>
        <v>#N/A</v>
      </c>
      <c r="BU104" s="639" t="e">
        <f t="shared" si="177"/>
        <v>#N/A</v>
      </c>
      <c r="BV104" s="640" t="e">
        <f t="shared" si="177"/>
        <v>#N/A</v>
      </c>
      <c r="BW104" s="641" t="e">
        <f t="shared" si="177"/>
        <v>#N/A</v>
      </c>
      <c r="BX104" s="638" t="e">
        <f t="shared" ref="BX104:DC104" si="178">BX103+BT104</f>
        <v>#N/A</v>
      </c>
      <c r="BY104" s="639" t="e">
        <f t="shared" si="178"/>
        <v>#N/A</v>
      </c>
      <c r="BZ104" s="640" t="e">
        <f t="shared" si="178"/>
        <v>#N/A</v>
      </c>
      <c r="CA104" s="641" t="e">
        <f t="shared" si="178"/>
        <v>#N/A</v>
      </c>
      <c r="CB104" s="638" t="e">
        <f t="shared" si="178"/>
        <v>#N/A</v>
      </c>
      <c r="CC104" s="639" t="e">
        <f t="shared" si="178"/>
        <v>#N/A</v>
      </c>
      <c r="CD104" s="640" t="e">
        <f t="shared" si="178"/>
        <v>#N/A</v>
      </c>
      <c r="CE104" s="641" t="e">
        <f t="shared" si="178"/>
        <v>#N/A</v>
      </c>
      <c r="CF104" s="638" t="e">
        <f t="shared" si="178"/>
        <v>#N/A</v>
      </c>
      <c r="CG104" s="639" t="e">
        <f t="shared" si="178"/>
        <v>#N/A</v>
      </c>
      <c r="CH104" s="640" t="e">
        <f t="shared" si="178"/>
        <v>#N/A</v>
      </c>
      <c r="CI104" s="641" t="e">
        <f t="shared" si="178"/>
        <v>#N/A</v>
      </c>
      <c r="CJ104" s="638" t="e">
        <f t="shared" si="178"/>
        <v>#N/A</v>
      </c>
      <c r="CK104" s="639" t="e">
        <f t="shared" si="178"/>
        <v>#N/A</v>
      </c>
      <c r="CL104" s="640" t="e">
        <f t="shared" si="178"/>
        <v>#N/A</v>
      </c>
      <c r="CM104" s="641" t="e">
        <f t="shared" si="178"/>
        <v>#N/A</v>
      </c>
      <c r="CN104" s="638" t="e">
        <f t="shared" si="178"/>
        <v>#N/A</v>
      </c>
      <c r="CO104" s="639" t="e">
        <f t="shared" si="178"/>
        <v>#N/A</v>
      </c>
      <c r="CP104" s="640" t="e">
        <f t="shared" si="178"/>
        <v>#N/A</v>
      </c>
      <c r="CQ104" s="641" t="e">
        <f t="shared" si="178"/>
        <v>#N/A</v>
      </c>
      <c r="CR104" s="638" t="e">
        <f t="shared" si="178"/>
        <v>#N/A</v>
      </c>
      <c r="CS104" s="639" t="e">
        <f t="shared" si="178"/>
        <v>#N/A</v>
      </c>
      <c r="CT104" s="640" t="e">
        <f t="shared" si="178"/>
        <v>#N/A</v>
      </c>
      <c r="CU104" s="641" t="e">
        <f t="shared" si="178"/>
        <v>#N/A</v>
      </c>
      <c r="CV104" s="638" t="e">
        <f t="shared" si="178"/>
        <v>#N/A</v>
      </c>
      <c r="CW104" s="639" t="e">
        <f t="shared" si="178"/>
        <v>#N/A</v>
      </c>
      <c r="CX104" s="640" t="e">
        <f t="shared" si="178"/>
        <v>#N/A</v>
      </c>
      <c r="CY104" s="641" t="e">
        <f t="shared" si="178"/>
        <v>#N/A</v>
      </c>
      <c r="CZ104" s="638" t="e">
        <f t="shared" si="178"/>
        <v>#N/A</v>
      </c>
      <c r="DA104" s="639" t="e">
        <f t="shared" si="178"/>
        <v>#N/A</v>
      </c>
      <c r="DB104" s="640" t="e">
        <f t="shared" si="178"/>
        <v>#N/A</v>
      </c>
      <c r="DC104" s="641" t="e">
        <f t="shared" si="178"/>
        <v>#N/A</v>
      </c>
      <c r="DD104" s="638" t="e">
        <f t="shared" ref="DD104:EA104" si="179">DD103+CZ104</f>
        <v>#N/A</v>
      </c>
      <c r="DE104" s="639" t="e">
        <f t="shared" si="179"/>
        <v>#N/A</v>
      </c>
      <c r="DF104" s="640" t="e">
        <f t="shared" si="179"/>
        <v>#N/A</v>
      </c>
      <c r="DG104" s="641" t="e">
        <f t="shared" si="179"/>
        <v>#N/A</v>
      </c>
      <c r="DH104" s="638" t="e">
        <f t="shared" si="179"/>
        <v>#N/A</v>
      </c>
      <c r="DI104" s="639" t="e">
        <f t="shared" si="179"/>
        <v>#N/A</v>
      </c>
      <c r="DJ104" s="640" t="e">
        <f t="shared" si="179"/>
        <v>#N/A</v>
      </c>
      <c r="DK104" s="641" t="e">
        <f t="shared" si="179"/>
        <v>#N/A</v>
      </c>
      <c r="DL104" s="638" t="e">
        <f t="shared" si="179"/>
        <v>#N/A</v>
      </c>
      <c r="DM104" s="639" t="e">
        <f t="shared" si="179"/>
        <v>#N/A</v>
      </c>
      <c r="DN104" s="640" t="e">
        <f t="shared" si="179"/>
        <v>#N/A</v>
      </c>
      <c r="DO104" s="641" t="e">
        <f t="shared" si="179"/>
        <v>#N/A</v>
      </c>
      <c r="DP104" s="638" t="e">
        <f t="shared" si="179"/>
        <v>#N/A</v>
      </c>
      <c r="DQ104" s="639" t="e">
        <f t="shared" si="179"/>
        <v>#N/A</v>
      </c>
      <c r="DR104" s="640" t="e">
        <f t="shared" si="179"/>
        <v>#N/A</v>
      </c>
      <c r="DS104" s="641" t="e">
        <f t="shared" si="179"/>
        <v>#N/A</v>
      </c>
      <c r="DT104" s="638" t="e">
        <f t="shared" si="179"/>
        <v>#N/A</v>
      </c>
      <c r="DU104" s="639" t="e">
        <f t="shared" si="179"/>
        <v>#N/A</v>
      </c>
      <c r="DV104" s="640" t="e">
        <f t="shared" si="179"/>
        <v>#N/A</v>
      </c>
      <c r="DW104" s="641" t="e">
        <f t="shared" si="179"/>
        <v>#N/A</v>
      </c>
      <c r="DX104" s="638" t="e">
        <f t="shared" si="179"/>
        <v>#N/A</v>
      </c>
      <c r="DY104" s="639" t="e">
        <f t="shared" si="179"/>
        <v>#N/A</v>
      </c>
      <c r="DZ104" s="640" t="e">
        <f t="shared" si="179"/>
        <v>#N/A</v>
      </c>
      <c r="EA104" s="641" t="e">
        <f t="shared" si="179"/>
        <v>#N/A</v>
      </c>
    </row>
    <row r="105" spans="2:131" ht="12.75" hidden="1" customHeight="1">
      <c r="B105" s="626"/>
      <c r="C105" s="627"/>
      <c r="D105" s="642" t="s">
        <v>2448</v>
      </c>
      <c r="E105" s="643" t="s">
        <v>2449</v>
      </c>
      <c r="F105" s="644"/>
      <c r="G105" s="645">
        <f>IF(F105=0,0,F105/F$115)</f>
        <v>0</v>
      </c>
      <c r="H105" s="646"/>
      <c r="I105" s="647"/>
      <c r="J105" s="647"/>
      <c r="K105" s="648"/>
      <c r="L105" s="649">
        <f>IF(O105&lt;&gt;0,(O105/$F105)*100,0)</f>
        <v>0</v>
      </c>
      <c r="M105" s="649">
        <v>0</v>
      </c>
      <c r="N105" s="650">
        <f>O105-M105</f>
        <v>0</v>
      </c>
      <c r="O105" s="651"/>
      <c r="P105" s="652">
        <f>IF(S105&lt;&gt;0,(S105/$F105)*100,0)</f>
        <v>0</v>
      </c>
      <c r="Q105" s="649">
        <v>0</v>
      </c>
      <c r="R105" s="649">
        <f>S105-Q105</f>
        <v>0</v>
      </c>
      <c r="S105" s="651"/>
      <c r="T105" s="652">
        <f>IF(W105&lt;&gt;0,(W105/$F105)*100,0)</f>
        <v>0</v>
      </c>
      <c r="U105" s="649">
        <v>0</v>
      </c>
      <c r="V105" s="649">
        <f>W105-U105</f>
        <v>0</v>
      </c>
      <c r="W105" s="651"/>
      <c r="X105" s="652">
        <f>IF(AA105&lt;&gt;0,(AA105/$F105)*100,0)</f>
        <v>0</v>
      </c>
      <c r="Y105" s="649">
        <v>0</v>
      </c>
      <c r="Z105" s="649">
        <f>AA105-Y105</f>
        <v>0</v>
      </c>
      <c r="AA105" s="651"/>
      <c r="AB105" s="652">
        <f>IF(AE105&lt;&gt;0,(AE105/$F105)*100,0)</f>
        <v>0</v>
      </c>
      <c r="AC105" s="649">
        <v>0</v>
      </c>
      <c r="AD105" s="649">
        <f>AE105-AC105</f>
        <v>0</v>
      </c>
      <c r="AE105" s="651"/>
      <c r="AF105" s="652">
        <f>IF(AI105&lt;&gt;0,(AI105/$F105)*100,0)</f>
        <v>0</v>
      </c>
      <c r="AG105" s="649">
        <v>0</v>
      </c>
      <c r="AH105" s="649">
        <f>AI105-AG105</f>
        <v>0</v>
      </c>
      <c r="AI105" s="651"/>
      <c r="AJ105" s="652">
        <f>IF(AM105&lt;&gt;0,(AM105/$F105)*100,0)</f>
        <v>0</v>
      </c>
      <c r="AK105" s="649">
        <v>0</v>
      </c>
      <c r="AL105" s="649">
        <f>AM105-AK105</f>
        <v>0</v>
      </c>
      <c r="AM105" s="651"/>
      <c r="AN105" s="652">
        <f>IF(AQ105&lt;&gt;0,(AQ105/$F105)*100,0)</f>
        <v>0</v>
      </c>
      <c r="AO105" s="649">
        <v>0</v>
      </c>
      <c r="AP105" s="649">
        <f>AQ105-AO105</f>
        <v>0</v>
      </c>
      <c r="AQ105" s="651"/>
      <c r="AR105" s="652">
        <f>IF(AU105&lt;&gt;0,(AU105/$F105)*100,0)</f>
        <v>0</v>
      </c>
      <c r="AS105" s="649">
        <v>0</v>
      </c>
      <c r="AT105" s="649">
        <f>AU105-AS105</f>
        <v>0</v>
      </c>
      <c r="AU105" s="651"/>
      <c r="AV105" s="652">
        <f>IF(AY105&lt;&gt;0,(AY105/$F105)*100,0)</f>
        <v>0</v>
      </c>
      <c r="AW105" s="649">
        <v>0</v>
      </c>
      <c r="AX105" s="649">
        <f>AY105-AW105</f>
        <v>0</v>
      </c>
      <c r="AY105" s="651"/>
      <c r="AZ105" s="652">
        <f>IF(BC105&lt;&gt;0,(BC105/$F105)*100,0)</f>
        <v>0</v>
      </c>
      <c r="BA105" s="649">
        <v>0</v>
      </c>
      <c r="BB105" s="649">
        <f>BC105-BA105</f>
        <v>0</v>
      </c>
      <c r="BC105" s="651"/>
      <c r="BD105" s="652">
        <f>IF(BG105&lt;&gt;0,(BG105/$F105)*100,0)</f>
        <v>0</v>
      </c>
      <c r="BE105" s="649">
        <v>0</v>
      </c>
      <c r="BF105" s="649">
        <f>BG105-BE105</f>
        <v>0</v>
      </c>
      <c r="BG105" s="651"/>
      <c r="BH105" s="652">
        <f>IF(BK105&lt;&gt;0,(BK105/$F105)*100,0)</f>
        <v>0</v>
      </c>
      <c r="BI105" s="649">
        <v>0</v>
      </c>
      <c r="BJ105" s="649">
        <f>BK105-BI105</f>
        <v>0</v>
      </c>
      <c r="BK105" s="651"/>
      <c r="BL105" s="652">
        <f>IF(BO105&lt;&gt;0,(BO105/$F105)*100,0)</f>
        <v>0</v>
      </c>
      <c r="BM105" s="649">
        <v>0</v>
      </c>
      <c r="BN105" s="649">
        <f>BO105-BM105</f>
        <v>0</v>
      </c>
      <c r="BO105" s="651"/>
      <c r="BP105" s="652">
        <f>IF(BS105&lt;&gt;0,(BS105/$F105)*100,0)</f>
        <v>0</v>
      </c>
      <c r="BQ105" s="649">
        <v>0</v>
      </c>
      <c r="BR105" s="649">
        <f>BS105-BQ105</f>
        <v>0</v>
      </c>
      <c r="BS105" s="651"/>
      <c r="BT105" s="652">
        <f>IF(BW105&lt;&gt;0,(BW105/$F105)*100,0)</f>
        <v>0</v>
      </c>
      <c r="BU105" s="649">
        <v>0</v>
      </c>
      <c r="BV105" s="649">
        <f>BW105-BU105</f>
        <v>0</v>
      </c>
      <c r="BW105" s="651"/>
      <c r="BX105" s="652">
        <f>IF(CA105&lt;&gt;0,(CA105/$F105)*100,0)</f>
        <v>0</v>
      </c>
      <c r="BY105" s="649">
        <v>0</v>
      </c>
      <c r="BZ105" s="649">
        <f>CA105-BY105</f>
        <v>0</v>
      </c>
      <c r="CA105" s="651"/>
      <c r="CB105" s="652">
        <f>IF(CE105&lt;&gt;0,(CE105/$F105)*100,0)</f>
        <v>0</v>
      </c>
      <c r="CC105" s="649">
        <v>0</v>
      </c>
      <c r="CD105" s="649">
        <f>CE105-CC105</f>
        <v>0</v>
      </c>
      <c r="CE105" s="651"/>
      <c r="CF105" s="652">
        <f>IF(CI105&lt;&gt;0,(CI105/$F105)*100,0)</f>
        <v>0</v>
      </c>
      <c r="CG105" s="649">
        <v>0</v>
      </c>
      <c r="CH105" s="649">
        <f>CI105-CG105</f>
        <v>0</v>
      </c>
      <c r="CI105" s="651"/>
      <c r="CJ105" s="652">
        <f>IF(CM105&lt;&gt;0,(CM105/$F105)*100,0)</f>
        <v>0</v>
      </c>
      <c r="CK105" s="649">
        <v>0</v>
      </c>
      <c r="CL105" s="649">
        <f>CM105-CK105</f>
        <v>0</v>
      </c>
      <c r="CM105" s="651"/>
      <c r="CN105" s="652">
        <f>IF(CQ105&lt;&gt;0,(CQ105/$F105)*100,0)</f>
        <v>0</v>
      </c>
      <c r="CO105" s="649">
        <v>0</v>
      </c>
      <c r="CP105" s="649">
        <f>CQ105-CO105</f>
        <v>0</v>
      </c>
      <c r="CQ105" s="651"/>
      <c r="CR105" s="652">
        <f>IF(CU105&lt;&gt;0,(CU105/$F105)*100,0)</f>
        <v>0</v>
      </c>
      <c r="CS105" s="649">
        <v>0</v>
      </c>
      <c r="CT105" s="649">
        <f>CU105-CS105</f>
        <v>0</v>
      </c>
      <c r="CU105" s="651"/>
      <c r="CV105" s="652">
        <f>IF(CY105&lt;&gt;0,(CY105/$F105)*100,0)</f>
        <v>0</v>
      </c>
      <c r="CW105" s="649">
        <v>0</v>
      </c>
      <c r="CX105" s="649">
        <f>CY105-CW105</f>
        <v>0</v>
      </c>
      <c r="CY105" s="651"/>
      <c r="CZ105" s="652">
        <f>IF(DC105&lt;&gt;0,(DC105/$F105)*100,0)</f>
        <v>0</v>
      </c>
      <c r="DA105" s="649">
        <v>0</v>
      </c>
      <c r="DB105" s="649">
        <f>DC105-DA105</f>
        <v>0</v>
      </c>
      <c r="DC105" s="651"/>
      <c r="DD105" s="652">
        <f>IF(DG105&lt;&gt;0,(DG105/$F105)*100,0)</f>
        <v>0</v>
      </c>
      <c r="DE105" s="649">
        <v>0</v>
      </c>
      <c r="DF105" s="649">
        <f>DG105-DE105</f>
        <v>0</v>
      </c>
      <c r="DG105" s="651"/>
      <c r="DH105" s="652">
        <f>IF(DK105&lt;&gt;0,(DK105/$F105)*100,0)</f>
        <v>0</v>
      </c>
      <c r="DI105" s="649">
        <v>0</v>
      </c>
      <c r="DJ105" s="649">
        <f>DK105-DI105</f>
        <v>0</v>
      </c>
      <c r="DK105" s="651"/>
      <c r="DL105" s="652">
        <f>IF(DO105&lt;&gt;0,(DO105/$F105)*100,0)</f>
        <v>0</v>
      </c>
      <c r="DM105" s="649">
        <v>0</v>
      </c>
      <c r="DN105" s="649">
        <f>DO105-DM105</f>
        <v>0</v>
      </c>
      <c r="DO105" s="651"/>
      <c r="DP105" s="652">
        <f>IF(DS105&lt;&gt;0,(DS105/$F105)*100,0)</f>
        <v>0</v>
      </c>
      <c r="DQ105" s="649">
        <v>0</v>
      </c>
      <c r="DR105" s="649">
        <f>DS105-DQ105</f>
        <v>0</v>
      </c>
      <c r="DS105" s="651"/>
      <c r="DT105" s="652">
        <f>IF(DW105&lt;&gt;0,(DW105/$F105)*100,0)</f>
        <v>0</v>
      </c>
      <c r="DU105" s="649">
        <v>0</v>
      </c>
      <c r="DV105" s="649">
        <f>DW105-DU105</f>
        <v>0</v>
      </c>
      <c r="DW105" s="651"/>
      <c r="DX105" s="652">
        <f>IF(EA105&lt;&gt;0,(EA105/$F105)*100,0)</f>
        <v>0</v>
      </c>
      <c r="DY105" s="649">
        <v>0</v>
      </c>
      <c r="DZ105" s="649">
        <f>EA105-DY105</f>
        <v>0</v>
      </c>
      <c r="EA105" s="651"/>
    </row>
    <row r="106" spans="2:131" ht="12.75" hidden="1" customHeight="1">
      <c r="B106" s="665"/>
      <c r="C106" s="627"/>
      <c r="D106" s="653" t="s">
        <v>2450</v>
      </c>
      <c r="E106" s="654" t="s">
        <v>2451</v>
      </c>
      <c r="F106" s="655" t="e">
        <f>IF(F105=0,F103,F105)</f>
        <v>#N/A</v>
      </c>
      <c r="G106" s="656"/>
      <c r="H106" s="657"/>
      <c r="I106" s="658"/>
      <c r="J106" s="658"/>
      <c r="K106" s="659"/>
      <c r="L106" s="660">
        <f t="shared" ref="L106:AQ106" si="180">L105+H106</f>
        <v>0</v>
      </c>
      <c r="M106" s="660">
        <f t="shared" si="180"/>
        <v>0</v>
      </c>
      <c r="N106" s="661">
        <f t="shared" si="180"/>
        <v>0</v>
      </c>
      <c r="O106" s="662">
        <f t="shared" si="180"/>
        <v>0</v>
      </c>
      <c r="P106" s="663">
        <f t="shared" si="180"/>
        <v>0</v>
      </c>
      <c r="Q106" s="660">
        <f t="shared" si="180"/>
        <v>0</v>
      </c>
      <c r="R106" s="660">
        <f t="shared" si="180"/>
        <v>0</v>
      </c>
      <c r="S106" s="662">
        <f t="shared" si="180"/>
        <v>0</v>
      </c>
      <c r="T106" s="663">
        <f t="shared" si="180"/>
        <v>0</v>
      </c>
      <c r="U106" s="660">
        <f t="shared" si="180"/>
        <v>0</v>
      </c>
      <c r="V106" s="660">
        <f t="shared" si="180"/>
        <v>0</v>
      </c>
      <c r="W106" s="662">
        <f t="shared" si="180"/>
        <v>0</v>
      </c>
      <c r="X106" s="663">
        <f t="shared" si="180"/>
        <v>0</v>
      </c>
      <c r="Y106" s="660">
        <f t="shared" si="180"/>
        <v>0</v>
      </c>
      <c r="Z106" s="660">
        <f t="shared" si="180"/>
        <v>0</v>
      </c>
      <c r="AA106" s="662">
        <f t="shared" si="180"/>
        <v>0</v>
      </c>
      <c r="AB106" s="663">
        <f t="shared" si="180"/>
        <v>0</v>
      </c>
      <c r="AC106" s="660">
        <f t="shared" si="180"/>
        <v>0</v>
      </c>
      <c r="AD106" s="660">
        <f t="shared" si="180"/>
        <v>0</v>
      </c>
      <c r="AE106" s="662">
        <f t="shared" si="180"/>
        <v>0</v>
      </c>
      <c r="AF106" s="663">
        <f t="shared" si="180"/>
        <v>0</v>
      </c>
      <c r="AG106" s="660">
        <f t="shared" si="180"/>
        <v>0</v>
      </c>
      <c r="AH106" s="660">
        <f t="shared" si="180"/>
        <v>0</v>
      </c>
      <c r="AI106" s="662">
        <f t="shared" si="180"/>
        <v>0</v>
      </c>
      <c r="AJ106" s="663">
        <f t="shared" si="180"/>
        <v>0</v>
      </c>
      <c r="AK106" s="660">
        <f t="shared" si="180"/>
        <v>0</v>
      </c>
      <c r="AL106" s="660">
        <f t="shared" si="180"/>
        <v>0</v>
      </c>
      <c r="AM106" s="662">
        <f t="shared" si="180"/>
        <v>0</v>
      </c>
      <c r="AN106" s="663">
        <f t="shared" si="180"/>
        <v>0</v>
      </c>
      <c r="AO106" s="660">
        <f t="shared" si="180"/>
        <v>0</v>
      </c>
      <c r="AP106" s="660">
        <f t="shared" si="180"/>
        <v>0</v>
      </c>
      <c r="AQ106" s="662">
        <f t="shared" si="180"/>
        <v>0</v>
      </c>
      <c r="AR106" s="663">
        <f t="shared" ref="AR106:BW106" si="181">AR105+AN106</f>
        <v>0</v>
      </c>
      <c r="AS106" s="660">
        <f t="shared" si="181"/>
        <v>0</v>
      </c>
      <c r="AT106" s="660">
        <f t="shared" si="181"/>
        <v>0</v>
      </c>
      <c r="AU106" s="662">
        <f t="shared" si="181"/>
        <v>0</v>
      </c>
      <c r="AV106" s="663">
        <f t="shared" si="181"/>
        <v>0</v>
      </c>
      <c r="AW106" s="660">
        <f t="shared" si="181"/>
        <v>0</v>
      </c>
      <c r="AX106" s="660">
        <f t="shared" si="181"/>
        <v>0</v>
      </c>
      <c r="AY106" s="662">
        <f t="shared" si="181"/>
        <v>0</v>
      </c>
      <c r="AZ106" s="663">
        <f t="shared" si="181"/>
        <v>0</v>
      </c>
      <c r="BA106" s="660">
        <f t="shared" si="181"/>
        <v>0</v>
      </c>
      <c r="BB106" s="660">
        <f t="shared" si="181"/>
        <v>0</v>
      </c>
      <c r="BC106" s="662">
        <f t="shared" si="181"/>
        <v>0</v>
      </c>
      <c r="BD106" s="663">
        <f t="shared" si="181"/>
        <v>0</v>
      </c>
      <c r="BE106" s="660">
        <f t="shared" si="181"/>
        <v>0</v>
      </c>
      <c r="BF106" s="660">
        <f t="shared" si="181"/>
        <v>0</v>
      </c>
      <c r="BG106" s="662">
        <f t="shared" si="181"/>
        <v>0</v>
      </c>
      <c r="BH106" s="663">
        <f t="shared" si="181"/>
        <v>0</v>
      </c>
      <c r="BI106" s="660">
        <f t="shared" si="181"/>
        <v>0</v>
      </c>
      <c r="BJ106" s="660">
        <f t="shared" si="181"/>
        <v>0</v>
      </c>
      <c r="BK106" s="662">
        <f t="shared" si="181"/>
        <v>0</v>
      </c>
      <c r="BL106" s="663">
        <f t="shared" si="181"/>
        <v>0</v>
      </c>
      <c r="BM106" s="660">
        <f t="shared" si="181"/>
        <v>0</v>
      </c>
      <c r="BN106" s="660">
        <f t="shared" si="181"/>
        <v>0</v>
      </c>
      <c r="BO106" s="662">
        <f t="shared" si="181"/>
        <v>0</v>
      </c>
      <c r="BP106" s="663">
        <f t="shared" si="181"/>
        <v>0</v>
      </c>
      <c r="BQ106" s="660">
        <f t="shared" si="181"/>
        <v>0</v>
      </c>
      <c r="BR106" s="660">
        <f t="shared" si="181"/>
        <v>0</v>
      </c>
      <c r="BS106" s="662">
        <f t="shared" si="181"/>
        <v>0</v>
      </c>
      <c r="BT106" s="663">
        <f t="shared" si="181"/>
        <v>0</v>
      </c>
      <c r="BU106" s="660">
        <f t="shared" si="181"/>
        <v>0</v>
      </c>
      <c r="BV106" s="660">
        <f t="shared" si="181"/>
        <v>0</v>
      </c>
      <c r="BW106" s="662">
        <f t="shared" si="181"/>
        <v>0</v>
      </c>
      <c r="BX106" s="663">
        <f t="shared" ref="BX106:DC106" si="182">BX105+BT106</f>
        <v>0</v>
      </c>
      <c r="BY106" s="660">
        <f t="shared" si="182"/>
        <v>0</v>
      </c>
      <c r="BZ106" s="660">
        <f t="shared" si="182"/>
        <v>0</v>
      </c>
      <c r="CA106" s="662">
        <f t="shared" si="182"/>
        <v>0</v>
      </c>
      <c r="CB106" s="663">
        <f t="shared" si="182"/>
        <v>0</v>
      </c>
      <c r="CC106" s="660">
        <f t="shared" si="182"/>
        <v>0</v>
      </c>
      <c r="CD106" s="660">
        <f t="shared" si="182"/>
        <v>0</v>
      </c>
      <c r="CE106" s="662">
        <f t="shared" si="182"/>
        <v>0</v>
      </c>
      <c r="CF106" s="663">
        <f t="shared" si="182"/>
        <v>0</v>
      </c>
      <c r="CG106" s="660">
        <f t="shared" si="182"/>
        <v>0</v>
      </c>
      <c r="CH106" s="660">
        <f t="shared" si="182"/>
        <v>0</v>
      </c>
      <c r="CI106" s="662">
        <f t="shared" si="182"/>
        <v>0</v>
      </c>
      <c r="CJ106" s="663">
        <f t="shared" si="182"/>
        <v>0</v>
      </c>
      <c r="CK106" s="660">
        <f t="shared" si="182"/>
        <v>0</v>
      </c>
      <c r="CL106" s="660">
        <f t="shared" si="182"/>
        <v>0</v>
      </c>
      <c r="CM106" s="662">
        <f t="shared" si="182"/>
        <v>0</v>
      </c>
      <c r="CN106" s="663">
        <f t="shared" si="182"/>
        <v>0</v>
      </c>
      <c r="CO106" s="660">
        <f t="shared" si="182"/>
        <v>0</v>
      </c>
      <c r="CP106" s="660">
        <f t="shared" si="182"/>
        <v>0</v>
      </c>
      <c r="CQ106" s="662">
        <f t="shared" si="182"/>
        <v>0</v>
      </c>
      <c r="CR106" s="663">
        <f t="shared" si="182"/>
        <v>0</v>
      </c>
      <c r="CS106" s="660">
        <f t="shared" si="182"/>
        <v>0</v>
      </c>
      <c r="CT106" s="660">
        <f t="shared" si="182"/>
        <v>0</v>
      </c>
      <c r="CU106" s="662">
        <f t="shared" si="182"/>
        <v>0</v>
      </c>
      <c r="CV106" s="663">
        <f t="shared" si="182"/>
        <v>0</v>
      </c>
      <c r="CW106" s="660">
        <f t="shared" si="182"/>
        <v>0</v>
      </c>
      <c r="CX106" s="660">
        <f t="shared" si="182"/>
        <v>0</v>
      </c>
      <c r="CY106" s="662">
        <f t="shared" si="182"/>
        <v>0</v>
      </c>
      <c r="CZ106" s="663">
        <f t="shared" si="182"/>
        <v>0</v>
      </c>
      <c r="DA106" s="660">
        <f t="shared" si="182"/>
        <v>0</v>
      </c>
      <c r="DB106" s="660">
        <f t="shared" si="182"/>
        <v>0</v>
      </c>
      <c r="DC106" s="662">
        <f t="shared" si="182"/>
        <v>0</v>
      </c>
      <c r="DD106" s="663">
        <f t="shared" ref="DD106:EA106" si="183">DD105+CZ106</f>
        <v>0</v>
      </c>
      <c r="DE106" s="660">
        <f t="shared" si="183"/>
        <v>0</v>
      </c>
      <c r="DF106" s="660">
        <f t="shared" si="183"/>
        <v>0</v>
      </c>
      <c r="DG106" s="662">
        <f t="shared" si="183"/>
        <v>0</v>
      </c>
      <c r="DH106" s="663">
        <f t="shared" si="183"/>
        <v>0</v>
      </c>
      <c r="DI106" s="660">
        <f t="shared" si="183"/>
        <v>0</v>
      </c>
      <c r="DJ106" s="660">
        <f t="shared" si="183"/>
        <v>0</v>
      </c>
      <c r="DK106" s="662">
        <f t="shared" si="183"/>
        <v>0</v>
      </c>
      <c r="DL106" s="663">
        <f t="shared" si="183"/>
        <v>0</v>
      </c>
      <c r="DM106" s="660">
        <f t="shared" si="183"/>
        <v>0</v>
      </c>
      <c r="DN106" s="660">
        <f t="shared" si="183"/>
        <v>0</v>
      </c>
      <c r="DO106" s="662">
        <f t="shared" si="183"/>
        <v>0</v>
      </c>
      <c r="DP106" s="663">
        <f t="shared" si="183"/>
        <v>0</v>
      </c>
      <c r="DQ106" s="660">
        <f t="shared" si="183"/>
        <v>0</v>
      </c>
      <c r="DR106" s="660">
        <f t="shared" si="183"/>
        <v>0</v>
      </c>
      <c r="DS106" s="662">
        <f t="shared" si="183"/>
        <v>0</v>
      </c>
      <c r="DT106" s="663">
        <f t="shared" si="183"/>
        <v>0</v>
      </c>
      <c r="DU106" s="660">
        <f t="shared" si="183"/>
        <v>0</v>
      </c>
      <c r="DV106" s="660">
        <f t="shared" si="183"/>
        <v>0</v>
      </c>
      <c r="DW106" s="662">
        <f t="shared" si="183"/>
        <v>0</v>
      </c>
      <c r="DX106" s="663">
        <f t="shared" si="183"/>
        <v>0</v>
      </c>
      <c r="DY106" s="660">
        <f t="shared" si="183"/>
        <v>0</v>
      </c>
      <c r="DZ106" s="660">
        <f t="shared" si="183"/>
        <v>0</v>
      </c>
      <c r="EA106" s="662">
        <f t="shared" si="183"/>
        <v>0</v>
      </c>
    </row>
    <row r="107" spans="2:131" ht="12.75" customHeight="1">
      <c r="B107" s="610">
        <v>24</v>
      </c>
      <c r="C107" s="664" t="e">
        <f>NA()</f>
        <v>#N/A</v>
      </c>
      <c r="D107" s="612" t="s">
        <v>2445</v>
      </c>
      <c r="E107" s="613" t="s">
        <v>2446</v>
      </c>
      <c r="F107" s="614">
        <v>54124187.199682988</v>
      </c>
      <c r="G107" s="615" t="e">
        <f>NA()</f>
        <v>#N/A</v>
      </c>
      <c r="H107" s="616"/>
      <c r="I107" s="617"/>
      <c r="J107" s="617"/>
      <c r="K107" s="618"/>
      <c r="L107" s="619" t="e">
        <f>NA()</f>
        <v>#N/A</v>
      </c>
      <c r="M107" s="620" t="e">
        <f>NA()</f>
        <v>#N/A</v>
      </c>
      <c r="N107" s="621" t="e">
        <f>NA()</f>
        <v>#N/A</v>
      </c>
      <c r="O107" s="622" t="e">
        <f>M107+N107</f>
        <v>#N/A</v>
      </c>
      <c r="P107" s="623" t="e">
        <f>NA()</f>
        <v>#N/A</v>
      </c>
      <c r="Q107" s="624" t="e">
        <f>NA()</f>
        <v>#N/A</v>
      </c>
      <c r="R107" s="624" t="e">
        <f>NA()</f>
        <v>#N/A</v>
      </c>
      <c r="S107" s="625" t="e">
        <f>Q107+R107</f>
        <v>#N/A</v>
      </c>
      <c r="T107" s="623" t="e">
        <f>NA()</f>
        <v>#N/A</v>
      </c>
      <c r="U107" s="624" t="e">
        <f>NA()</f>
        <v>#N/A</v>
      </c>
      <c r="V107" s="624" t="e">
        <f>NA()</f>
        <v>#N/A</v>
      </c>
      <c r="W107" s="625" t="e">
        <f>U107+V107</f>
        <v>#N/A</v>
      </c>
      <c r="X107" s="623" t="e">
        <f>NA()</f>
        <v>#N/A</v>
      </c>
      <c r="Y107" s="624" t="e">
        <f>NA()</f>
        <v>#N/A</v>
      </c>
      <c r="Z107" s="624" t="e">
        <f>NA()</f>
        <v>#N/A</v>
      </c>
      <c r="AA107" s="625" t="e">
        <f>Y107+Z107</f>
        <v>#N/A</v>
      </c>
      <c r="AB107" s="623" t="e">
        <f>NA()</f>
        <v>#N/A</v>
      </c>
      <c r="AC107" s="624" t="e">
        <f>NA()</f>
        <v>#N/A</v>
      </c>
      <c r="AD107" s="624" t="e">
        <f>NA()</f>
        <v>#N/A</v>
      </c>
      <c r="AE107" s="625" t="e">
        <f>AC107+AD107</f>
        <v>#N/A</v>
      </c>
      <c r="AF107" s="623" t="e">
        <f>NA()</f>
        <v>#N/A</v>
      </c>
      <c r="AG107" s="624" t="e">
        <f>NA()</f>
        <v>#N/A</v>
      </c>
      <c r="AH107" s="624" t="e">
        <f>NA()</f>
        <v>#N/A</v>
      </c>
      <c r="AI107" s="625" t="e">
        <f>AG107+AH107</f>
        <v>#N/A</v>
      </c>
      <c r="AJ107" s="623" t="e">
        <f>NA()</f>
        <v>#N/A</v>
      </c>
      <c r="AK107" s="624" t="e">
        <f>NA()</f>
        <v>#N/A</v>
      </c>
      <c r="AL107" s="624" t="e">
        <f>NA()</f>
        <v>#N/A</v>
      </c>
      <c r="AM107" s="625" t="e">
        <f>AK107+AL107</f>
        <v>#N/A</v>
      </c>
      <c r="AN107" s="623" t="e">
        <f>NA()</f>
        <v>#N/A</v>
      </c>
      <c r="AO107" s="624" t="e">
        <f>NA()</f>
        <v>#N/A</v>
      </c>
      <c r="AP107" s="624" t="e">
        <f>NA()</f>
        <v>#N/A</v>
      </c>
      <c r="AQ107" s="625" t="e">
        <f>AO107+AP107</f>
        <v>#N/A</v>
      </c>
      <c r="AR107" s="623" t="e">
        <f>NA()</f>
        <v>#N/A</v>
      </c>
      <c r="AS107" s="624" t="e">
        <f>NA()</f>
        <v>#N/A</v>
      </c>
      <c r="AT107" s="624" t="e">
        <f>NA()</f>
        <v>#N/A</v>
      </c>
      <c r="AU107" s="625" t="e">
        <f>AS107+AT107</f>
        <v>#N/A</v>
      </c>
      <c r="AV107" s="623" t="e">
        <f>NA()</f>
        <v>#N/A</v>
      </c>
      <c r="AW107" s="624" t="e">
        <f>NA()</f>
        <v>#N/A</v>
      </c>
      <c r="AX107" s="624" t="e">
        <f>NA()</f>
        <v>#N/A</v>
      </c>
      <c r="AY107" s="625" t="e">
        <f>AW107+AX107</f>
        <v>#N/A</v>
      </c>
      <c r="AZ107" s="623" t="e">
        <f>NA()</f>
        <v>#N/A</v>
      </c>
      <c r="BA107" s="624" t="e">
        <f>NA()</f>
        <v>#N/A</v>
      </c>
      <c r="BB107" s="624" t="e">
        <f>NA()</f>
        <v>#N/A</v>
      </c>
      <c r="BC107" s="625" t="e">
        <f>BA107+BB107</f>
        <v>#N/A</v>
      </c>
      <c r="BD107" s="623" t="e">
        <f>NA()</f>
        <v>#N/A</v>
      </c>
      <c r="BE107" s="624" t="e">
        <f>NA()</f>
        <v>#N/A</v>
      </c>
      <c r="BF107" s="624" t="e">
        <f>NA()</f>
        <v>#N/A</v>
      </c>
      <c r="BG107" s="625" t="e">
        <f>BE107+BF107</f>
        <v>#N/A</v>
      </c>
      <c r="BH107" s="623" t="e">
        <f>NA()</f>
        <v>#N/A</v>
      </c>
      <c r="BI107" s="624" t="e">
        <f>NA()</f>
        <v>#N/A</v>
      </c>
      <c r="BJ107" s="624" t="e">
        <f>NA()</f>
        <v>#N/A</v>
      </c>
      <c r="BK107" s="625" t="e">
        <f>BI107+BJ107</f>
        <v>#N/A</v>
      </c>
      <c r="BL107" s="623" t="e">
        <f>NA()</f>
        <v>#N/A</v>
      </c>
      <c r="BM107" s="624" t="e">
        <f>NA()</f>
        <v>#N/A</v>
      </c>
      <c r="BN107" s="624" t="e">
        <f>NA()</f>
        <v>#N/A</v>
      </c>
      <c r="BO107" s="625" t="e">
        <f>BM107+BN107</f>
        <v>#N/A</v>
      </c>
      <c r="BP107" s="623" t="e">
        <f>NA()</f>
        <v>#N/A</v>
      </c>
      <c r="BQ107" s="624" t="e">
        <f>NA()</f>
        <v>#N/A</v>
      </c>
      <c r="BR107" s="624" t="e">
        <f>NA()</f>
        <v>#N/A</v>
      </c>
      <c r="BS107" s="625" t="e">
        <f>BQ107+BR107</f>
        <v>#N/A</v>
      </c>
      <c r="BT107" s="623" t="e">
        <f>NA()</f>
        <v>#N/A</v>
      </c>
      <c r="BU107" s="624" t="e">
        <f>NA()</f>
        <v>#N/A</v>
      </c>
      <c r="BV107" s="624" t="e">
        <f>NA()</f>
        <v>#N/A</v>
      </c>
      <c r="BW107" s="625" t="e">
        <f>BU107+BV107</f>
        <v>#N/A</v>
      </c>
      <c r="BX107" s="623" t="e">
        <f>NA()</f>
        <v>#N/A</v>
      </c>
      <c r="BY107" s="624" t="e">
        <f>NA()</f>
        <v>#N/A</v>
      </c>
      <c r="BZ107" s="624" t="e">
        <f>NA()</f>
        <v>#N/A</v>
      </c>
      <c r="CA107" s="625" t="e">
        <f>BY107+BZ107</f>
        <v>#N/A</v>
      </c>
      <c r="CB107" s="623" t="e">
        <f>NA()</f>
        <v>#N/A</v>
      </c>
      <c r="CC107" s="624" t="e">
        <f>NA()</f>
        <v>#N/A</v>
      </c>
      <c r="CD107" s="624" t="e">
        <f>NA()</f>
        <v>#N/A</v>
      </c>
      <c r="CE107" s="625" t="e">
        <f>CC107+CD107</f>
        <v>#N/A</v>
      </c>
      <c r="CF107" s="623" t="e">
        <f>NA()</f>
        <v>#N/A</v>
      </c>
      <c r="CG107" s="624" t="e">
        <f>NA()</f>
        <v>#N/A</v>
      </c>
      <c r="CH107" s="624" t="e">
        <f>NA()</f>
        <v>#N/A</v>
      </c>
      <c r="CI107" s="625" t="e">
        <f>CG107+CH107</f>
        <v>#N/A</v>
      </c>
      <c r="CJ107" s="623" t="e">
        <f>NA()</f>
        <v>#N/A</v>
      </c>
      <c r="CK107" s="624" t="e">
        <f>NA()</f>
        <v>#N/A</v>
      </c>
      <c r="CL107" s="624" t="e">
        <f>NA()</f>
        <v>#N/A</v>
      </c>
      <c r="CM107" s="625" t="e">
        <f>CK107+CL107</f>
        <v>#N/A</v>
      </c>
      <c r="CN107" s="623" t="e">
        <f>NA()</f>
        <v>#N/A</v>
      </c>
      <c r="CO107" s="624" t="e">
        <f>NA()</f>
        <v>#N/A</v>
      </c>
      <c r="CP107" s="624" t="e">
        <f>NA()</f>
        <v>#N/A</v>
      </c>
      <c r="CQ107" s="625" t="e">
        <f>CO107+CP107</f>
        <v>#N/A</v>
      </c>
      <c r="CR107" s="623" t="e">
        <f>NA()</f>
        <v>#N/A</v>
      </c>
      <c r="CS107" s="624" t="e">
        <f>NA()</f>
        <v>#N/A</v>
      </c>
      <c r="CT107" s="624" t="e">
        <f>NA()</f>
        <v>#N/A</v>
      </c>
      <c r="CU107" s="625" t="e">
        <f>CS107+CT107</f>
        <v>#N/A</v>
      </c>
      <c r="CV107" s="623" t="e">
        <f>NA()</f>
        <v>#N/A</v>
      </c>
      <c r="CW107" s="624" t="e">
        <f>NA()</f>
        <v>#N/A</v>
      </c>
      <c r="CX107" s="624" t="e">
        <f>NA()</f>
        <v>#N/A</v>
      </c>
      <c r="CY107" s="625" t="e">
        <f>CW107+CX107</f>
        <v>#N/A</v>
      </c>
      <c r="CZ107" s="623" t="e">
        <f>NA()</f>
        <v>#N/A</v>
      </c>
      <c r="DA107" s="624" t="e">
        <f>NA()</f>
        <v>#N/A</v>
      </c>
      <c r="DB107" s="624" t="e">
        <f>NA()</f>
        <v>#N/A</v>
      </c>
      <c r="DC107" s="625" t="e">
        <f>DA107+DB107</f>
        <v>#N/A</v>
      </c>
      <c r="DD107" s="623" t="e">
        <f>NA()</f>
        <v>#N/A</v>
      </c>
      <c r="DE107" s="624" t="e">
        <f>NA()</f>
        <v>#N/A</v>
      </c>
      <c r="DF107" s="624" t="e">
        <f>NA()</f>
        <v>#N/A</v>
      </c>
      <c r="DG107" s="625" t="e">
        <f>DE107+DF107</f>
        <v>#N/A</v>
      </c>
      <c r="DH107" s="623" t="e">
        <f>NA()</f>
        <v>#N/A</v>
      </c>
      <c r="DI107" s="624" t="e">
        <f>NA()</f>
        <v>#N/A</v>
      </c>
      <c r="DJ107" s="624" t="e">
        <f>NA()</f>
        <v>#N/A</v>
      </c>
      <c r="DK107" s="625" t="e">
        <f>DI107+DJ107</f>
        <v>#N/A</v>
      </c>
      <c r="DL107" s="623" t="e">
        <f>NA()</f>
        <v>#N/A</v>
      </c>
      <c r="DM107" s="624" t="e">
        <f>NA()</f>
        <v>#N/A</v>
      </c>
      <c r="DN107" s="624" t="e">
        <f>NA()</f>
        <v>#N/A</v>
      </c>
      <c r="DO107" s="625" t="e">
        <f>DM107+DN107</f>
        <v>#N/A</v>
      </c>
      <c r="DP107" s="623" t="e">
        <f>NA()</f>
        <v>#N/A</v>
      </c>
      <c r="DQ107" s="624" t="e">
        <f>NA()</f>
        <v>#N/A</v>
      </c>
      <c r="DR107" s="624" t="e">
        <f>NA()</f>
        <v>#N/A</v>
      </c>
      <c r="DS107" s="625" t="e">
        <f>DQ107+DR107</f>
        <v>#N/A</v>
      </c>
      <c r="DT107" s="623" t="e">
        <f>NA()</f>
        <v>#N/A</v>
      </c>
      <c r="DU107" s="624" t="e">
        <f>NA()</f>
        <v>#N/A</v>
      </c>
      <c r="DV107" s="624" t="e">
        <f>NA()</f>
        <v>#N/A</v>
      </c>
      <c r="DW107" s="625" t="e">
        <f>DU107+DV107</f>
        <v>#N/A</v>
      </c>
      <c r="DX107" s="623" t="e">
        <f>NA()</f>
        <v>#N/A</v>
      </c>
      <c r="DY107" s="624" t="e">
        <f>NA()</f>
        <v>#N/A</v>
      </c>
      <c r="DZ107" s="624" t="e">
        <f>NA()</f>
        <v>#N/A</v>
      </c>
      <c r="EA107" s="625" t="e">
        <f>DY107+DZ107</f>
        <v>#N/A</v>
      </c>
    </row>
    <row r="108" spans="2:131" ht="12.75" hidden="1" customHeight="1">
      <c r="B108" s="626"/>
      <c r="C108" s="627"/>
      <c r="D108" s="628" t="s">
        <v>2445</v>
      </c>
      <c r="E108" s="629" t="s">
        <v>2447</v>
      </c>
      <c r="F108" s="630">
        <f>IF(F109&lt;&gt;0,F107-F109,0)</f>
        <v>0</v>
      </c>
      <c r="G108" s="631"/>
      <c r="H108" s="632"/>
      <c r="I108" s="633"/>
      <c r="J108" s="633"/>
      <c r="K108" s="634"/>
      <c r="L108" s="635" t="e">
        <f t="shared" ref="L108:AQ108" si="184">L107+H108</f>
        <v>#N/A</v>
      </c>
      <c r="M108" s="635" t="e">
        <f t="shared" si="184"/>
        <v>#N/A</v>
      </c>
      <c r="N108" s="636" t="e">
        <f t="shared" si="184"/>
        <v>#N/A</v>
      </c>
      <c r="O108" s="637" t="e">
        <f t="shared" si="184"/>
        <v>#N/A</v>
      </c>
      <c r="P108" s="638" t="e">
        <f t="shared" si="184"/>
        <v>#N/A</v>
      </c>
      <c r="Q108" s="639" t="e">
        <f t="shared" si="184"/>
        <v>#N/A</v>
      </c>
      <c r="R108" s="640" t="e">
        <f t="shared" si="184"/>
        <v>#N/A</v>
      </c>
      <c r="S108" s="641" t="e">
        <f t="shared" si="184"/>
        <v>#N/A</v>
      </c>
      <c r="T108" s="638" t="e">
        <f t="shared" si="184"/>
        <v>#N/A</v>
      </c>
      <c r="U108" s="639" t="e">
        <f t="shared" si="184"/>
        <v>#N/A</v>
      </c>
      <c r="V108" s="640" t="e">
        <f t="shared" si="184"/>
        <v>#N/A</v>
      </c>
      <c r="W108" s="641" t="e">
        <f t="shared" si="184"/>
        <v>#N/A</v>
      </c>
      <c r="X108" s="638" t="e">
        <f t="shared" si="184"/>
        <v>#N/A</v>
      </c>
      <c r="Y108" s="639" t="e">
        <f t="shared" si="184"/>
        <v>#N/A</v>
      </c>
      <c r="Z108" s="640" t="e">
        <f t="shared" si="184"/>
        <v>#N/A</v>
      </c>
      <c r="AA108" s="641" t="e">
        <f t="shared" si="184"/>
        <v>#N/A</v>
      </c>
      <c r="AB108" s="638" t="e">
        <f t="shared" si="184"/>
        <v>#N/A</v>
      </c>
      <c r="AC108" s="639" t="e">
        <f t="shared" si="184"/>
        <v>#N/A</v>
      </c>
      <c r="AD108" s="640" t="e">
        <f t="shared" si="184"/>
        <v>#N/A</v>
      </c>
      <c r="AE108" s="641" t="e">
        <f t="shared" si="184"/>
        <v>#N/A</v>
      </c>
      <c r="AF108" s="638" t="e">
        <f t="shared" si="184"/>
        <v>#N/A</v>
      </c>
      <c r="AG108" s="639" t="e">
        <f t="shared" si="184"/>
        <v>#N/A</v>
      </c>
      <c r="AH108" s="640" t="e">
        <f t="shared" si="184"/>
        <v>#N/A</v>
      </c>
      <c r="AI108" s="641" t="e">
        <f t="shared" si="184"/>
        <v>#N/A</v>
      </c>
      <c r="AJ108" s="638" t="e">
        <f t="shared" si="184"/>
        <v>#N/A</v>
      </c>
      <c r="AK108" s="639" t="e">
        <f t="shared" si="184"/>
        <v>#N/A</v>
      </c>
      <c r="AL108" s="640" t="e">
        <f t="shared" si="184"/>
        <v>#N/A</v>
      </c>
      <c r="AM108" s="641" t="e">
        <f t="shared" si="184"/>
        <v>#N/A</v>
      </c>
      <c r="AN108" s="638" t="e">
        <f t="shared" si="184"/>
        <v>#N/A</v>
      </c>
      <c r="AO108" s="639" t="e">
        <f t="shared" si="184"/>
        <v>#N/A</v>
      </c>
      <c r="AP108" s="640" t="e">
        <f t="shared" si="184"/>
        <v>#N/A</v>
      </c>
      <c r="AQ108" s="641" t="e">
        <f t="shared" si="184"/>
        <v>#N/A</v>
      </c>
      <c r="AR108" s="638" t="e">
        <f t="shared" ref="AR108:BW108" si="185">AR107+AN108</f>
        <v>#N/A</v>
      </c>
      <c r="AS108" s="639" t="e">
        <f t="shared" si="185"/>
        <v>#N/A</v>
      </c>
      <c r="AT108" s="640" t="e">
        <f t="shared" si="185"/>
        <v>#N/A</v>
      </c>
      <c r="AU108" s="641" t="e">
        <f t="shared" si="185"/>
        <v>#N/A</v>
      </c>
      <c r="AV108" s="638" t="e">
        <f t="shared" si="185"/>
        <v>#N/A</v>
      </c>
      <c r="AW108" s="639" t="e">
        <f t="shared" si="185"/>
        <v>#N/A</v>
      </c>
      <c r="AX108" s="640" t="e">
        <f t="shared" si="185"/>
        <v>#N/A</v>
      </c>
      <c r="AY108" s="641" t="e">
        <f t="shared" si="185"/>
        <v>#N/A</v>
      </c>
      <c r="AZ108" s="638" t="e">
        <f t="shared" si="185"/>
        <v>#N/A</v>
      </c>
      <c r="BA108" s="639" t="e">
        <f t="shared" si="185"/>
        <v>#N/A</v>
      </c>
      <c r="BB108" s="640" t="e">
        <f t="shared" si="185"/>
        <v>#N/A</v>
      </c>
      <c r="BC108" s="641" t="e">
        <f t="shared" si="185"/>
        <v>#N/A</v>
      </c>
      <c r="BD108" s="638" t="e">
        <f t="shared" si="185"/>
        <v>#N/A</v>
      </c>
      <c r="BE108" s="639" t="e">
        <f t="shared" si="185"/>
        <v>#N/A</v>
      </c>
      <c r="BF108" s="640" t="e">
        <f t="shared" si="185"/>
        <v>#N/A</v>
      </c>
      <c r="BG108" s="641" t="e">
        <f t="shared" si="185"/>
        <v>#N/A</v>
      </c>
      <c r="BH108" s="638" t="e">
        <f t="shared" si="185"/>
        <v>#N/A</v>
      </c>
      <c r="BI108" s="639" t="e">
        <f t="shared" si="185"/>
        <v>#N/A</v>
      </c>
      <c r="BJ108" s="640" t="e">
        <f t="shared" si="185"/>
        <v>#N/A</v>
      </c>
      <c r="BK108" s="641" t="e">
        <f t="shared" si="185"/>
        <v>#N/A</v>
      </c>
      <c r="BL108" s="638" t="e">
        <f t="shared" si="185"/>
        <v>#N/A</v>
      </c>
      <c r="BM108" s="639" t="e">
        <f t="shared" si="185"/>
        <v>#N/A</v>
      </c>
      <c r="BN108" s="640" t="e">
        <f t="shared" si="185"/>
        <v>#N/A</v>
      </c>
      <c r="BO108" s="641" t="e">
        <f t="shared" si="185"/>
        <v>#N/A</v>
      </c>
      <c r="BP108" s="638" t="e">
        <f t="shared" si="185"/>
        <v>#N/A</v>
      </c>
      <c r="BQ108" s="639" t="e">
        <f t="shared" si="185"/>
        <v>#N/A</v>
      </c>
      <c r="BR108" s="640" t="e">
        <f t="shared" si="185"/>
        <v>#N/A</v>
      </c>
      <c r="BS108" s="641" t="e">
        <f t="shared" si="185"/>
        <v>#N/A</v>
      </c>
      <c r="BT108" s="638" t="e">
        <f t="shared" si="185"/>
        <v>#N/A</v>
      </c>
      <c r="BU108" s="639" t="e">
        <f t="shared" si="185"/>
        <v>#N/A</v>
      </c>
      <c r="BV108" s="640" t="e">
        <f t="shared" si="185"/>
        <v>#N/A</v>
      </c>
      <c r="BW108" s="641" t="e">
        <f t="shared" si="185"/>
        <v>#N/A</v>
      </c>
      <c r="BX108" s="638" t="e">
        <f t="shared" ref="BX108:DC108" si="186">BX107+BT108</f>
        <v>#N/A</v>
      </c>
      <c r="BY108" s="639" t="e">
        <f t="shared" si="186"/>
        <v>#N/A</v>
      </c>
      <c r="BZ108" s="640" t="e">
        <f t="shared" si="186"/>
        <v>#N/A</v>
      </c>
      <c r="CA108" s="641" t="e">
        <f t="shared" si="186"/>
        <v>#N/A</v>
      </c>
      <c r="CB108" s="638" t="e">
        <f t="shared" si="186"/>
        <v>#N/A</v>
      </c>
      <c r="CC108" s="639" t="e">
        <f t="shared" si="186"/>
        <v>#N/A</v>
      </c>
      <c r="CD108" s="640" t="e">
        <f t="shared" si="186"/>
        <v>#N/A</v>
      </c>
      <c r="CE108" s="641" t="e">
        <f t="shared" si="186"/>
        <v>#N/A</v>
      </c>
      <c r="CF108" s="638" t="e">
        <f t="shared" si="186"/>
        <v>#N/A</v>
      </c>
      <c r="CG108" s="639" t="e">
        <f t="shared" si="186"/>
        <v>#N/A</v>
      </c>
      <c r="CH108" s="640" t="e">
        <f t="shared" si="186"/>
        <v>#N/A</v>
      </c>
      <c r="CI108" s="641" t="e">
        <f t="shared" si="186"/>
        <v>#N/A</v>
      </c>
      <c r="CJ108" s="638" t="e">
        <f t="shared" si="186"/>
        <v>#N/A</v>
      </c>
      <c r="CK108" s="639" t="e">
        <f t="shared" si="186"/>
        <v>#N/A</v>
      </c>
      <c r="CL108" s="640" t="e">
        <f t="shared" si="186"/>
        <v>#N/A</v>
      </c>
      <c r="CM108" s="641" t="e">
        <f t="shared" si="186"/>
        <v>#N/A</v>
      </c>
      <c r="CN108" s="638" t="e">
        <f t="shared" si="186"/>
        <v>#N/A</v>
      </c>
      <c r="CO108" s="639" t="e">
        <f t="shared" si="186"/>
        <v>#N/A</v>
      </c>
      <c r="CP108" s="640" t="e">
        <f t="shared" si="186"/>
        <v>#N/A</v>
      </c>
      <c r="CQ108" s="641" t="e">
        <f t="shared" si="186"/>
        <v>#N/A</v>
      </c>
      <c r="CR108" s="638" t="e">
        <f t="shared" si="186"/>
        <v>#N/A</v>
      </c>
      <c r="CS108" s="639" t="e">
        <f t="shared" si="186"/>
        <v>#N/A</v>
      </c>
      <c r="CT108" s="640" t="e">
        <f t="shared" si="186"/>
        <v>#N/A</v>
      </c>
      <c r="CU108" s="641" t="e">
        <f t="shared" si="186"/>
        <v>#N/A</v>
      </c>
      <c r="CV108" s="638" t="e">
        <f t="shared" si="186"/>
        <v>#N/A</v>
      </c>
      <c r="CW108" s="639" t="e">
        <f t="shared" si="186"/>
        <v>#N/A</v>
      </c>
      <c r="CX108" s="640" t="e">
        <f t="shared" si="186"/>
        <v>#N/A</v>
      </c>
      <c r="CY108" s="641" t="e">
        <f t="shared" si="186"/>
        <v>#N/A</v>
      </c>
      <c r="CZ108" s="638" t="e">
        <f t="shared" si="186"/>
        <v>#N/A</v>
      </c>
      <c r="DA108" s="639" t="e">
        <f t="shared" si="186"/>
        <v>#N/A</v>
      </c>
      <c r="DB108" s="640" t="e">
        <f t="shared" si="186"/>
        <v>#N/A</v>
      </c>
      <c r="DC108" s="641" t="e">
        <f t="shared" si="186"/>
        <v>#N/A</v>
      </c>
      <c r="DD108" s="638" t="e">
        <f t="shared" ref="DD108:EA108" si="187">DD107+CZ108</f>
        <v>#N/A</v>
      </c>
      <c r="DE108" s="639" t="e">
        <f t="shared" si="187"/>
        <v>#N/A</v>
      </c>
      <c r="DF108" s="640" t="e">
        <f t="shared" si="187"/>
        <v>#N/A</v>
      </c>
      <c r="DG108" s="641" t="e">
        <f t="shared" si="187"/>
        <v>#N/A</v>
      </c>
      <c r="DH108" s="638" t="e">
        <f t="shared" si="187"/>
        <v>#N/A</v>
      </c>
      <c r="DI108" s="639" t="e">
        <f t="shared" si="187"/>
        <v>#N/A</v>
      </c>
      <c r="DJ108" s="640" t="e">
        <f t="shared" si="187"/>
        <v>#N/A</v>
      </c>
      <c r="DK108" s="641" t="e">
        <f t="shared" si="187"/>
        <v>#N/A</v>
      </c>
      <c r="DL108" s="638" t="e">
        <f t="shared" si="187"/>
        <v>#N/A</v>
      </c>
      <c r="DM108" s="639" t="e">
        <f t="shared" si="187"/>
        <v>#N/A</v>
      </c>
      <c r="DN108" s="640" t="e">
        <f t="shared" si="187"/>
        <v>#N/A</v>
      </c>
      <c r="DO108" s="641" t="e">
        <f t="shared" si="187"/>
        <v>#N/A</v>
      </c>
      <c r="DP108" s="638" t="e">
        <f t="shared" si="187"/>
        <v>#N/A</v>
      </c>
      <c r="DQ108" s="639" t="e">
        <f t="shared" si="187"/>
        <v>#N/A</v>
      </c>
      <c r="DR108" s="640" t="e">
        <f t="shared" si="187"/>
        <v>#N/A</v>
      </c>
      <c r="DS108" s="641" t="e">
        <f t="shared" si="187"/>
        <v>#N/A</v>
      </c>
      <c r="DT108" s="638" t="e">
        <f t="shared" si="187"/>
        <v>#N/A</v>
      </c>
      <c r="DU108" s="639" t="e">
        <f t="shared" si="187"/>
        <v>#N/A</v>
      </c>
      <c r="DV108" s="640" t="e">
        <f t="shared" si="187"/>
        <v>#N/A</v>
      </c>
      <c r="DW108" s="641" t="e">
        <f t="shared" si="187"/>
        <v>#N/A</v>
      </c>
      <c r="DX108" s="638" t="e">
        <f t="shared" si="187"/>
        <v>#N/A</v>
      </c>
      <c r="DY108" s="639" t="e">
        <f t="shared" si="187"/>
        <v>#N/A</v>
      </c>
      <c r="DZ108" s="640" t="e">
        <f t="shared" si="187"/>
        <v>#N/A</v>
      </c>
      <c r="EA108" s="641" t="e">
        <f t="shared" si="187"/>
        <v>#N/A</v>
      </c>
    </row>
    <row r="109" spans="2:131" ht="12.75" hidden="1" customHeight="1">
      <c r="B109" s="626"/>
      <c r="C109" s="627"/>
      <c r="D109" s="642" t="s">
        <v>2448</v>
      </c>
      <c r="E109" s="643" t="s">
        <v>2449</v>
      </c>
      <c r="F109" s="644"/>
      <c r="G109" s="645">
        <f>IF(F109=0,0,F109/F$115)</f>
        <v>0</v>
      </c>
      <c r="H109" s="646"/>
      <c r="I109" s="647"/>
      <c r="J109" s="647"/>
      <c r="K109" s="648"/>
      <c r="L109" s="649">
        <f>IF(O109&lt;&gt;0,(O109/$F109)*100,0)</f>
        <v>0</v>
      </c>
      <c r="M109" s="649">
        <v>0</v>
      </c>
      <c r="N109" s="650">
        <f>O109-M109</f>
        <v>0</v>
      </c>
      <c r="O109" s="651"/>
      <c r="P109" s="652">
        <f>IF(S109&lt;&gt;0,(S109/$F109)*100,0)</f>
        <v>0</v>
      </c>
      <c r="Q109" s="649">
        <v>0</v>
      </c>
      <c r="R109" s="649">
        <f>S109-Q109</f>
        <v>0</v>
      </c>
      <c r="S109" s="651"/>
      <c r="T109" s="652">
        <f>IF(W109&lt;&gt;0,(W109/$F109)*100,0)</f>
        <v>0</v>
      </c>
      <c r="U109" s="649">
        <v>0</v>
      </c>
      <c r="V109" s="649">
        <f>W109-U109</f>
        <v>0</v>
      </c>
      <c r="W109" s="651"/>
      <c r="X109" s="652">
        <f>IF(AA109&lt;&gt;0,(AA109/$F109)*100,0)</f>
        <v>0</v>
      </c>
      <c r="Y109" s="649">
        <v>0</v>
      </c>
      <c r="Z109" s="649">
        <f>AA109-Y109</f>
        <v>0</v>
      </c>
      <c r="AA109" s="651"/>
      <c r="AB109" s="652">
        <f>IF(AE109&lt;&gt;0,(AE109/$F109)*100,0)</f>
        <v>0</v>
      </c>
      <c r="AC109" s="649">
        <v>0</v>
      </c>
      <c r="AD109" s="649">
        <f>AE109-AC109</f>
        <v>0</v>
      </c>
      <c r="AE109" s="651"/>
      <c r="AF109" s="652">
        <f>IF(AI109&lt;&gt;0,(AI109/$F109)*100,0)</f>
        <v>0</v>
      </c>
      <c r="AG109" s="649">
        <v>0</v>
      </c>
      <c r="AH109" s="649">
        <f>AI109-AG109</f>
        <v>0</v>
      </c>
      <c r="AI109" s="651"/>
      <c r="AJ109" s="652">
        <f>IF(AM109&lt;&gt;0,(AM109/$F109)*100,0)</f>
        <v>0</v>
      </c>
      <c r="AK109" s="649">
        <v>0</v>
      </c>
      <c r="AL109" s="649">
        <f>AM109-AK109</f>
        <v>0</v>
      </c>
      <c r="AM109" s="651"/>
      <c r="AN109" s="652">
        <f>IF(AQ109&lt;&gt;0,(AQ109/$F109)*100,0)</f>
        <v>0</v>
      </c>
      <c r="AO109" s="649">
        <v>0</v>
      </c>
      <c r="AP109" s="649">
        <f>AQ109-AO109</f>
        <v>0</v>
      </c>
      <c r="AQ109" s="651"/>
      <c r="AR109" s="652">
        <f>IF(AU109&lt;&gt;0,(AU109/$F109)*100,0)</f>
        <v>0</v>
      </c>
      <c r="AS109" s="649">
        <v>0</v>
      </c>
      <c r="AT109" s="649">
        <f>AU109-AS109</f>
        <v>0</v>
      </c>
      <c r="AU109" s="651"/>
      <c r="AV109" s="652">
        <f>IF(AY109&lt;&gt;0,(AY109/$F109)*100,0)</f>
        <v>0</v>
      </c>
      <c r="AW109" s="649">
        <v>0</v>
      </c>
      <c r="AX109" s="649">
        <f>AY109-AW109</f>
        <v>0</v>
      </c>
      <c r="AY109" s="651"/>
      <c r="AZ109" s="652">
        <f>IF(BC109&lt;&gt;0,(BC109/$F109)*100,0)</f>
        <v>0</v>
      </c>
      <c r="BA109" s="649">
        <v>0</v>
      </c>
      <c r="BB109" s="649">
        <f>BC109-BA109</f>
        <v>0</v>
      </c>
      <c r="BC109" s="651"/>
      <c r="BD109" s="652">
        <f>IF(BG109&lt;&gt;0,(BG109/$F109)*100,0)</f>
        <v>0</v>
      </c>
      <c r="BE109" s="649">
        <v>0</v>
      </c>
      <c r="BF109" s="649">
        <f>BG109-BE109</f>
        <v>0</v>
      </c>
      <c r="BG109" s="651"/>
      <c r="BH109" s="652">
        <f>IF(BK109&lt;&gt;0,(BK109/$F109)*100,0)</f>
        <v>0</v>
      </c>
      <c r="BI109" s="649">
        <v>0</v>
      </c>
      <c r="BJ109" s="649">
        <f>BK109-BI109</f>
        <v>0</v>
      </c>
      <c r="BK109" s="651"/>
      <c r="BL109" s="652">
        <f>IF(BO109&lt;&gt;0,(BO109/$F109)*100,0)</f>
        <v>0</v>
      </c>
      <c r="BM109" s="649">
        <v>0</v>
      </c>
      <c r="BN109" s="649">
        <f>BO109-BM109</f>
        <v>0</v>
      </c>
      <c r="BO109" s="651"/>
      <c r="BP109" s="652">
        <f>IF(BS109&lt;&gt;0,(BS109/$F109)*100,0)</f>
        <v>0</v>
      </c>
      <c r="BQ109" s="649">
        <v>0</v>
      </c>
      <c r="BR109" s="649">
        <f>BS109-BQ109</f>
        <v>0</v>
      </c>
      <c r="BS109" s="651"/>
      <c r="BT109" s="652">
        <f>IF(BW109&lt;&gt;0,(BW109/$F109)*100,0)</f>
        <v>0</v>
      </c>
      <c r="BU109" s="649">
        <v>0</v>
      </c>
      <c r="BV109" s="649">
        <f>BW109-BU109</f>
        <v>0</v>
      </c>
      <c r="BW109" s="651"/>
      <c r="BX109" s="652">
        <f>IF(CA109&lt;&gt;0,(CA109/$F109)*100,0)</f>
        <v>0</v>
      </c>
      <c r="BY109" s="649">
        <v>0</v>
      </c>
      <c r="BZ109" s="649">
        <f>CA109-BY109</f>
        <v>0</v>
      </c>
      <c r="CA109" s="651"/>
      <c r="CB109" s="652">
        <f>IF(CE109&lt;&gt;0,(CE109/$F109)*100,0)</f>
        <v>0</v>
      </c>
      <c r="CC109" s="649">
        <v>0</v>
      </c>
      <c r="CD109" s="649">
        <f>CE109-CC109</f>
        <v>0</v>
      </c>
      <c r="CE109" s="651"/>
      <c r="CF109" s="652">
        <f>IF(CI109&lt;&gt;0,(CI109/$F109)*100,0)</f>
        <v>0</v>
      </c>
      <c r="CG109" s="649">
        <v>0</v>
      </c>
      <c r="CH109" s="649">
        <f>CI109-CG109</f>
        <v>0</v>
      </c>
      <c r="CI109" s="651"/>
      <c r="CJ109" s="652">
        <f>IF(CM109&lt;&gt;0,(CM109/$F109)*100,0)</f>
        <v>0</v>
      </c>
      <c r="CK109" s="649">
        <v>0</v>
      </c>
      <c r="CL109" s="649">
        <f>CM109-CK109</f>
        <v>0</v>
      </c>
      <c r="CM109" s="651"/>
      <c r="CN109" s="652">
        <f>IF(CQ109&lt;&gt;0,(CQ109/$F109)*100,0)</f>
        <v>0</v>
      </c>
      <c r="CO109" s="649">
        <v>0</v>
      </c>
      <c r="CP109" s="649">
        <f>CQ109-CO109</f>
        <v>0</v>
      </c>
      <c r="CQ109" s="651"/>
      <c r="CR109" s="652">
        <f>IF(CU109&lt;&gt;0,(CU109/$F109)*100,0)</f>
        <v>0</v>
      </c>
      <c r="CS109" s="649">
        <v>0</v>
      </c>
      <c r="CT109" s="649">
        <f>CU109-CS109</f>
        <v>0</v>
      </c>
      <c r="CU109" s="651"/>
      <c r="CV109" s="652">
        <f>IF(CY109&lt;&gt;0,(CY109/$F109)*100,0)</f>
        <v>0</v>
      </c>
      <c r="CW109" s="649">
        <v>0</v>
      </c>
      <c r="CX109" s="649">
        <f>CY109-CW109</f>
        <v>0</v>
      </c>
      <c r="CY109" s="651"/>
      <c r="CZ109" s="652">
        <f>IF(DC109&lt;&gt;0,(DC109/$F109)*100,0)</f>
        <v>0</v>
      </c>
      <c r="DA109" s="649">
        <v>0</v>
      </c>
      <c r="DB109" s="649">
        <f>DC109-DA109</f>
        <v>0</v>
      </c>
      <c r="DC109" s="651"/>
      <c r="DD109" s="652">
        <f>IF(DG109&lt;&gt;0,(DG109/$F109)*100,0)</f>
        <v>0</v>
      </c>
      <c r="DE109" s="649">
        <v>0</v>
      </c>
      <c r="DF109" s="649">
        <f>DG109-DE109</f>
        <v>0</v>
      </c>
      <c r="DG109" s="651"/>
      <c r="DH109" s="652">
        <f>IF(DK109&lt;&gt;0,(DK109/$F109)*100,0)</f>
        <v>0</v>
      </c>
      <c r="DI109" s="649">
        <v>0</v>
      </c>
      <c r="DJ109" s="649">
        <f>DK109-DI109</f>
        <v>0</v>
      </c>
      <c r="DK109" s="651"/>
      <c r="DL109" s="652">
        <f>IF(DO109&lt;&gt;0,(DO109/$F109)*100,0)</f>
        <v>0</v>
      </c>
      <c r="DM109" s="649">
        <v>0</v>
      </c>
      <c r="DN109" s="649">
        <f>DO109-DM109</f>
        <v>0</v>
      </c>
      <c r="DO109" s="651"/>
      <c r="DP109" s="652">
        <f>IF(DS109&lt;&gt;0,(DS109/$F109)*100,0)</f>
        <v>0</v>
      </c>
      <c r="DQ109" s="649">
        <v>0</v>
      </c>
      <c r="DR109" s="649">
        <f>DS109-DQ109</f>
        <v>0</v>
      </c>
      <c r="DS109" s="651"/>
      <c r="DT109" s="652">
        <f>IF(DW109&lt;&gt;0,(DW109/$F109)*100,0)</f>
        <v>0</v>
      </c>
      <c r="DU109" s="649">
        <v>0</v>
      </c>
      <c r="DV109" s="649">
        <f>DW109-DU109</f>
        <v>0</v>
      </c>
      <c r="DW109" s="651"/>
      <c r="DX109" s="652">
        <f>IF(EA109&lt;&gt;0,(EA109/$F109)*100,0)</f>
        <v>0</v>
      </c>
      <c r="DY109" s="649">
        <v>0</v>
      </c>
      <c r="DZ109" s="649">
        <f>EA109-DY109</f>
        <v>0</v>
      </c>
      <c r="EA109" s="651"/>
    </row>
    <row r="110" spans="2:131" ht="12.75" hidden="1" customHeight="1">
      <c r="B110" s="665"/>
      <c r="C110" s="627"/>
      <c r="D110" s="653" t="s">
        <v>2450</v>
      </c>
      <c r="E110" s="654" t="s">
        <v>2451</v>
      </c>
      <c r="F110" s="655">
        <f>IF(F109=0,F107,F109)</f>
        <v>54124187.199682988</v>
      </c>
      <c r="G110" s="656"/>
      <c r="H110" s="657"/>
      <c r="I110" s="658"/>
      <c r="J110" s="658"/>
      <c r="K110" s="659"/>
      <c r="L110" s="660">
        <f t="shared" ref="L110:AQ110" si="188">L109+H110</f>
        <v>0</v>
      </c>
      <c r="M110" s="660">
        <f t="shared" si="188"/>
        <v>0</v>
      </c>
      <c r="N110" s="661">
        <f t="shared" si="188"/>
        <v>0</v>
      </c>
      <c r="O110" s="662">
        <f t="shared" si="188"/>
        <v>0</v>
      </c>
      <c r="P110" s="663">
        <f t="shared" si="188"/>
        <v>0</v>
      </c>
      <c r="Q110" s="660">
        <f t="shared" si="188"/>
        <v>0</v>
      </c>
      <c r="R110" s="660">
        <f t="shared" si="188"/>
        <v>0</v>
      </c>
      <c r="S110" s="662">
        <f t="shared" si="188"/>
        <v>0</v>
      </c>
      <c r="T110" s="663">
        <f t="shared" si="188"/>
        <v>0</v>
      </c>
      <c r="U110" s="660">
        <f t="shared" si="188"/>
        <v>0</v>
      </c>
      <c r="V110" s="660">
        <f t="shared" si="188"/>
        <v>0</v>
      </c>
      <c r="W110" s="662">
        <f t="shared" si="188"/>
        <v>0</v>
      </c>
      <c r="X110" s="663">
        <f t="shared" si="188"/>
        <v>0</v>
      </c>
      <c r="Y110" s="660">
        <f t="shared" si="188"/>
        <v>0</v>
      </c>
      <c r="Z110" s="660">
        <f t="shared" si="188"/>
        <v>0</v>
      </c>
      <c r="AA110" s="662">
        <f t="shared" si="188"/>
        <v>0</v>
      </c>
      <c r="AB110" s="663">
        <f t="shared" si="188"/>
        <v>0</v>
      </c>
      <c r="AC110" s="660">
        <f t="shared" si="188"/>
        <v>0</v>
      </c>
      <c r="AD110" s="660">
        <f t="shared" si="188"/>
        <v>0</v>
      </c>
      <c r="AE110" s="662">
        <f t="shared" si="188"/>
        <v>0</v>
      </c>
      <c r="AF110" s="663">
        <f t="shared" si="188"/>
        <v>0</v>
      </c>
      <c r="AG110" s="660">
        <f t="shared" si="188"/>
        <v>0</v>
      </c>
      <c r="AH110" s="660">
        <f t="shared" si="188"/>
        <v>0</v>
      </c>
      <c r="AI110" s="662">
        <f t="shared" si="188"/>
        <v>0</v>
      </c>
      <c r="AJ110" s="663">
        <f t="shared" si="188"/>
        <v>0</v>
      </c>
      <c r="AK110" s="660">
        <f t="shared" si="188"/>
        <v>0</v>
      </c>
      <c r="AL110" s="660">
        <f t="shared" si="188"/>
        <v>0</v>
      </c>
      <c r="AM110" s="662">
        <f t="shared" si="188"/>
        <v>0</v>
      </c>
      <c r="AN110" s="663">
        <f t="shared" si="188"/>
        <v>0</v>
      </c>
      <c r="AO110" s="660">
        <f t="shared" si="188"/>
        <v>0</v>
      </c>
      <c r="AP110" s="660">
        <f t="shared" si="188"/>
        <v>0</v>
      </c>
      <c r="AQ110" s="662">
        <f t="shared" si="188"/>
        <v>0</v>
      </c>
      <c r="AR110" s="663">
        <f t="shared" ref="AR110:BW110" si="189">AR109+AN110</f>
        <v>0</v>
      </c>
      <c r="AS110" s="660">
        <f t="shared" si="189"/>
        <v>0</v>
      </c>
      <c r="AT110" s="660">
        <f t="shared" si="189"/>
        <v>0</v>
      </c>
      <c r="AU110" s="662">
        <f t="shared" si="189"/>
        <v>0</v>
      </c>
      <c r="AV110" s="663">
        <f t="shared" si="189"/>
        <v>0</v>
      </c>
      <c r="AW110" s="660">
        <f t="shared" si="189"/>
        <v>0</v>
      </c>
      <c r="AX110" s="660">
        <f t="shared" si="189"/>
        <v>0</v>
      </c>
      <c r="AY110" s="662">
        <f t="shared" si="189"/>
        <v>0</v>
      </c>
      <c r="AZ110" s="663">
        <f t="shared" si="189"/>
        <v>0</v>
      </c>
      <c r="BA110" s="660">
        <f t="shared" si="189"/>
        <v>0</v>
      </c>
      <c r="BB110" s="660">
        <f t="shared" si="189"/>
        <v>0</v>
      </c>
      <c r="BC110" s="662">
        <f t="shared" si="189"/>
        <v>0</v>
      </c>
      <c r="BD110" s="663">
        <f t="shared" si="189"/>
        <v>0</v>
      </c>
      <c r="BE110" s="660">
        <f t="shared" si="189"/>
        <v>0</v>
      </c>
      <c r="BF110" s="660">
        <f t="shared" si="189"/>
        <v>0</v>
      </c>
      <c r="BG110" s="662">
        <f t="shared" si="189"/>
        <v>0</v>
      </c>
      <c r="BH110" s="663">
        <f t="shared" si="189"/>
        <v>0</v>
      </c>
      <c r="BI110" s="660">
        <f t="shared" si="189"/>
        <v>0</v>
      </c>
      <c r="BJ110" s="660">
        <f t="shared" si="189"/>
        <v>0</v>
      </c>
      <c r="BK110" s="662">
        <f t="shared" si="189"/>
        <v>0</v>
      </c>
      <c r="BL110" s="663">
        <f t="shared" si="189"/>
        <v>0</v>
      </c>
      <c r="BM110" s="660">
        <f t="shared" si="189"/>
        <v>0</v>
      </c>
      <c r="BN110" s="660">
        <f t="shared" si="189"/>
        <v>0</v>
      </c>
      <c r="BO110" s="662">
        <f t="shared" si="189"/>
        <v>0</v>
      </c>
      <c r="BP110" s="663">
        <f t="shared" si="189"/>
        <v>0</v>
      </c>
      <c r="BQ110" s="660">
        <f t="shared" si="189"/>
        <v>0</v>
      </c>
      <c r="BR110" s="660">
        <f t="shared" si="189"/>
        <v>0</v>
      </c>
      <c r="BS110" s="662">
        <f t="shared" si="189"/>
        <v>0</v>
      </c>
      <c r="BT110" s="663">
        <f t="shared" si="189"/>
        <v>0</v>
      </c>
      <c r="BU110" s="660">
        <f t="shared" si="189"/>
        <v>0</v>
      </c>
      <c r="BV110" s="660">
        <f t="shared" si="189"/>
        <v>0</v>
      </c>
      <c r="BW110" s="662">
        <f t="shared" si="189"/>
        <v>0</v>
      </c>
      <c r="BX110" s="663">
        <f t="shared" ref="BX110:DC110" si="190">BX109+BT110</f>
        <v>0</v>
      </c>
      <c r="BY110" s="660">
        <f t="shared" si="190"/>
        <v>0</v>
      </c>
      <c r="BZ110" s="660">
        <f t="shared" si="190"/>
        <v>0</v>
      </c>
      <c r="CA110" s="662">
        <f t="shared" si="190"/>
        <v>0</v>
      </c>
      <c r="CB110" s="663">
        <f t="shared" si="190"/>
        <v>0</v>
      </c>
      <c r="CC110" s="660">
        <f t="shared" si="190"/>
        <v>0</v>
      </c>
      <c r="CD110" s="660">
        <f t="shared" si="190"/>
        <v>0</v>
      </c>
      <c r="CE110" s="662">
        <f t="shared" si="190"/>
        <v>0</v>
      </c>
      <c r="CF110" s="663">
        <f t="shared" si="190"/>
        <v>0</v>
      </c>
      <c r="CG110" s="660">
        <f t="shared" si="190"/>
        <v>0</v>
      </c>
      <c r="CH110" s="660">
        <f t="shared" si="190"/>
        <v>0</v>
      </c>
      <c r="CI110" s="662">
        <f t="shared" si="190"/>
        <v>0</v>
      </c>
      <c r="CJ110" s="663">
        <f t="shared" si="190"/>
        <v>0</v>
      </c>
      <c r="CK110" s="660">
        <f t="shared" si="190"/>
        <v>0</v>
      </c>
      <c r="CL110" s="660">
        <f t="shared" si="190"/>
        <v>0</v>
      </c>
      <c r="CM110" s="662">
        <f t="shared" si="190"/>
        <v>0</v>
      </c>
      <c r="CN110" s="663">
        <f t="shared" si="190"/>
        <v>0</v>
      </c>
      <c r="CO110" s="660">
        <f t="shared" si="190"/>
        <v>0</v>
      </c>
      <c r="CP110" s="660">
        <f t="shared" si="190"/>
        <v>0</v>
      </c>
      <c r="CQ110" s="662">
        <f t="shared" si="190"/>
        <v>0</v>
      </c>
      <c r="CR110" s="663">
        <f t="shared" si="190"/>
        <v>0</v>
      </c>
      <c r="CS110" s="660">
        <f t="shared" si="190"/>
        <v>0</v>
      </c>
      <c r="CT110" s="660">
        <f t="shared" si="190"/>
        <v>0</v>
      </c>
      <c r="CU110" s="662">
        <f t="shared" si="190"/>
        <v>0</v>
      </c>
      <c r="CV110" s="663">
        <f t="shared" si="190"/>
        <v>0</v>
      </c>
      <c r="CW110" s="660">
        <f t="shared" si="190"/>
        <v>0</v>
      </c>
      <c r="CX110" s="660">
        <f t="shared" si="190"/>
        <v>0</v>
      </c>
      <c r="CY110" s="662">
        <f t="shared" si="190"/>
        <v>0</v>
      </c>
      <c r="CZ110" s="663">
        <f t="shared" si="190"/>
        <v>0</v>
      </c>
      <c r="DA110" s="660">
        <f t="shared" si="190"/>
        <v>0</v>
      </c>
      <c r="DB110" s="660">
        <f t="shared" si="190"/>
        <v>0</v>
      </c>
      <c r="DC110" s="662">
        <f t="shared" si="190"/>
        <v>0</v>
      </c>
      <c r="DD110" s="663">
        <f t="shared" ref="DD110:EA110" si="191">DD109+CZ110</f>
        <v>0</v>
      </c>
      <c r="DE110" s="660">
        <f t="shared" si="191"/>
        <v>0</v>
      </c>
      <c r="DF110" s="660">
        <f t="shared" si="191"/>
        <v>0</v>
      </c>
      <c r="DG110" s="662">
        <f t="shared" si="191"/>
        <v>0</v>
      </c>
      <c r="DH110" s="663">
        <f t="shared" si="191"/>
        <v>0</v>
      </c>
      <c r="DI110" s="660">
        <f t="shared" si="191"/>
        <v>0</v>
      </c>
      <c r="DJ110" s="660">
        <f t="shared" si="191"/>
        <v>0</v>
      </c>
      <c r="DK110" s="662">
        <f t="shared" si="191"/>
        <v>0</v>
      </c>
      <c r="DL110" s="663">
        <f t="shared" si="191"/>
        <v>0</v>
      </c>
      <c r="DM110" s="660">
        <f t="shared" si="191"/>
        <v>0</v>
      </c>
      <c r="DN110" s="660">
        <f t="shared" si="191"/>
        <v>0</v>
      </c>
      <c r="DO110" s="662">
        <f t="shared" si="191"/>
        <v>0</v>
      </c>
      <c r="DP110" s="663">
        <f t="shared" si="191"/>
        <v>0</v>
      </c>
      <c r="DQ110" s="660">
        <f t="shared" si="191"/>
        <v>0</v>
      </c>
      <c r="DR110" s="660">
        <f t="shared" si="191"/>
        <v>0</v>
      </c>
      <c r="DS110" s="662">
        <f t="shared" si="191"/>
        <v>0</v>
      </c>
      <c r="DT110" s="663">
        <f t="shared" si="191"/>
        <v>0</v>
      </c>
      <c r="DU110" s="660">
        <f t="shared" si="191"/>
        <v>0</v>
      </c>
      <c r="DV110" s="660">
        <f t="shared" si="191"/>
        <v>0</v>
      </c>
      <c r="DW110" s="662">
        <f t="shared" si="191"/>
        <v>0</v>
      </c>
      <c r="DX110" s="663">
        <f t="shared" si="191"/>
        <v>0</v>
      </c>
      <c r="DY110" s="660">
        <f t="shared" si="191"/>
        <v>0</v>
      </c>
      <c r="DZ110" s="660">
        <f t="shared" si="191"/>
        <v>0</v>
      </c>
      <c r="EA110" s="662">
        <f t="shared" si="191"/>
        <v>0</v>
      </c>
    </row>
    <row r="111" spans="2:131" ht="12.75" customHeight="1">
      <c r="B111" s="610">
        <v>25</v>
      </c>
      <c r="C111" s="664" t="e">
        <f>NA()</f>
        <v>#N/A</v>
      </c>
      <c r="D111" s="612" t="s">
        <v>2445</v>
      </c>
      <c r="E111" s="613" t="s">
        <v>2446</v>
      </c>
      <c r="F111" s="614" t="e">
        <f>NA()</f>
        <v>#N/A</v>
      </c>
      <c r="G111" s="615" t="e">
        <f>NA()</f>
        <v>#N/A</v>
      </c>
      <c r="H111" s="616"/>
      <c r="I111" s="617"/>
      <c r="J111" s="617"/>
      <c r="K111" s="618"/>
      <c r="L111" s="619" t="e">
        <f>NA()</f>
        <v>#N/A</v>
      </c>
      <c r="M111" s="620" t="e">
        <f>NA()</f>
        <v>#N/A</v>
      </c>
      <c r="N111" s="621" t="e">
        <f>NA()</f>
        <v>#N/A</v>
      </c>
      <c r="O111" s="622" t="e">
        <f>M111+N111</f>
        <v>#N/A</v>
      </c>
      <c r="P111" s="623" t="e">
        <f>NA()</f>
        <v>#N/A</v>
      </c>
      <c r="Q111" s="624" t="e">
        <f>NA()</f>
        <v>#N/A</v>
      </c>
      <c r="R111" s="624" t="e">
        <f>NA()</f>
        <v>#N/A</v>
      </c>
      <c r="S111" s="625" t="e">
        <f>Q111+R111</f>
        <v>#N/A</v>
      </c>
      <c r="T111" s="623" t="e">
        <f>NA()</f>
        <v>#N/A</v>
      </c>
      <c r="U111" s="624" t="e">
        <f>NA()</f>
        <v>#N/A</v>
      </c>
      <c r="V111" s="624" t="e">
        <f>NA()</f>
        <v>#N/A</v>
      </c>
      <c r="W111" s="625" t="e">
        <f>U111+V111</f>
        <v>#N/A</v>
      </c>
      <c r="X111" s="623" t="e">
        <f>NA()</f>
        <v>#N/A</v>
      </c>
      <c r="Y111" s="624" t="e">
        <f>NA()</f>
        <v>#N/A</v>
      </c>
      <c r="Z111" s="624" t="e">
        <f>NA()</f>
        <v>#N/A</v>
      </c>
      <c r="AA111" s="625" t="e">
        <f>Y111+Z111</f>
        <v>#N/A</v>
      </c>
      <c r="AB111" s="623" t="e">
        <f>NA()</f>
        <v>#N/A</v>
      </c>
      <c r="AC111" s="624" t="e">
        <f>NA()</f>
        <v>#N/A</v>
      </c>
      <c r="AD111" s="624" t="e">
        <f>NA()</f>
        <v>#N/A</v>
      </c>
      <c r="AE111" s="625" t="e">
        <f>AC111+AD111</f>
        <v>#N/A</v>
      </c>
      <c r="AF111" s="623" t="e">
        <f>NA()</f>
        <v>#N/A</v>
      </c>
      <c r="AG111" s="624" t="e">
        <f>NA()</f>
        <v>#N/A</v>
      </c>
      <c r="AH111" s="624" t="e">
        <f>NA()</f>
        <v>#N/A</v>
      </c>
      <c r="AI111" s="625" t="e">
        <f>AG111+AH111</f>
        <v>#N/A</v>
      </c>
      <c r="AJ111" s="623" t="e">
        <f>NA()</f>
        <v>#N/A</v>
      </c>
      <c r="AK111" s="624" t="e">
        <f>NA()</f>
        <v>#N/A</v>
      </c>
      <c r="AL111" s="624" t="e">
        <f>NA()</f>
        <v>#N/A</v>
      </c>
      <c r="AM111" s="625" t="e">
        <f>AK111+AL111</f>
        <v>#N/A</v>
      </c>
      <c r="AN111" s="623" t="e">
        <f>NA()</f>
        <v>#N/A</v>
      </c>
      <c r="AO111" s="624" t="e">
        <f>NA()</f>
        <v>#N/A</v>
      </c>
      <c r="AP111" s="624" t="e">
        <f>NA()</f>
        <v>#N/A</v>
      </c>
      <c r="AQ111" s="625" t="e">
        <f>AO111+AP111</f>
        <v>#N/A</v>
      </c>
      <c r="AR111" s="623" t="e">
        <f>NA()</f>
        <v>#N/A</v>
      </c>
      <c r="AS111" s="624" t="e">
        <f>NA()</f>
        <v>#N/A</v>
      </c>
      <c r="AT111" s="624" t="e">
        <f>NA()</f>
        <v>#N/A</v>
      </c>
      <c r="AU111" s="625" t="e">
        <f>AS111+AT111</f>
        <v>#N/A</v>
      </c>
      <c r="AV111" s="623" t="e">
        <f>NA()</f>
        <v>#N/A</v>
      </c>
      <c r="AW111" s="624" t="e">
        <f>NA()</f>
        <v>#N/A</v>
      </c>
      <c r="AX111" s="624" t="e">
        <f>NA()</f>
        <v>#N/A</v>
      </c>
      <c r="AY111" s="625" t="e">
        <f>AW111+AX111</f>
        <v>#N/A</v>
      </c>
      <c r="AZ111" s="623" t="e">
        <f>NA()</f>
        <v>#N/A</v>
      </c>
      <c r="BA111" s="624" t="e">
        <f>NA()</f>
        <v>#N/A</v>
      </c>
      <c r="BB111" s="624" t="e">
        <f>NA()</f>
        <v>#N/A</v>
      </c>
      <c r="BC111" s="625" t="e">
        <f>BA111+BB111</f>
        <v>#N/A</v>
      </c>
      <c r="BD111" s="623" t="e">
        <f>NA()</f>
        <v>#N/A</v>
      </c>
      <c r="BE111" s="624" t="e">
        <f>NA()</f>
        <v>#N/A</v>
      </c>
      <c r="BF111" s="624" t="e">
        <f>NA()</f>
        <v>#N/A</v>
      </c>
      <c r="BG111" s="625" t="e">
        <f>BE111+BF111</f>
        <v>#N/A</v>
      </c>
      <c r="BH111" s="623" t="e">
        <f>NA()</f>
        <v>#N/A</v>
      </c>
      <c r="BI111" s="624" t="e">
        <f>NA()</f>
        <v>#N/A</v>
      </c>
      <c r="BJ111" s="624" t="e">
        <f>NA()</f>
        <v>#N/A</v>
      </c>
      <c r="BK111" s="625" t="e">
        <f>BI111+BJ111</f>
        <v>#N/A</v>
      </c>
      <c r="BL111" s="623" t="e">
        <f>NA()</f>
        <v>#N/A</v>
      </c>
      <c r="BM111" s="624" t="e">
        <f>NA()</f>
        <v>#N/A</v>
      </c>
      <c r="BN111" s="624" t="e">
        <f>NA()</f>
        <v>#N/A</v>
      </c>
      <c r="BO111" s="625" t="e">
        <f>BM111+BN111</f>
        <v>#N/A</v>
      </c>
      <c r="BP111" s="623" t="e">
        <f>NA()</f>
        <v>#N/A</v>
      </c>
      <c r="BQ111" s="624" t="e">
        <f>NA()</f>
        <v>#N/A</v>
      </c>
      <c r="BR111" s="624" t="e">
        <f>NA()</f>
        <v>#N/A</v>
      </c>
      <c r="BS111" s="625" t="e">
        <f>BQ111+BR111</f>
        <v>#N/A</v>
      </c>
      <c r="BT111" s="623" t="e">
        <f>NA()</f>
        <v>#N/A</v>
      </c>
      <c r="BU111" s="624" t="e">
        <f>NA()</f>
        <v>#N/A</v>
      </c>
      <c r="BV111" s="624" t="e">
        <f>NA()</f>
        <v>#N/A</v>
      </c>
      <c r="BW111" s="625" t="e">
        <f>BU111+BV111</f>
        <v>#N/A</v>
      </c>
      <c r="BX111" s="623" t="e">
        <f>NA()</f>
        <v>#N/A</v>
      </c>
      <c r="BY111" s="624" t="e">
        <f>NA()</f>
        <v>#N/A</v>
      </c>
      <c r="BZ111" s="624" t="e">
        <f>NA()</f>
        <v>#N/A</v>
      </c>
      <c r="CA111" s="625" t="e">
        <f>BY111+BZ111</f>
        <v>#N/A</v>
      </c>
      <c r="CB111" s="623" t="e">
        <f>NA()</f>
        <v>#N/A</v>
      </c>
      <c r="CC111" s="624" t="e">
        <f>NA()</f>
        <v>#N/A</v>
      </c>
      <c r="CD111" s="624" t="e">
        <f>NA()</f>
        <v>#N/A</v>
      </c>
      <c r="CE111" s="625" t="e">
        <f>CC111+CD111</f>
        <v>#N/A</v>
      </c>
      <c r="CF111" s="623" t="e">
        <f>NA()</f>
        <v>#N/A</v>
      </c>
      <c r="CG111" s="624" t="e">
        <f>NA()</f>
        <v>#N/A</v>
      </c>
      <c r="CH111" s="624" t="e">
        <f>NA()</f>
        <v>#N/A</v>
      </c>
      <c r="CI111" s="625" t="e">
        <f>CG111+CH111</f>
        <v>#N/A</v>
      </c>
      <c r="CJ111" s="623" t="e">
        <f>NA()</f>
        <v>#N/A</v>
      </c>
      <c r="CK111" s="624" t="e">
        <f>NA()</f>
        <v>#N/A</v>
      </c>
      <c r="CL111" s="624" t="e">
        <f>NA()</f>
        <v>#N/A</v>
      </c>
      <c r="CM111" s="625" t="e">
        <f>CK111+CL111</f>
        <v>#N/A</v>
      </c>
      <c r="CN111" s="623" t="e">
        <f>NA()</f>
        <v>#N/A</v>
      </c>
      <c r="CO111" s="624" t="e">
        <f>NA()</f>
        <v>#N/A</v>
      </c>
      <c r="CP111" s="624" t="e">
        <f>NA()</f>
        <v>#N/A</v>
      </c>
      <c r="CQ111" s="625" t="e">
        <f>CO111+CP111</f>
        <v>#N/A</v>
      </c>
      <c r="CR111" s="623" t="e">
        <f>NA()</f>
        <v>#N/A</v>
      </c>
      <c r="CS111" s="624" t="e">
        <f>NA()</f>
        <v>#N/A</v>
      </c>
      <c r="CT111" s="624" t="e">
        <f>NA()</f>
        <v>#N/A</v>
      </c>
      <c r="CU111" s="625" t="e">
        <f>CS111+CT111</f>
        <v>#N/A</v>
      </c>
      <c r="CV111" s="623" t="e">
        <f>NA()</f>
        <v>#N/A</v>
      </c>
      <c r="CW111" s="624" t="e">
        <f>NA()</f>
        <v>#N/A</v>
      </c>
      <c r="CX111" s="624" t="e">
        <f>NA()</f>
        <v>#N/A</v>
      </c>
      <c r="CY111" s="625" t="e">
        <f>CW111+CX111</f>
        <v>#N/A</v>
      </c>
      <c r="CZ111" s="623" t="e">
        <f>NA()</f>
        <v>#N/A</v>
      </c>
      <c r="DA111" s="624" t="e">
        <f>NA()</f>
        <v>#N/A</v>
      </c>
      <c r="DB111" s="624" t="e">
        <f>NA()</f>
        <v>#N/A</v>
      </c>
      <c r="DC111" s="625" t="e">
        <f>DA111+DB111</f>
        <v>#N/A</v>
      </c>
      <c r="DD111" s="623" t="e">
        <f>NA()</f>
        <v>#N/A</v>
      </c>
      <c r="DE111" s="624" t="e">
        <f>NA()</f>
        <v>#N/A</v>
      </c>
      <c r="DF111" s="624" t="e">
        <f>NA()</f>
        <v>#N/A</v>
      </c>
      <c r="DG111" s="625" t="e">
        <f>DE111+DF111</f>
        <v>#N/A</v>
      </c>
      <c r="DH111" s="623" t="e">
        <f>NA()</f>
        <v>#N/A</v>
      </c>
      <c r="DI111" s="624" t="e">
        <f>NA()</f>
        <v>#N/A</v>
      </c>
      <c r="DJ111" s="624" t="e">
        <f>NA()</f>
        <v>#N/A</v>
      </c>
      <c r="DK111" s="625" t="e">
        <f>DI111+DJ111</f>
        <v>#N/A</v>
      </c>
      <c r="DL111" s="623" t="e">
        <f>NA()</f>
        <v>#N/A</v>
      </c>
      <c r="DM111" s="624" t="e">
        <f>NA()</f>
        <v>#N/A</v>
      </c>
      <c r="DN111" s="624" t="e">
        <f>NA()</f>
        <v>#N/A</v>
      </c>
      <c r="DO111" s="625" t="e">
        <f>DM111+DN111</f>
        <v>#N/A</v>
      </c>
      <c r="DP111" s="623" t="e">
        <f>NA()</f>
        <v>#N/A</v>
      </c>
      <c r="DQ111" s="624" t="e">
        <f>NA()</f>
        <v>#N/A</v>
      </c>
      <c r="DR111" s="624" t="e">
        <f>NA()</f>
        <v>#N/A</v>
      </c>
      <c r="DS111" s="625" t="e">
        <f>DQ111+DR111</f>
        <v>#N/A</v>
      </c>
      <c r="DT111" s="623" t="e">
        <f>NA()</f>
        <v>#N/A</v>
      </c>
      <c r="DU111" s="624" t="e">
        <f>NA()</f>
        <v>#N/A</v>
      </c>
      <c r="DV111" s="624" t="e">
        <f>NA()</f>
        <v>#N/A</v>
      </c>
      <c r="DW111" s="625" t="e">
        <f>DU111+DV111</f>
        <v>#N/A</v>
      </c>
      <c r="DX111" s="623" t="e">
        <f>NA()</f>
        <v>#N/A</v>
      </c>
      <c r="DY111" s="624" t="e">
        <f>NA()</f>
        <v>#N/A</v>
      </c>
      <c r="DZ111" s="624" t="e">
        <f>NA()</f>
        <v>#N/A</v>
      </c>
      <c r="EA111" s="625" t="e">
        <f>DY111+DZ111</f>
        <v>#N/A</v>
      </c>
    </row>
    <row r="112" spans="2:131" ht="12.75" hidden="1" customHeight="1">
      <c r="B112" s="626"/>
      <c r="C112" s="627"/>
      <c r="D112" s="628" t="s">
        <v>2445</v>
      </c>
      <c r="E112" s="629" t="s">
        <v>2447</v>
      </c>
      <c r="F112" s="630">
        <f>IF(F113&lt;&gt;0,F111-F113,0)</f>
        <v>0</v>
      </c>
      <c r="G112" s="631"/>
      <c r="H112" s="632"/>
      <c r="I112" s="633"/>
      <c r="J112" s="633"/>
      <c r="K112" s="634"/>
      <c r="L112" s="635" t="e">
        <f t="shared" ref="L112:AQ112" si="192">L111+H112</f>
        <v>#N/A</v>
      </c>
      <c r="M112" s="635" t="e">
        <f t="shared" si="192"/>
        <v>#N/A</v>
      </c>
      <c r="N112" s="636" t="e">
        <f t="shared" si="192"/>
        <v>#N/A</v>
      </c>
      <c r="O112" s="637" t="e">
        <f t="shared" si="192"/>
        <v>#N/A</v>
      </c>
      <c r="P112" s="638" t="e">
        <f t="shared" si="192"/>
        <v>#N/A</v>
      </c>
      <c r="Q112" s="639" t="e">
        <f t="shared" si="192"/>
        <v>#N/A</v>
      </c>
      <c r="R112" s="640" t="e">
        <f t="shared" si="192"/>
        <v>#N/A</v>
      </c>
      <c r="S112" s="641" t="e">
        <f t="shared" si="192"/>
        <v>#N/A</v>
      </c>
      <c r="T112" s="638" t="e">
        <f t="shared" si="192"/>
        <v>#N/A</v>
      </c>
      <c r="U112" s="639" t="e">
        <f t="shared" si="192"/>
        <v>#N/A</v>
      </c>
      <c r="V112" s="640" t="e">
        <f t="shared" si="192"/>
        <v>#N/A</v>
      </c>
      <c r="W112" s="641" t="e">
        <f t="shared" si="192"/>
        <v>#N/A</v>
      </c>
      <c r="X112" s="638" t="e">
        <f t="shared" si="192"/>
        <v>#N/A</v>
      </c>
      <c r="Y112" s="639" t="e">
        <f t="shared" si="192"/>
        <v>#N/A</v>
      </c>
      <c r="Z112" s="640" t="e">
        <f t="shared" si="192"/>
        <v>#N/A</v>
      </c>
      <c r="AA112" s="641" t="e">
        <f t="shared" si="192"/>
        <v>#N/A</v>
      </c>
      <c r="AB112" s="638" t="e">
        <f t="shared" si="192"/>
        <v>#N/A</v>
      </c>
      <c r="AC112" s="639" t="e">
        <f t="shared" si="192"/>
        <v>#N/A</v>
      </c>
      <c r="AD112" s="640" t="e">
        <f t="shared" si="192"/>
        <v>#N/A</v>
      </c>
      <c r="AE112" s="641" t="e">
        <f t="shared" si="192"/>
        <v>#N/A</v>
      </c>
      <c r="AF112" s="638" t="e">
        <f t="shared" si="192"/>
        <v>#N/A</v>
      </c>
      <c r="AG112" s="639" t="e">
        <f t="shared" si="192"/>
        <v>#N/A</v>
      </c>
      <c r="AH112" s="640" t="e">
        <f t="shared" si="192"/>
        <v>#N/A</v>
      </c>
      <c r="AI112" s="641" t="e">
        <f t="shared" si="192"/>
        <v>#N/A</v>
      </c>
      <c r="AJ112" s="638" t="e">
        <f t="shared" si="192"/>
        <v>#N/A</v>
      </c>
      <c r="AK112" s="639" t="e">
        <f t="shared" si="192"/>
        <v>#N/A</v>
      </c>
      <c r="AL112" s="640" t="e">
        <f t="shared" si="192"/>
        <v>#N/A</v>
      </c>
      <c r="AM112" s="641" t="e">
        <f t="shared" si="192"/>
        <v>#N/A</v>
      </c>
      <c r="AN112" s="638" t="e">
        <f t="shared" si="192"/>
        <v>#N/A</v>
      </c>
      <c r="AO112" s="639" t="e">
        <f t="shared" si="192"/>
        <v>#N/A</v>
      </c>
      <c r="AP112" s="640" t="e">
        <f t="shared" si="192"/>
        <v>#N/A</v>
      </c>
      <c r="AQ112" s="641" t="e">
        <f t="shared" si="192"/>
        <v>#N/A</v>
      </c>
      <c r="AR112" s="638" t="e">
        <f t="shared" ref="AR112:BW112" si="193">AR111+AN112</f>
        <v>#N/A</v>
      </c>
      <c r="AS112" s="639" t="e">
        <f t="shared" si="193"/>
        <v>#N/A</v>
      </c>
      <c r="AT112" s="640" t="e">
        <f t="shared" si="193"/>
        <v>#N/A</v>
      </c>
      <c r="AU112" s="641" t="e">
        <f t="shared" si="193"/>
        <v>#N/A</v>
      </c>
      <c r="AV112" s="638" t="e">
        <f t="shared" si="193"/>
        <v>#N/A</v>
      </c>
      <c r="AW112" s="639" t="e">
        <f t="shared" si="193"/>
        <v>#N/A</v>
      </c>
      <c r="AX112" s="640" t="e">
        <f t="shared" si="193"/>
        <v>#N/A</v>
      </c>
      <c r="AY112" s="641" t="e">
        <f t="shared" si="193"/>
        <v>#N/A</v>
      </c>
      <c r="AZ112" s="638" t="e">
        <f t="shared" si="193"/>
        <v>#N/A</v>
      </c>
      <c r="BA112" s="639" t="e">
        <f t="shared" si="193"/>
        <v>#N/A</v>
      </c>
      <c r="BB112" s="640" t="e">
        <f t="shared" si="193"/>
        <v>#N/A</v>
      </c>
      <c r="BC112" s="641" t="e">
        <f t="shared" si="193"/>
        <v>#N/A</v>
      </c>
      <c r="BD112" s="638" t="e">
        <f t="shared" si="193"/>
        <v>#N/A</v>
      </c>
      <c r="BE112" s="639" t="e">
        <f t="shared" si="193"/>
        <v>#N/A</v>
      </c>
      <c r="BF112" s="640" t="e">
        <f t="shared" si="193"/>
        <v>#N/A</v>
      </c>
      <c r="BG112" s="641" t="e">
        <f t="shared" si="193"/>
        <v>#N/A</v>
      </c>
      <c r="BH112" s="638" t="e">
        <f t="shared" si="193"/>
        <v>#N/A</v>
      </c>
      <c r="BI112" s="639" t="e">
        <f t="shared" si="193"/>
        <v>#N/A</v>
      </c>
      <c r="BJ112" s="640" t="e">
        <f t="shared" si="193"/>
        <v>#N/A</v>
      </c>
      <c r="BK112" s="641" t="e">
        <f t="shared" si="193"/>
        <v>#N/A</v>
      </c>
      <c r="BL112" s="638" t="e">
        <f t="shared" si="193"/>
        <v>#N/A</v>
      </c>
      <c r="BM112" s="639" t="e">
        <f t="shared" si="193"/>
        <v>#N/A</v>
      </c>
      <c r="BN112" s="640" t="e">
        <f t="shared" si="193"/>
        <v>#N/A</v>
      </c>
      <c r="BO112" s="641" t="e">
        <f t="shared" si="193"/>
        <v>#N/A</v>
      </c>
      <c r="BP112" s="638" t="e">
        <f t="shared" si="193"/>
        <v>#N/A</v>
      </c>
      <c r="BQ112" s="639" t="e">
        <f t="shared" si="193"/>
        <v>#N/A</v>
      </c>
      <c r="BR112" s="640" t="e">
        <f t="shared" si="193"/>
        <v>#N/A</v>
      </c>
      <c r="BS112" s="641" t="e">
        <f t="shared" si="193"/>
        <v>#N/A</v>
      </c>
      <c r="BT112" s="638" t="e">
        <f t="shared" si="193"/>
        <v>#N/A</v>
      </c>
      <c r="BU112" s="639" t="e">
        <f t="shared" si="193"/>
        <v>#N/A</v>
      </c>
      <c r="BV112" s="640" t="e">
        <f t="shared" si="193"/>
        <v>#N/A</v>
      </c>
      <c r="BW112" s="641" t="e">
        <f t="shared" si="193"/>
        <v>#N/A</v>
      </c>
      <c r="BX112" s="638" t="e">
        <f t="shared" ref="BX112:DC112" si="194">BX111+BT112</f>
        <v>#N/A</v>
      </c>
      <c r="BY112" s="639" t="e">
        <f t="shared" si="194"/>
        <v>#N/A</v>
      </c>
      <c r="BZ112" s="640" t="e">
        <f t="shared" si="194"/>
        <v>#N/A</v>
      </c>
      <c r="CA112" s="641" t="e">
        <f t="shared" si="194"/>
        <v>#N/A</v>
      </c>
      <c r="CB112" s="638" t="e">
        <f t="shared" si="194"/>
        <v>#N/A</v>
      </c>
      <c r="CC112" s="639" t="e">
        <f t="shared" si="194"/>
        <v>#N/A</v>
      </c>
      <c r="CD112" s="640" t="e">
        <f t="shared" si="194"/>
        <v>#N/A</v>
      </c>
      <c r="CE112" s="641" t="e">
        <f t="shared" si="194"/>
        <v>#N/A</v>
      </c>
      <c r="CF112" s="638" t="e">
        <f t="shared" si="194"/>
        <v>#N/A</v>
      </c>
      <c r="CG112" s="639" t="e">
        <f t="shared" si="194"/>
        <v>#N/A</v>
      </c>
      <c r="CH112" s="640" t="e">
        <f t="shared" si="194"/>
        <v>#N/A</v>
      </c>
      <c r="CI112" s="641" t="e">
        <f t="shared" si="194"/>
        <v>#N/A</v>
      </c>
      <c r="CJ112" s="638" t="e">
        <f t="shared" si="194"/>
        <v>#N/A</v>
      </c>
      <c r="CK112" s="639" t="e">
        <f t="shared" si="194"/>
        <v>#N/A</v>
      </c>
      <c r="CL112" s="640" t="e">
        <f t="shared" si="194"/>
        <v>#N/A</v>
      </c>
      <c r="CM112" s="641" t="e">
        <f t="shared" si="194"/>
        <v>#N/A</v>
      </c>
      <c r="CN112" s="638" t="e">
        <f t="shared" si="194"/>
        <v>#N/A</v>
      </c>
      <c r="CO112" s="639" t="e">
        <f t="shared" si="194"/>
        <v>#N/A</v>
      </c>
      <c r="CP112" s="640" t="e">
        <f t="shared" si="194"/>
        <v>#N/A</v>
      </c>
      <c r="CQ112" s="641" t="e">
        <f t="shared" si="194"/>
        <v>#N/A</v>
      </c>
      <c r="CR112" s="638" t="e">
        <f t="shared" si="194"/>
        <v>#N/A</v>
      </c>
      <c r="CS112" s="639" t="e">
        <f t="shared" si="194"/>
        <v>#N/A</v>
      </c>
      <c r="CT112" s="640" t="e">
        <f t="shared" si="194"/>
        <v>#N/A</v>
      </c>
      <c r="CU112" s="641" t="e">
        <f t="shared" si="194"/>
        <v>#N/A</v>
      </c>
      <c r="CV112" s="638" t="e">
        <f t="shared" si="194"/>
        <v>#N/A</v>
      </c>
      <c r="CW112" s="639" t="e">
        <f t="shared" si="194"/>
        <v>#N/A</v>
      </c>
      <c r="CX112" s="640" t="e">
        <f t="shared" si="194"/>
        <v>#N/A</v>
      </c>
      <c r="CY112" s="641" t="e">
        <f t="shared" si="194"/>
        <v>#N/A</v>
      </c>
      <c r="CZ112" s="638" t="e">
        <f t="shared" si="194"/>
        <v>#N/A</v>
      </c>
      <c r="DA112" s="639" t="e">
        <f t="shared" si="194"/>
        <v>#N/A</v>
      </c>
      <c r="DB112" s="640" t="e">
        <f t="shared" si="194"/>
        <v>#N/A</v>
      </c>
      <c r="DC112" s="641" t="e">
        <f t="shared" si="194"/>
        <v>#N/A</v>
      </c>
      <c r="DD112" s="638" t="e">
        <f t="shared" ref="DD112:EA112" si="195">DD111+CZ112</f>
        <v>#N/A</v>
      </c>
      <c r="DE112" s="639" t="e">
        <f t="shared" si="195"/>
        <v>#N/A</v>
      </c>
      <c r="DF112" s="640" t="e">
        <f t="shared" si="195"/>
        <v>#N/A</v>
      </c>
      <c r="DG112" s="641" t="e">
        <f t="shared" si="195"/>
        <v>#N/A</v>
      </c>
      <c r="DH112" s="638" t="e">
        <f t="shared" si="195"/>
        <v>#N/A</v>
      </c>
      <c r="DI112" s="639" t="e">
        <f t="shared" si="195"/>
        <v>#N/A</v>
      </c>
      <c r="DJ112" s="640" t="e">
        <f t="shared" si="195"/>
        <v>#N/A</v>
      </c>
      <c r="DK112" s="641" t="e">
        <f t="shared" si="195"/>
        <v>#N/A</v>
      </c>
      <c r="DL112" s="638" t="e">
        <f t="shared" si="195"/>
        <v>#N/A</v>
      </c>
      <c r="DM112" s="639" t="e">
        <f t="shared" si="195"/>
        <v>#N/A</v>
      </c>
      <c r="DN112" s="640" t="e">
        <f t="shared" si="195"/>
        <v>#N/A</v>
      </c>
      <c r="DO112" s="641" t="e">
        <f t="shared" si="195"/>
        <v>#N/A</v>
      </c>
      <c r="DP112" s="638" t="e">
        <f t="shared" si="195"/>
        <v>#N/A</v>
      </c>
      <c r="DQ112" s="639" t="e">
        <f t="shared" si="195"/>
        <v>#N/A</v>
      </c>
      <c r="DR112" s="640" t="e">
        <f t="shared" si="195"/>
        <v>#N/A</v>
      </c>
      <c r="DS112" s="641" t="e">
        <f t="shared" si="195"/>
        <v>#N/A</v>
      </c>
      <c r="DT112" s="638" t="e">
        <f t="shared" si="195"/>
        <v>#N/A</v>
      </c>
      <c r="DU112" s="639" t="e">
        <f t="shared" si="195"/>
        <v>#N/A</v>
      </c>
      <c r="DV112" s="640" t="e">
        <f t="shared" si="195"/>
        <v>#N/A</v>
      </c>
      <c r="DW112" s="641" t="e">
        <f t="shared" si="195"/>
        <v>#N/A</v>
      </c>
      <c r="DX112" s="638" t="e">
        <f t="shared" si="195"/>
        <v>#N/A</v>
      </c>
      <c r="DY112" s="639" t="e">
        <f t="shared" si="195"/>
        <v>#N/A</v>
      </c>
      <c r="DZ112" s="640" t="e">
        <f t="shared" si="195"/>
        <v>#N/A</v>
      </c>
      <c r="EA112" s="641" t="e">
        <f t="shared" si="195"/>
        <v>#N/A</v>
      </c>
    </row>
    <row r="113" spans="2:131" ht="12.75" hidden="1" customHeight="1">
      <c r="B113" s="626"/>
      <c r="C113" s="627"/>
      <c r="D113" s="642" t="s">
        <v>2448</v>
      </c>
      <c r="E113" s="643" t="s">
        <v>2449</v>
      </c>
      <c r="F113" s="644"/>
      <c r="G113" s="645">
        <f>IF(F113=0,0,F113/F$115)</f>
        <v>0</v>
      </c>
      <c r="H113" s="646"/>
      <c r="I113" s="647"/>
      <c r="J113" s="647"/>
      <c r="K113" s="648"/>
      <c r="L113" s="649">
        <f>IF(O113&lt;&gt;0,(O113/$F113)*100,0)</f>
        <v>0</v>
      </c>
      <c r="M113" s="649">
        <v>0</v>
      </c>
      <c r="N113" s="650">
        <f>O113-M113</f>
        <v>0</v>
      </c>
      <c r="O113" s="651"/>
      <c r="P113" s="652">
        <f>IF(S113&lt;&gt;0,(S113/$F113)*100,0)</f>
        <v>0</v>
      </c>
      <c r="Q113" s="649">
        <v>0</v>
      </c>
      <c r="R113" s="649">
        <f>S113-Q113</f>
        <v>0</v>
      </c>
      <c r="S113" s="651"/>
      <c r="T113" s="652">
        <f>IF(W113&lt;&gt;0,(W113/$F113)*100,0)</f>
        <v>0</v>
      </c>
      <c r="U113" s="649">
        <v>0</v>
      </c>
      <c r="V113" s="649">
        <f>W113-U113</f>
        <v>0</v>
      </c>
      <c r="W113" s="651"/>
      <c r="X113" s="652">
        <f>IF(AA113&lt;&gt;0,(AA113/$F113)*100,0)</f>
        <v>0</v>
      </c>
      <c r="Y113" s="649">
        <v>0</v>
      </c>
      <c r="Z113" s="649">
        <f>AA113-Y113</f>
        <v>0</v>
      </c>
      <c r="AA113" s="651"/>
      <c r="AB113" s="652">
        <f>IF(AE113&lt;&gt;0,(AE113/$F113)*100,0)</f>
        <v>0</v>
      </c>
      <c r="AC113" s="649">
        <v>0</v>
      </c>
      <c r="AD113" s="649">
        <f>AE113-AC113</f>
        <v>0</v>
      </c>
      <c r="AE113" s="651"/>
      <c r="AF113" s="652">
        <f>IF(AI113&lt;&gt;0,(AI113/$F113)*100,0)</f>
        <v>0</v>
      </c>
      <c r="AG113" s="649">
        <v>0</v>
      </c>
      <c r="AH113" s="649">
        <f>AI113-AG113</f>
        <v>0</v>
      </c>
      <c r="AI113" s="651"/>
      <c r="AJ113" s="652">
        <f>IF(AM113&lt;&gt;0,(AM113/$F113)*100,0)</f>
        <v>0</v>
      </c>
      <c r="AK113" s="649">
        <v>0</v>
      </c>
      <c r="AL113" s="649">
        <f>AM113-AK113</f>
        <v>0</v>
      </c>
      <c r="AM113" s="651"/>
      <c r="AN113" s="652">
        <f>IF(AQ113&lt;&gt;0,(AQ113/$F113)*100,0)</f>
        <v>0</v>
      </c>
      <c r="AO113" s="649">
        <v>0</v>
      </c>
      <c r="AP113" s="649">
        <f>AQ113-AO113</f>
        <v>0</v>
      </c>
      <c r="AQ113" s="651"/>
      <c r="AR113" s="652">
        <f>IF(AU113&lt;&gt;0,(AU113/$F113)*100,0)</f>
        <v>0</v>
      </c>
      <c r="AS113" s="649">
        <v>0</v>
      </c>
      <c r="AT113" s="649">
        <f>AU113-AS113</f>
        <v>0</v>
      </c>
      <c r="AU113" s="651"/>
      <c r="AV113" s="652">
        <f>IF(AY113&lt;&gt;0,(AY113/$F113)*100,0)</f>
        <v>0</v>
      </c>
      <c r="AW113" s="649">
        <v>0</v>
      </c>
      <c r="AX113" s="649">
        <f>AY113-AW113</f>
        <v>0</v>
      </c>
      <c r="AY113" s="651"/>
      <c r="AZ113" s="652">
        <f>IF(BC113&lt;&gt;0,(BC113/$F113)*100,0)</f>
        <v>0</v>
      </c>
      <c r="BA113" s="649">
        <v>0</v>
      </c>
      <c r="BB113" s="649">
        <f>BC113-BA113</f>
        <v>0</v>
      </c>
      <c r="BC113" s="651"/>
      <c r="BD113" s="652">
        <f>IF(BG113&lt;&gt;0,(BG113/$F113)*100,0)</f>
        <v>0</v>
      </c>
      <c r="BE113" s="649">
        <v>0</v>
      </c>
      <c r="BF113" s="649">
        <f>BG113-BE113</f>
        <v>0</v>
      </c>
      <c r="BG113" s="651"/>
      <c r="BH113" s="652">
        <f>IF(BK113&lt;&gt;0,(BK113/$F113)*100,0)</f>
        <v>0</v>
      </c>
      <c r="BI113" s="649">
        <v>0</v>
      </c>
      <c r="BJ113" s="649">
        <f>BK113-BI113</f>
        <v>0</v>
      </c>
      <c r="BK113" s="651"/>
      <c r="BL113" s="652">
        <f>IF(BO113&lt;&gt;0,(BO113/$F113)*100,0)</f>
        <v>0</v>
      </c>
      <c r="BM113" s="649">
        <v>0</v>
      </c>
      <c r="BN113" s="649">
        <f>BO113-BM113</f>
        <v>0</v>
      </c>
      <c r="BO113" s="651"/>
      <c r="BP113" s="652">
        <f>IF(BS113&lt;&gt;0,(BS113/$F113)*100,0)</f>
        <v>0</v>
      </c>
      <c r="BQ113" s="649">
        <v>0</v>
      </c>
      <c r="BR113" s="649">
        <f>BS113-BQ113</f>
        <v>0</v>
      </c>
      <c r="BS113" s="651"/>
      <c r="BT113" s="652">
        <f>IF(BW113&lt;&gt;0,(BW113/$F113)*100,0)</f>
        <v>0</v>
      </c>
      <c r="BU113" s="649">
        <v>0</v>
      </c>
      <c r="BV113" s="649">
        <f>BW113-BU113</f>
        <v>0</v>
      </c>
      <c r="BW113" s="651"/>
      <c r="BX113" s="652">
        <f>IF(CA113&lt;&gt;0,(CA113/$F113)*100,0)</f>
        <v>0</v>
      </c>
      <c r="BY113" s="649">
        <v>0</v>
      </c>
      <c r="BZ113" s="649">
        <f>CA113-BY113</f>
        <v>0</v>
      </c>
      <c r="CA113" s="651"/>
      <c r="CB113" s="652">
        <f>IF(CE113&lt;&gt;0,(CE113/$F113)*100,0)</f>
        <v>0</v>
      </c>
      <c r="CC113" s="649">
        <v>0</v>
      </c>
      <c r="CD113" s="649">
        <f>CE113-CC113</f>
        <v>0</v>
      </c>
      <c r="CE113" s="651"/>
      <c r="CF113" s="652">
        <f>IF(CI113&lt;&gt;0,(CI113/$F113)*100,0)</f>
        <v>0</v>
      </c>
      <c r="CG113" s="649">
        <v>0</v>
      </c>
      <c r="CH113" s="649">
        <f>CI113-CG113</f>
        <v>0</v>
      </c>
      <c r="CI113" s="651"/>
      <c r="CJ113" s="652">
        <f>IF(CM113&lt;&gt;0,(CM113/$F113)*100,0)</f>
        <v>0</v>
      </c>
      <c r="CK113" s="649">
        <v>0</v>
      </c>
      <c r="CL113" s="649">
        <f>CM113-CK113</f>
        <v>0</v>
      </c>
      <c r="CM113" s="651"/>
      <c r="CN113" s="652">
        <f>IF(CQ113&lt;&gt;0,(CQ113/$F113)*100,0)</f>
        <v>0</v>
      </c>
      <c r="CO113" s="649">
        <v>0</v>
      </c>
      <c r="CP113" s="649">
        <f>CQ113-CO113</f>
        <v>0</v>
      </c>
      <c r="CQ113" s="651"/>
      <c r="CR113" s="652">
        <f>IF(CU113&lt;&gt;0,(CU113/$F113)*100,0)</f>
        <v>0</v>
      </c>
      <c r="CS113" s="649">
        <v>0</v>
      </c>
      <c r="CT113" s="649">
        <f>CU113-CS113</f>
        <v>0</v>
      </c>
      <c r="CU113" s="651"/>
      <c r="CV113" s="652">
        <f>IF(CY113&lt;&gt;0,(CY113/$F113)*100,0)</f>
        <v>0</v>
      </c>
      <c r="CW113" s="649">
        <v>0</v>
      </c>
      <c r="CX113" s="649">
        <f>CY113-CW113</f>
        <v>0</v>
      </c>
      <c r="CY113" s="651"/>
      <c r="CZ113" s="652">
        <f>IF(DC113&lt;&gt;0,(DC113/$F113)*100,0)</f>
        <v>0</v>
      </c>
      <c r="DA113" s="649">
        <v>0</v>
      </c>
      <c r="DB113" s="649">
        <f>DC113-DA113</f>
        <v>0</v>
      </c>
      <c r="DC113" s="651"/>
      <c r="DD113" s="652">
        <f>IF(DG113&lt;&gt;0,(DG113/$F113)*100,0)</f>
        <v>0</v>
      </c>
      <c r="DE113" s="649">
        <v>0</v>
      </c>
      <c r="DF113" s="649">
        <f>DG113-DE113</f>
        <v>0</v>
      </c>
      <c r="DG113" s="651"/>
      <c r="DH113" s="652">
        <f>IF(DK113&lt;&gt;0,(DK113/$F113)*100,0)</f>
        <v>0</v>
      </c>
      <c r="DI113" s="649">
        <v>0</v>
      </c>
      <c r="DJ113" s="649">
        <f>DK113-DI113</f>
        <v>0</v>
      </c>
      <c r="DK113" s="651"/>
      <c r="DL113" s="652">
        <f>IF(DO113&lt;&gt;0,(DO113/$F113)*100,0)</f>
        <v>0</v>
      </c>
      <c r="DM113" s="649">
        <v>0</v>
      </c>
      <c r="DN113" s="649">
        <f>DO113-DM113</f>
        <v>0</v>
      </c>
      <c r="DO113" s="651"/>
      <c r="DP113" s="652">
        <f>IF(DS113&lt;&gt;0,(DS113/$F113)*100,0)</f>
        <v>0</v>
      </c>
      <c r="DQ113" s="649">
        <v>0</v>
      </c>
      <c r="DR113" s="649">
        <f>DS113-DQ113</f>
        <v>0</v>
      </c>
      <c r="DS113" s="651"/>
      <c r="DT113" s="652">
        <f>IF(DW113&lt;&gt;0,(DW113/$F113)*100,0)</f>
        <v>0</v>
      </c>
      <c r="DU113" s="649">
        <v>0</v>
      </c>
      <c r="DV113" s="649">
        <f>DW113-DU113</f>
        <v>0</v>
      </c>
      <c r="DW113" s="651"/>
      <c r="DX113" s="652">
        <f>IF(EA113&lt;&gt;0,(EA113/$F113)*100,0)</f>
        <v>0</v>
      </c>
      <c r="DY113" s="649">
        <v>0</v>
      </c>
      <c r="DZ113" s="649">
        <f>EA113-DY113</f>
        <v>0</v>
      </c>
      <c r="EA113" s="651"/>
    </row>
    <row r="114" spans="2:131" ht="12.75" hidden="1" customHeight="1">
      <c r="B114" s="668"/>
      <c r="C114" s="669"/>
      <c r="D114" s="653" t="s">
        <v>2450</v>
      </c>
      <c r="E114" s="670" t="s">
        <v>2451</v>
      </c>
      <c r="F114" s="671" t="e">
        <f>IF(F113=0,F111,F113)</f>
        <v>#N/A</v>
      </c>
      <c r="G114" s="672"/>
      <c r="H114" s="673"/>
      <c r="I114" s="674"/>
      <c r="J114" s="674"/>
      <c r="K114" s="675"/>
      <c r="L114" s="676">
        <f t="shared" ref="L114:AQ114" si="196">L113+H114</f>
        <v>0</v>
      </c>
      <c r="M114" s="676">
        <f t="shared" si="196"/>
        <v>0</v>
      </c>
      <c r="N114" s="677">
        <f t="shared" si="196"/>
        <v>0</v>
      </c>
      <c r="O114" s="678">
        <f t="shared" si="196"/>
        <v>0</v>
      </c>
      <c r="P114" s="679">
        <f t="shared" si="196"/>
        <v>0</v>
      </c>
      <c r="Q114" s="676">
        <f t="shared" si="196"/>
        <v>0</v>
      </c>
      <c r="R114" s="676">
        <f t="shared" si="196"/>
        <v>0</v>
      </c>
      <c r="S114" s="678">
        <f t="shared" si="196"/>
        <v>0</v>
      </c>
      <c r="T114" s="679">
        <f t="shared" si="196"/>
        <v>0</v>
      </c>
      <c r="U114" s="676">
        <f t="shared" si="196"/>
        <v>0</v>
      </c>
      <c r="V114" s="676">
        <f t="shared" si="196"/>
        <v>0</v>
      </c>
      <c r="W114" s="678">
        <f t="shared" si="196"/>
        <v>0</v>
      </c>
      <c r="X114" s="679">
        <f t="shared" si="196"/>
        <v>0</v>
      </c>
      <c r="Y114" s="676">
        <f t="shared" si="196"/>
        <v>0</v>
      </c>
      <c r="Z114" s="676">
        <f t="shared" si="196"/>
        <v>0</v>
      </c>
      <c r="AA114" s="678">
        <f t="shared" si="196"/>
        <v>0</v>
      </c>
      <c r="AB114" s="679">
        <f t="shared" si="196"/>
        <v>0</v>
      </c>
      <c r="AC114" s="676">
        <f t="shared" si="196"/>
        <v>0</v>
      </c>
      <c r="AD114" s="676">
        <f t="shared" si="196"/>
        <v>0</v>
      </c>
      <c r="AE114" s="678">
        <f t="shared" si="196"/>
        <v>0</v>
      </c>
      <c r="AF114" s="679">
        <f t="shared" si="196"/>
        <v>0</v>
      </c>
      <c r="AG114" s="676">
        <f t="shared" si="196"/>
        <v>0</v>
      </c>
      <c r="AH114" s="676">
        <f t="shared" si="196"/>
        <v>0</v>
      </c>
      <c r="AI114" s="678">
        <f t="shared" si="196"/>
        <v>0</v>
      </c>
      <c r="AJ114" s="679">
        <f t="shared" si="196"/>
        <v>0</v>
      </c>
      <c r="AK114" s="676">
        <f t="shared" si="196"/>
        <v>0</v>
      </c>
      <c r="AL114" s="676">
        <f t="shared" si="196"/>
        <v>0</v>
      </c>
      <c r="AM114" s="678">
        <f t="shared" si="196"/>
        <v>0</v>
      </c>
      <c r="AN114" s="679">
        <f t="shared" si="196"/>
        <v>0</v>
      </c>
      <c r="AO114" s="676">
        <f t="shared" si="196"/>
        <v>0</v>
      </c>
      <c r="AP114" s="676">
        <f t="shared" si="196"/>
        <v>0</v>
      </c>
      <c r="AQ114" s="678">
        <f t="shared" si="196"/>
        <v>0</v>
      </c>
      <c r="AR114" s="679">
        <f t="shared" ref="AR114:BW114" si="197">AR113+AN114</f>
        <v>0</v>
      </c>
      <c r="AS114" s="676">
        <f t="shared" si="197"/>
        <v>0</v>
      </c>
      <c r="AT114" s="676">
        <f t="shared" si="197"/>
        <v>0</v>
      </c>
      <c r="AU114" s="678">
        <f t="shared" si="197"/>
        <v>0</v>
      </c>
      <c r="AV114" s="679">
        <f t="shared" si="197"/>
        <v>0</v>
      </c>
      <c r="AW114" s="676">
        <f t="shared" si="197"/>
        <v>0</v>
      </c>
      <c r="AX114" s="676">
        <f t="shared" si="197"/>
        <v>0</v>
      </c>
      <c r="AY114" s="678">
        <f t="shared" si="197"/>
        <v>0</v>
      </c>
      <c r="AZ114" s="679">
        <f t="shared" si="197"/>
        <v>0</v>
      </c>
      <c r="BA114" s="676">
        <f t="shared" si="197"/>
        <v>0</v>
      </c>
      <c r="BB114" s="676">
        <f t="shared" si="197"/>
        <v>0</v>
      </c>
      <c r="BC114" s="678">
        <f t="shared" si="197"/>
        <v>0</v>
      </c>
      <c r="BD114" s="679">
        <f t="shared" si="197"/>
        <v>0</v>
      </c>
      <c r="BE114" s="676">
        <f t="shared" si="197"/>
        <v>0</v>
      </c>
      <c r="BF114" s="676">
        <f t="shared" si="197"/>
        <v>0</v>
      </c>
      <c r="BG114" s="678">
        <f t="shared" si="197"/>
        <v>0</v>
      </c>
      <c r="BH114" s="679">
        <f t="shared" si="197"/>
        <v>0</v>
      </c>
      <c r="BI114" s="676">
        <f t="shared" si="197"/>
        <v>0</v>
      </c>
      <c r="BJ114" s="676">
        <f t="shared" si="197"/>
        <v>0</v>
      </c>
      <c r="BK114" s="678">
        <f t="shared" si="197"/>
        <v>0</v>
      </c>
      <c r="BL114" s="679">
        <f t="shared" si="197"/>
        <v>0</v>
      </c>
      <c r="BM114" s="676">
        <f t="shared" si="197"/>
        <v>0</v>
      </c>
      <c r="BN114" s="676">
        <f t="shared" si="197"/>
        <v>0</v>
      </c>
      <c r="BO114" s="678">
        <f t="shared" si="197"/>
        <v>0</v>
      </c>
      <c r="BP114" s="679">
        <f t="shared" si="197"/>
        <v>0</v>
      </c>
      <c r="BQ114" s="676">
        <f t="shared" si="197"/>
        <v>0</v>
      </c>
      <c r="BR114" s="676">
        <f t="shared" si="197"/>
        <v>0</v>
      </c>
      <c r="BS114" s="678">
        <f t="shared" si="197"/>
        <v>0</v>
      </c>
      <c r="BT114" s="679">
        <f t="shared" si="197"/>
        <v>0</v>
      </c>
      <c r="BU114" s="676">
        <f t="shared" si="197"/>
        <v>0</v>
      </c>
      <c r="BV114" s="676">
        <f t="shared" si="197"/>
        <v>0</v>
      </c>
      <c r="BW114" s="678">
        <f t="shared" si="197"/>
        <v>0</v>
      </c>
      <c r="BX114" s="679">
        <f t="shared" ref="BX114:DC114" si="198">BX113+BT114</f>
        <v>0</v>
      </c>
      <c r="BY114" s="676">
        <f t="shared" si="198"/>
        <v>0</v>
      </c>
      <c r="BZ114" s="676">
        <f t="shared" si="198"/>
        <v>0</v>
      </c>
      <c r="CA114" s="678">
        <f t="shared" si="198"/>
        <v>0</v>
      </c>
      <c r="CB114" s="679">
        <f t="shared" si="198"/>
        <v>0</v>
      </c>
      <c r="CC114" s="676">
        <f t="shared" si="198"/>
        <v>0</v>
      </c>
      <c r="CD114" s="676">
        <f t="shared" si="198"/>
        <v>0</v>
      </c>
      <c r="CE114" s="678">
        <f t="shared" si="198"/>
        <v>0</v>
      </c>
      <c r="CF114" s="679">
        <f t="shared" si="198"/>
        <v>0</v>
      </c>
      <c r="CG114" s="676">
        <f t="shared" si="198"/>
        <v>0</v>
      </c>
      <c r="CH114" s="676">
        <f t="shared" si="198"/>
        <v>0</v>
      </c>
      <c r="CI114" s="678">
        <f t="shared" si="198"/>
        <v>0</v>
      </c>
      <c r="CJ114" s="679">
        <f t="shared" si="198"/>
        <v>0</v>
      </c>
      <c r="CK114" s="676">
        <f t="shared" si="198"/>
        <v>0</v>
      </c>
      <c r="CL114" s="676">
        <f t="shared" si="198"/>
        <v>0</v>
      </c>
      <c r="CM114" s="678">
        <f t="shared" si="198"/>
        <v>0</v>
      </c>
      <c r="CN114" s="679">
        <f t="shared" si="198"/>
        <v>0</v>
      </c>
      <c r="CO114" s="676">
        <f t="shared" si="198"/>
        <v>0</v>
      </c>
      <c r="CP114" s="676">
        <f t="shared" si="198"/>
        <v>0</v>
      </c>
      <c r="CQ114" s="678">
        <f t="shared" si="198"/>
        <v>0</v>
      </c>
      <c r="CR114" s="679">
        <f t="shared" si="198"/>
        <v>0</v>
      </c>
      <c r="CS114" s="676">
        <f t="shared" si="198"/>
        <v>0</v>
      </c>
      <c r="CT114" s="676">
        <f t="shared" si="198"/>
        <v>0</v>
      </c>
      <c r="CU114" s="678">
        <f t="shared" si="198"/>
        <v>0</v>
      </c>
      <c r="CV114" s="679">
        <f t="shared" si="198"/>
        <v>0</v>
      </c>
      <c r="CW114" s="676">
        <f t="shared" si="198"/>
        <v>0</v>
      </c>
      <c r="CX114" s="676">
        <f t="shared" si="198"/>
        <v>0</v>
      </c>
      <c r="CY114" s="678">
        <f t="shared" si="198"/>
        <v>0</v>
      </c>
      <c r="CZ114" s="679">
        <f t="shared" si="198"/>
        <v>0</v>
      </c>
      <c r="DA114" s="676">
        <f t="shared" si="198"/>
        <v>0</v>
      </c>
      <c r="DB114" s="676">
        <f t="shared" si="198"/>
        <v>0</v>
      </c>
      <c r="DC114" s="678">
        <f t="shared" si="198"/>
        <v>0</v>
      </c>
      <c r="DD114" s="679">
        <f t="shared" ref="DD114:EA114" si="199">DD113+CZ114</f>
        <v>0</v>
      </c>
      <c r="DE114" s="676">
        <f t="shared" si="199"/>
        <v>0</v>
      </c>
      <c r="DF114" s="676">
        <f t="shared" si="199"/>
        <v>0</v>
      </c>
      <c r="DG114" s="678">
        <f t="shared" si="199"/>
        <v>0</v>
      </c>
      <c r="DH114" s="679">
        <f t="shared" si="199"/>
        <v>0</v>
      </c>
      <c r="DI114" s="676">
        <f t="shared" si="199"/>
        <v>0</v>
      </c>
      <c r="DJ114" s="676">
        <f t="shared" si="199"/>
        <v>0</v>
      </c>
      <c r="DK114" s="678">
        <f t="shared" si="199"/>
        <v>0</v>
      </c>
      <c r="DL114" s="679">
        <f t="shared" si="199"/>
        <v>0</v>
      </c>
      <c r="DM114" s="676">
        <f t="shared" si="199"/>
        <v>0</v>
      </c>
      <c r="DN114" s="676">
        <f t="shared" si="199"/>
        <v>0</v>
      </c>
      <c r="DO114" s="678">
        <f t="shared" si="199"/>
        <v>0</v>
      </c>
      <c r="DP114" s="679">
        <f t="shared" si="199"/>
        <v>0</v>
      </c>
      <c r="DQ114" s="676">
        <f t="shared" si="199"/>
        <v>0</v>
      </c>
      <c r="DR114" s="676">
        <f t="shared" si="199"/>
        <v>0</v>
      </c>
      <c r="DS114" s="678">
        <f t="shared" si="199"/>
        <v>0</v>
      </c>
      <c r="DT114" s="679">
        <f t="shared" si="199"/>
        <v>0</v>
      </c>
      <c r="DU114" s="676">
        <f t="shared" si="199"/>
        <v>0</v>
      </c>
      <c r="DV114" s="676">
        <f t="shared" si="199"/>
        <v>0</v>
      </c>
      <c r="DW114" s="678">
        <f t="shared" si="199"/>
        <v>0</v>
      </c>
      <c r="DX114" s="679">
        <f t="shared" si="199"/>
        <v>0</v>
      </c>
      <c r="DY114" s="676">
        <f t="shared" si="199"/>
        <v>0</v>
      </c>
      <c r="DZ114" s="676">
        <f t="shared" si="199"/>
        <v>0</v>
      </c>
      <c r="EA114" s="678">
        <f t="shared" si="199"/>
        <v>0</v>
      </c>
    </row>
    <row r="115" spans="2:131" ht="12.75" customHeight="1">
      <c r="B115" s="680" t="s">
        <v>2456</v>
      </c>
      <c r="C115" s="681" t="s">
        <v>2457</v>
      </c>
      <c r="D115" s="682" t="s">
        <v>2445</v>
      </c>
      <c r="E115" s="683" t="s">
        <v>2446</v>
      </c>
      <c r="F115" s="684" t="e">
        <f>F15+F19+F23+F27+F31+F35+F39+F43+F47+F51+F55+F59+F63+F67+F71+F75+F79+F83+F87+F91+F95+F99+F103+F107+F111</f>
        <v>#N/A</v>
      </c>
      <c r="G115" s="685" t="e">
        <f>G15+G19+G23+G27+G31+G35+G39+G43+G47+G51+G55+G59+G63+G67+G71+G75+G79+G83+G87+G91+G95+G99+G103+G107+G111</f>
        <v>#N/A</v>
      </c>
      <c r="H115" s="686"/>
      <c r="I115" s="687"/>
      <c r="J115" s="687"/>
      <c r="K115" s="688"/>
      <c r="L115" s="689" t="e">
        <f>IF(O115&lt;&gt;0,O115/$F115*100,0)</f>
        <v>#N/A</v>
      </c>
      <c r="M115" s="684" t="e">
        <f>M15+M19+M23+M27+M31+M35+M39+M43+M47+M51+M55+M59+M63+M67+M71+M75+M79+M83+M87+M91+M95+M99+M103+M107+M111</f>
        <v>#N/A</v>
      </c>
      <c r="N115" s="684" t="e">
        <f>O115-M115</f>
        <v>#N/A</v>
      </c>
      <c r="O115" s="690" t="e">
        <f>O15+O19+O23+O27+O31+O35+O39+O43+O47+O51+O55+O59+O63+O67+O71+O75+O79+O83+O87+O91+O95+O99+O103+O107+O111</f>
        <v>#N/A</v>
      </c>
      <c r="P115" s="689" t="e">
        <f>IF(S115&lt;&gt;0,S115/$F115*100,0)</f>
        <v>#N/A</v>
      </c>
      <c r="Q115" s="684" t="e">
        <f>Q15+Q19+Q23+Q27+Q31+Q35+Q39+Q43+Q47+Q51+Q55+Q59+Q63+Q67+Q71+Q75+Q79+Q83+Q87+Q91+Q95+Q99+Q103+Q107+Q111</f>
        <v>#N/A</v>
      </c>
      <c r="R115" s="684" t="e">
        <f>S115-Q115</f>
        <v>#N/A</v>
      </c>
      <c r="S115" s="690" t="e">
        <f>S15+S19+S23+S27+S31+S35+S39+S43+S47+S51+S55+S59+S63+S67+S71+S75+S79+S83+S87+S91+S95+S99+S103+S107+S111</f>
        <v>#N/A</v>
      </c>
      <c r="T115" s="691" t="e">
        <f>IF(W115&lt;&gt;0,W115/$F115*100,0)</f>
        <v>#N/A</v>
      </c>
      <c r="U115" s="690" t="e">
        <f>U15+U19+U23+U27+U31+U35+U39+U43+U47+U51+U55+U59+U63+U67+U71+U75+U79+U83+U87+U91+U95+U99+U103+U107+U111</f>
        <v>#N/A</v>
      </c>
      <c r="V115" s="684" t="e">
        <f>W115-U115</f>
        <v>#N/A</v>
      </c>
      <c r="W115" s="692" t="e">
        <f>W15+W19+W23+W27+W31+W35+W39+W43+W47+W51+W55+W59+W63+W67+W71+W75+W79+W83+W87+W91+W95+W99+W103+W107+W111</f>
        <v>#N/A</v>
      </c>
      <c r="X115" s="689" t="e">
        <f>IF(AA115&lt;&gt;0,AA115/$F115*100,0)</f>
        <v>#N/A</v>
      </c>
      <c r="Y115" s="684" t="e">
        <f>Y15+Y19+Y23+Y27+Y31+Y35+Y39+Y43+Y47+Y51+Y55+Y59+Y63+Y67+Y71+Y75+Y79+Y83+Y87+Y91+Y95+Y99+Y103+Y107+Y111</f>
        <v>#N/A</v>
      </c>
      <c r="Z115" s="684" t="e">
        <f>AA115-Y115</f>
        <v>#N/A</v>
      </c>
      <c r="AA115" s="692" t="e">
        <f>AA15+AA19+AA23+AA27+AA31+AA35+AA39+AA43+AA47+AA51+AA55+AA59+AA63+AA67+AA71+AA75+AA79+AA83+AA87+AA91+AA95+AA99+AA103+AA107+AA111</f>
        <v>#N/A</v>
      </c>
      <c r="AB115" s="689" t="e">
        <f>IF(AE115&lt;&gt;0,AE115/$F115*100,0)</f>
        <v>#N/A</v>
      </c>
      <c r="AC115" s="684" t="e">
        <f>AC15+AC19+AC23+AC27+AC31+AC35+AC39+AC43+AC47+AC51+AC55+AC59+AC63+AC67+AC71+AC75+AC79+AC83+AC87+AC91+AC95+AC99+AC103+AC107+AC111</f>
        <v>#N/A</v>
      </c>
      <c r="AD115" s="684" t="e">
        <f>AE115-AC115</f>
        <v>#N/A</v>
      </c>
      <c r="AE115" s="690" t="e">
        <f>AE15+AE19+AE23+AE27+AE31+AE35+AE39+AE43+AE47+AE51+AE55+AE59+AE63+AE67+AE71+AE75+AE79+AE83+AE87+AE91+AE95+AE99+AE103+AE107+AE111</f>
        <v>#N/A</v>
      </c>
      <c r="AF115" s="689" t="e">
        <f>IF(AI115&lt;&gt;0,AI115/$F115*100,0)</f>
        <v>#N/A</v>
      </c>
      <c r="AG115" s="684" t="e">
        <f>AG15+AG19+AG23+AG27+AG31+AG35+AG39+AG43+AG47+AG51+AG55+AG59+AG63+AG67+AG71+AG75+AG79+AG83+AG87+AG91+AG95+AG99+AG103+AG107+AG111</f>
        <v>#N/A</v>
      </c>
      <c r="AH115" s="684" t="e">
        <f>AI115-AG115</f>
        <v>#N/A</v>
      </c>
      <c r="AI115" s="692" t="e">
        <f>AI15+AI19+AI23+AI27+AI31+AI35+AI39+AI43+AI47+AI51+AI55+AI59+AI63+AI67+AI71+AI75+AI79+AI83+AI87+AI91+AI95+AI99+AI103+AI107+AI111</f>
        <v>#N/A</v>
      </c>
      <c r="AJ115" s="689" t="e">
        <f>IF(AM115&lt;&gt;0,AM115/$F115*100,0)</f>
        <v>#N/A</v>
      </c>
      <c r="AK115" s="684" t="e">
        <f>AK15+AK19+AK23+AK27+AK31+AK35+AK39+AK43+AK47+AK51+AK55+AK59+AK63+AK67+AK71+AK75+AK79+AK83+AK87+AK91+AK95+AK99+AK103+AK107+AK111</f>
        <v>#N/A</v>
      </c>
      <c r="AL115" s="693" t="e">
        <f>AM115-AK115</f>
        <v>#N/A</v>
      </c>
      <c r="AM115" s="694" t="e">
        <f>AM15+AM19+AM23+AM27+AM31+AM35+AM39+AM43+AM47+AM51+AM55+AM59+AM63+AM67+AM71+AM75+AM79+AM83+AM87+AM91+AM95+AM99+AM103+AM107+AM111</f>
        <v>#N/A</v>
      </c>
      <c r="AN115" s="689" t="e">
        <f>IF(AQ115&lt;&gt;0,AQ115/$F115*100,0)</f>
        <v>#N/A</v>
      </c>
      <c r="AO115" s="684" t="e">
        <f>AO15+AO19+AO23+AO27+AO31+AO35+AO39+AO43+AO47+AO51+AO55+AO59+AO63+AO67+AO71+AO75+AO79+AO83+AO87+AO91+AO95+AO99+AO103+AO107+AO111</f>
        <v>#N/A</v>
      </c>
      <c r="AP115" s="693" t="e">
        <f>AQ115-AO115</f>
        <v>#N/A</v>
      </c>
      <c r="AQ115" s="694" t="e">
        <f>AQ15+AQ19+AQ23+AQ27+AQ31+AQ35+AQ39+AQ43+AQ47+AQ51+AQ55+AQ59+AQ63+AQ67+AQ71+AQ75+AQ79+AQ83+AQ87+AQ91+AQ95+AQ99+AQ103+AQ107+AQ111</f>
        <v>#N/A</v>
      </c>
      <c r="AR115" s="691" t="e">
        <f>IF(AU115&lt;&gt;0,AU115/$F115*100,0)</f>
        <v>#N/A</v>
      </c>
      <c r="AS115" s="693" t="e">
        <f>AS15+AS19+AS23+AS27+AS31+AS35+AS39+AS43+AS47+AS51+AS55+AS59+AS63+AS67+AS71+AS75+AS79+AS83+AS87+AS91+AS95+AS99+AS103+AS107+AS111</f>
        <v>#N/A</v>
      </c>
      <c r="AT115" s="693" t="e">
        <f>AU115-AS115</f>
        <v>#N/A</v>
      </c>
      <c r="AU115" s="694" t="e">
        <f>AU15+AU19+AU23+AU27+AU31+AU35+AU39+AU43+AU47+AU51+AU55+AU59+AU63+AU67+AU71+AU75+AU79+AU83+AU87+AU91+AU95+AU99+AU103+AU107+AU111</f>
        <v>#N/A</v>
      </c>
      <c r="AV115" s="691" t="e">
        <f>IF(AY115&lt;&gt;0,AY115/$F115*100,0)</f>
        <v>#N/A</v>
      </c>
      <c r="AW115" s="695" t="e">
        <f>AW15+AW19+AW23+AW27+AW31+AW35+AW39+AW43+AW47+AW51+AW55+AW59+AW63+AW67+AW71+AW75+AW79+AW83+AW87+AW91+AW95+AW99+AW103+AW107+AW111</f>
        <v>#N/A</v>
      </c>
      <c r="AX115" s="696" t="e">
        <f>AY115-AW115</f>
        <v>#N/A</v>
      </c>
      <c r="AY115" s="694" t="e">
        <f>AY15+AY19+AY23+AY27+AY31+AY35+AY39+AY43+AY47+AY51+AY55+AY59+AY63+AY67+AY71+AY75+AY79+AY83+AY87+AY91+AY95+AY99+AY103+AY107+AY111</f>
        <v>#N/A</v>
      </c>
      <c r="AZ115" s="691" t="e">
        <f>IF(BC115&lt;&gt;0,BC115/$F115*100,0)</f>
        <v>#N/A</v>
      </c>
      <c r="BA115" s="693" t="e">
        <f>BA15+BA19+BA23+BA27+BA31+BA35+BA39+BA43+BA47+BA51+BA55+BA59+BA63+BA67+BA71+BA75+BA79+BA83+BA87+BA91+BA95+BA99+BA103+BA107+BA111</f>
        <v>#N/A</v>
      </c>
      <c r="BB115" s="693" t="e">
        <f>BC115-BA115</f>
        <v>#N/A</v>
      </c>
      <c r="BC115" s="694" t="e">
        <f>BC15+BC19+BC23+BC27+BC31+BC35+BC39+BC43+BC47+BC51+BC55+BC59+BC63+BC67+BC71+BC75+BC79+BC83+BC87+BC91+BC95+BC99+BC103+BC107+BC111</f>
        <v>#N/A</v>
      </c>
      <c r="BD115" s="691" t="e">
        <f>IF(BG115&lt;&gt;0,BG115/$F115*100,0)</f>
        <v>#N/A</v>
      </c>
      <c r="BE115" s="693" t="e">
        <f>BE15+BE19+BE23+BE27+BE31+BE35+BE39+BE43+BE47+BE51+BE55+BE59+BE63+BE67+BE71+BE75+BE79+BE83+BE87+BE91+BE95+BE99+BE103+BE107+BE111</f>
        <v>#N/A</v>
      </c>
      <c r="BF115" s="693" t="e">
        <f>BG115-BE115</f>
        <v>#N/A</v>
      </c>
      <c r="BG115" s="694" t="e">
        <f>BG15+BG19+BG23+BG27+BG31+BG35+BG39+BG43+BG47+BG51+BG55+BG59+BG63+BG67+BG71+BG75+BG79+BG83+BG87+BG91+BG95+BG99+BG103+BG107+BG111</f>
        <v>#N/A</v>
      </c>
      <c r="BH115" s="689" t="e">
        <f>IF(BK115&lt;&gt;0,BK115/$F115*100,0)</f>
        <v>#N/A</v>
      </c>
      <c r="BI115" s="684" t="e">
        <f>BI15+BI19+BI23+BI27+BI31+BI35+BI39+BI43+BI47+BI51+BI55+BI59+BI63+BI67+BI71+BI75+BI79+BI83+BI87+BI91+BI95+BI99+BI103+BI107+BI111</f>
        <v>#N/A</v>
      </c>
      <c r="BJ115" s="684" t="e">
        <f>BK115-BI115</f>
        <v>#N/A</v>
      </c>
      <c r="BK115" s="692" t="e">
        <f>BK15+BK19+BK23+BK27+BK31+BK35+BK39+BK43+BK47+BK51+BK55+BK59+BK63+BK67+BK71+BK75+BK79+BK83+BK87+BK91+BK95+BK99+BK103+BK107+BK111</f>
        <v>#N/A</v>
      </c>
      <c r="BL115" s="689" t="e">
        <f>IF(BO115&lt;&gt;0,BO115/$F115*100,0)</f>
        <v>#N/A</v>
      </c>
      <c r="BM115" s="684" t="e">
        <f>BM15+BM19+BM23+BM27+BM31+BM35+BM39+BM43+BM47+BM51+BM55+BM59+BM63+BM67+BM71+BM75+BM79+BM83+BM87+BM91+BM95+BM99+BM103+BM107+BM111</f>
        <v>#N/A</v>
      </c>
      <c r="BN115" s="684" t="e">
        <f>BO115-BM115</f>
        <v>#N/A</v>
      </c>
      <c r="BO115" s="692" t="e">
        <f>BO15+BO19+BO23+BO27+BO31+BO35+BO39+BO43+BO47+BO51+BO55+BO59+BO63+BO67+BO71+BO75+BO79+BO83+BO87+BO91+BO95+BO99+BO103+BO107+BO111</f>
        <v>#N/A</v>
      </c>
      <c r="BP115" s="689" t="e">
        <f>IF(BS115&lt;&gt;0,BS115/$F115*100,0)</f>
        <v>#N/A</v>
      </c>
      <c r="BQ115" s="684" t="e">
        <f>BQ15+BQ19+BQ23+BQ27+BQ31+BQ35+BQ39+BQ43+BQ47+BQ51+BQ55+BQ59+BQ63+BQ67+BQ71+BQ75+BQ79+BQ83+BQ87+BQ91+BQ95+BQ99+BQ103+BQ107+BQ111</f>
        <v>#N/A</v>
      </c>
      <c r="BR115" s="684" t="e">
        <f>BS115-BQ115</f>
        <v>#N/A</v>
      </c>
      <c r="BS115" s="692" t="e">
        <f>BS15+BS19+BS23+BS27+BS31+BS35+BS39+BS43+BS47+BS51+BS55+BS59+BS63+BS67+BS71+BS75+BS79+BS83+BS87+BS91+BS95+BS99+BS103+BS107+BS111</f>
        <v>#N/A</v>
      </c>
      <c r="BT115" s="689" t="e">
        <f>IF(BW115&lt;&gt;0,BW115/$F115*100,0)</f>
        <v>#N/A</v>
      </c>
      <c r="BU115" s="684" t="e">
        <f>BU15+BU19+BU23+BU27+BU31+BU35+BU39+BU43+BU47+BU51+BU55+BU59+BU63+BU67+BU71+BU75+BU79+BU83+BU87+BU91+BU95+BU99+BU103+BU107+BU111</f>
        <v>#N/A</v>
      </c>
      <c r="BV115" s="684" t="e">
        <f>BW115-BU115</f>
        <v>#N/A</v>
      </c>
      <c r="BW115" s="692" t="e">
        <f>BW15+BW19+BW23+BW27+BW31+BW35+BW39+BW43+BW47+BW51+BW55+BW59+BW63+BW67+BW71+BW75+BW79+BW83+BW87+BW91+BW95+BW99+BW103+BW107+BW111</f>
        <v>#N/A</v>
      </c>
      <c r="BX115" s="689" t="e">
        <f>IF(CA115&lt;&gt;0,CA115/$F115*100,0)</f>
        <v>#N/A</v>
      </c>
      <c r="BY115" s="684" t="e">
        <f>BY15+BY19+BY23+BY27+BY31+BY35+BY39+BY43+BY47+BY51+BY55+BY59+BY63+BY67+BY71+BY75+BY79+BY83+BY87+BY91+BY95+BY99+BY103+BY107+BY111</f>
        <v>#N/A</v>
      </c>
      <c r="BZ115" s="684" t="e">
        <f>CA115-BY115</f>
        <v>#N/A</v>
      </c>
      <c r="CA115" s="692" t="e">
        <f>CA15+CA19+CA23+CA27+CA31+CA35+CA39+CA43+CA47+CA51+CA55+CA59+CA63+CA67+CA71+CA75+CA79+CA83+CA87+CA91+CA95+CA99+CA103+CA107+CA111</f>
        <v>#N/A</v>
      </c>
      <c r="CB115" s="689" t="e">
        <f>IF(CE115&lt;&gt;0,CE115/$F115*100,0)</f>
        <v>#N/A</v>
      </c>
      <c r="CC115" s="684" t="e">
        <f>CC15+CC19+CC23+CC27+CC31+CC35+CC39+CC43+CC47+CC51+CC55+CC59+CC63+CC67+CC71+CC75+CC79+CC83+CC87+CC91+CC95+CC99+CC103+CC107+CC111</f>
        <v>#N/A</v>
      </c>
      <c r="CD115" s="684" t="e">
        <f>CE115-CC115</f>
        <v>#N/A</v>
      </c>
      <c r="CE115" s="692" t="e">
        <f>CE15+CE19+CE23+CE27+CE31+CE35+CE39+CE43+CE47+CE51+CE55+CE59+CE63+CE67+CE71+CE75+CE79+CE83+CE87+CE91+CE95+CE99+CE103+CE107+CE111</f>
        <v>#N/A</v>
      </c>
      <c r="CF115" s="689" t="e">
        <f>IF(CI115&lt;&gt;0,CI115/$F115*100,0)</f>
        <v>#N/A</v>
      </c>
      <c r="CG115" s="684" t="e">
        <f>CG15+CG19+CG23+CG27+CG31+CG35+CG39+CG43+CG47+CG51+CG55+CG59+CG63+CG67+CG71+CG75+CG79+CG83+CG87+CG91+CG95+CG99+CG103+CG107+CG111</f>
        <v>#N/A</v>
      </c>
      <c r="CH115" s="684" t="e">
        <f>CI115-CG115</f>
        <v>#N/A</v>
      </c>
      <c r="CI115" s="692" t="e">
        <f>CI15+CI19+CI23+CI27+CI31+CI35+CI39+CI43+CI47+CI51+CI55+CI59+CI63+CI67+CI71+CI75+CI79+CI83+CI87+CI91+CI95+CI99+CI103+CI107+CI111</f>
        <v>#N/A</v>
      </c>
      <c r="CJ115" s="689" t="e">
        <f>IF(CM115&lt;&gt;0,CM115/$F115*100,0)</f>
        <v>#N/A</v>
      </c>
      <c r="CK115" s="684" t="e">
        <f>CK15+CK19+CK23+CK27+CK31+CK35+CK39+CK43+CK47+CK51+CK55+CK59+CK63+CK67+CK71+CK75+CK79+CK83+CK87+CK91+CK95+CK99+CK103+CK107+CK111</f>
        <v>#N/A</v>
      </c>
      <c r="CL115" s="684" t="e">
        <f>CM115-CK115</f>
        <v>#N/A</v>
      </c>
      <c r="CM115" s="692" t="e">
        <f>CM15+CM19+CM23+CM27+CM31+CM35+CM39+CM43+CM47+CM51+CM55+CM59+CM63+CM67+CM71+CM75+CM79+CM83+CM87+CM91+CM95+CM99+CM103+CM107+CM111</f>
        <v>#N/A</v>
      </c>
      <c r="CN115" s="689" t="e">
        <f>IF(CQ115&lt;&gt;0,CQ115/$F115*100,0)</f>
        <v>#N/A</v>
      </c>
      <c r="CO115" s="684" t="e">
        <f>CO15+CO19+CO23+CO27+CO31+CO35+CO39+CO43+CO47+CO51+CO55+CO59+CO63+CO67+CO71+CO75+CO79+CO83+CO87+CO91+CO95+CO99+CO103+CO107+CO111</f>
        <v>#N/A</v>
      </c>
      <c r="CP115" s="684" t="e">
        <f>CQ115-CO115</f>
        <v>#N/A</v>
      </c>
      <c r="CQ115" s="692" t="e">
        <f>CQ15+CQ19+CQ23+CQ27+CQ31+CQ35+CQ39+CQ43+CQ47+CQ51+CQ55+CQ59+CQ63+CQ67+CQ71+CQ75+CQ79+CQ83+CQ87+CQ91+CQ95+CQ99+CQ103+CQ107+CQ111</f>
        <v>#N/A</v>
      </c>
      <c r="CR115" s="689" t="e">
        <f>IF(CU115&lt;&gt;0,CU115/$F115*100,0)</f>
        <v>#N/A</v>
      </c>
      <c r="CS115" s="684" t="e">
        <f>CS15+CS19+CS23+CS27+CS31+CS35+CS39+CS43+CS47+CS51+CS55+CS59+CS63+CS67+CS71+CS75+CS79+CS83+CS87+CS91+CS95+CS99+CS103+CS107+CS111</f>
        <v>#N/A</v>
      </c>
      <c r="CT115" s="684" t="e">
        <f>CU115-CS115</f>
        <v>#N/A</v>
      </c>
      <c r="CU115" s="692" t="e">
        <f>CU15+CU19+CU23+CU27+CU31+CU35+CU39+CU43+CU47+CU51+CU55+CU59+CU63+CU67+CU71+CU75+CU79+CU83+CU87+CU91+CU95+CU99+CU103+CU107+CU111</f>
        <v>#N/A</v>
      </c>
      <c r="CV115" s="689" t="e">
        <f>IF(CY115&lt;&gt;0,CY115/$F115*100,0)</f>
        <v>#N/A</v>
      </c>
      <c r="CW115" s="684" t="e">
        <f>CW15+CW19+CW23+CW27+CW31+CW35+CW39+CW43+CW47+CW51+CW55+CW59+CW63+CW67+CW71+CW75+CW79+CW83+CW87+CW91+CW95+CW99+CW103+CW107+CW111</f>
        <v>#N/A</v>
      </c>
      <c r="CX115" s="684" t="e">
        <f>CY115-CW115</f>
        <v>#N/A</v>
      </c>
      <c r="CY115" s="692" t="e">
        <f>CY15+CY19+CY23+CY27+CY31+CY35+CY39+CY43+CY47+CY51+CY55+CY59+CY63+CY67+CY71+CY75+CY79+CY83+CY87+CY91+CY95+CY99+CY103+CY107+CY111</f>
        <v>#N/A</v>
      </c>
      <c r="CZ115" s="689" t="e">
        <f>IF(DC115&lt;&gt;0,DC115/$F115*100,0)</f>
        <v>#N/A</v>
      </c>
      <c r="DA115" s="684" t="e">
        <f>DA15+DA19+DA23+DA27+DA31+DA35+DA39+DA43+DA47+DA51+DA55+DA59+DA63+DA67+DA71+DA75+DA79+DA83+DA87+DA91+DA95+DA99+DA103+DA107+DA111</f>
        <v>#N/A</v>
      </c>
      <c r="DB115" s="684" t="e">
        <f>DC115-DA115</f>
        <v>#N/A</v>
      </c>
      <c r="DC115" s="692" t="e">
        <f>DC15+DC19+DC23+DC27+DC31+DC35+DC39+DC43+DC47+DC51+DC55+DC59+DC63+DC67+DC71+DC75+DC79+DC83+DC87+DC91+DC95+DC99+DC103+DC107+DC111</f>
        <v>#N/A</v>
      </c>
      <c r="DD115" s="689" t="e">
        <f>IF(DG115&lt;&gt;0,DG115/$F115*100,0)</f>
        <v>#N/A</v>
      </c>
      <c r="DE115" s="684" t="e">
        <f>DE15+DE19+DE23+DE27+DE31+DE35+DE39+DE43+DE47+DE51+DE55+DE59+DE63+DE67+DE71+DE75+DE79+DE83+DE87+DE91+DE95+DE99+DE103+DE107+DE111</f>
        <v>#N/A</v>
      </c>
      <c r="DF115" s="684" t="e">
        <f>DG115-DE115</f>
        <v>#N/A</v>
      </c>
      <c r="DG115" s="692" t="e">
        <f>DG15+DG19+DG23+DG27+DG31+DG35+DG39+DG43+DG47+DG51+DG55+DG59+DG63+DG67+DG71+DG75+DG79+DG83+DG87+DG91+DG95+DG99+DG103+DG107+DG111</f>
        <v>#N/A</v>
      </c>
      <c r="DH115" s="689" t="e">
        <f>IF(DK115&lt;&gt;0,DK115/$F115*100,0)</f>
        <v>#N/A</v>
      </c>
      <c r="DI115" s="684" t="e">
        <f>DI15+DI19+DI23+DI27+DI31+DI35+DI39+DI43+DI47+DI51+DI55+DI59+DI63+DI67+DI71+DI75+DI79+DI83+DI87+DI91+DI95+DI99+DI103+DI107+DI111</f>
        <v>#N/A</v>
      </c>
      <c r="DJ115" s="684" t="e">
        <f>DK115-DI115</f>
        <v>#N/A</v>
      </c>
      <c r="DK115" s="692" t="e">
        <f>DK15+DK19+DK23+DK27+DK31+DK35+DK39+DK43+DK47+DK51+DK55+DK59+DK63+DK67+DK71+DK75+DK79+DK83+DK87+DK91+DK95+DK99+DK103+DK107+DK111</f>
        <v>#N/A</v>
      </c>
      <c r="DL115" s="689" t="e">
        <f>IF(DO115&lt;&gt;0,DO115/$F115*100,0)</f>
        <v>#N/A</v>
      </c>
      <c r="DM115" s="684" t="e">
        <f>DM15+DM19+DM23+DM27+DM31+DM35+DM39+DM43+DM47+DM51+DM55+DM59+DM63+DM67+DM71+DM75+DM79+DM83+DM87+DM91+DM95+DM99+DM103+DM107+DM111</f>
        <v>#N/A</v>
      </c>
      <c r="DN115" s="684" t="e">
        <f>DO115-DM115</f>
        <v>#N/A</v>
      </c>
      <c r="DO115" s="692" t="e">
        <f>DO15+DO19+DO23+DO27+DO31+DO35+DO39+DO43+DO47+DO51+DO55+DO59+DO63+DO67+DO71+DO75+DO79+DO83+DO87+DO91+DO95+DO99+DO103+DO107+DO111</f>
        <v>#N/A</v>
      </c>
      <c r="DP115" s="689" t="e">
        <f>IF(DS115&lt;&gt;0,DS115/$F115*100,0)</f>
        <v>#N/A</v>
      </c>
      <c r="DQ115" s="684" t="e">
        <f>DQ15+DQ19+DQ23+DQ27+DQ31+DQ35+DQ39+DQ43+DQ47+DQ51+DQ55+DQ59+DQ63+DQ67+DQ71+DQ75+DQ79+DQ83+DQ87+DQ91+DQ95+DQ99+DQ103+DQ107+DQ111</f>
        <v>#N/A</v>
      </c>
      <c r="DR115" s="684" t="e">
        <f>DS115-DQ115</f>
        <v>#N/A</v>
      </c>
      <c r="DS115" s="692" t="e">
        <f>DS15+DS19+DS23+DS27+DS31+DS35+DS39+DS43+DS47+DS51+DS55+DS59+DS63+DS67+DS71+DS75+DS79+DS83+DS87+DS91+DS95+DS99+DS103+DS107+DS111</f>
        <v>#N/A</v>
      </c>
      <c r="DT115" s="689" t="e">
        <f>IF(DW115&lt;&gt;0,DW115/$F115*100,0)</f>
        <v>#N/A</v>
      </c>
      <c r="DU115" s="684" t="e">
        <f>DU15+DU19+DU23+DU27+DU31+DU35+DU39+DU43+DU47+DU51+DU55+DU59+DU63+DU67+DU71+DU75+DU79+DU83+DU87+DU91+DU95+DU99+DU103+DU107+DU111</f>
        <v>#N/A</v>
      </c>
      <c r="DV115" s="684" t="e">
        <f>DW115-DU115</f>
        <v>#N/A</v>
      </c>
      <c r="DW115" s="692" t="e">
        <f>DW15+DW19+DW23+DW27+DW31+DW35+DW39+DW43+DW47+DW51+DW55+DW59+DW63+DW67+DW71+DW75+DW79+DW83+DW87+DW91+DW95+DW99+DW103+DW107+DW111</f>
        <v>#N/A</v>
      </c>
      <c r="DX115" s="689" t="e">
        <f>IF(EA115&lt;&gt;0,EA115/$F115*100,0)</f>
        <v>#N/A</v>
      </c>
      <c r="DY115" s="684" t="e">
        <f>DY15+DY19+DY23+DY27+DY31+DY35+DY39+DY43+DY47+DY51+DY55+DY59+DY63+DY67+DY71+DY75+DY79+DY83+DY87+DY91+DY95+DY99+DY103+DY107+DY111</f>
        <v>#N/A</v>
      </c>
      <c r="DZ115" s="684" t="e">
        <f>EA115-DY115</f>
        <v>#N/A</v>
      </c>
      <c r="EA115" s="692" t="e">
        <f>EA15+EA19+EA23+EA27+EA31+EA35+EA39+EA43+EA47+EA51+EA55+EA59+EA63+EA67+EA71+EA75+EA79+EA83+EA87+EA91+EA95+EA99+EA103+EA107+EA111</f>
        <v>#N/A</v>
      </c>
    </row>
    <row r="116" spans="2:131" ht="12.75" customHeight="1">
      <c r="B116" s="697"/>
      <c r="C116" s="627"/>
      <c r="D116" s="698" t="s">
        <v>2445</v>
      </c>
      <c r="E116" s="629" t="s">
        <v>2447</v>
      </c>
      <c r="F116" s="630">
        <f>F16+F20+F24+F28+F32+F36+F40+F44+F48+F52+F56+F60+F64+F68+F72+F76+F80+F84+F88+F92+F96+F100+F104+F108+F112</f>
        <v>0</v>
      </c>
      <c r="G116" s="631"/>
      <c r="H116" s="633"/>
      <c r="I116" s="633"/>
      <c r="J116" s="633"/>
      <c r="K116" s="634"/>
      <c r="L116" s="638" t="e">
        <f>IF(O116&lt;&gt;0,O116/$F115*100,0)</f>
        <v>#REF!</v>
      </c>
      <c r="M116" s="639" t="e">
        <f>M16+M20+M24+M28+M32+M36+M40+M44+M48+M52+M56+M60+M64+M68+M72+M76+M80+M84+M88+M92+M96+M100+M104+M108+M112</f>
        <v>#N/A</v>
      </c>
      <c r="N116" s="640" t="e">
        <f>O116-M116</f>
        <v>#REF!</v>
      </c>
      <c r="O116" s="641" t="e">
        <f>O16+O20+O24+O28+O32+O36+O40+O44+O48+O52+O56+O60+O64+O68+O72+O76+O80+O84+O88+O92+O96+O100+O104+O108+O112</f>
        <v>#REF!</v>
      </c>
      <c r="P116" s="638" t="e">
        <f>IF(S116&lt;&gt;0,S116/$F115*100,0)</f>
        <v>#N/A</v>
      </c>
      <c r="Q116" s="639" t="e">
        <f>Q16+Q20+Q24+Q28+Q32+Q36+Q40+Q44+Q48+Q52+Q56+Q60+Q64+Q68+Q72+Q76+Q80+Q84+Q88+Q92+Q96+Q100+Q104+Q108+Q112</f>
        <v>#N/A</v>
      </c>
      <c r="R116" s="640" t="e">
        <f>S116-Q116</f>
        <v>#N/A</v>
      </c>
      <c r="S116" s="641" t="e">
        <f>S16+S20+S24+S28+S32+S36+S40+S44+S48+S52+S56+S60+S64+S68+S72+S76+S80+S84+S88+S92+S96+S100+S104+S108+S112</f>
        <v>#N/A</v>
      </c>
      <c r="T116" s="638" t="e">
        <f>IF(W116&lt;&gt;0,W116/$F115*100,0)</f>
        <v>#N/A</v>
      </c>
      <c r="U116" s="639" t="e">
        <f>U16+U20+U24+U28+U32+U36+U40+U44+U48+U52+U56+U60+U64+U68+U72+U76+U80+U84+U88+U92+U96+U100+U104+U108+U112</f>
        <v>#N/A</v>
      </c>
      <c r="V116" s="640" t="e">
        <f>W116-U116</f>
        <v>#N/A</v>
      </c>
      <c r="W116" s="641" t="e">
        <f>W16+W20+W24+W28+W32+W36+W40+W44+W48+W52+W56+W60+W64+W68+W72+W76+W80+W84+W88+W92+W96+W100+W104+W108+W112</f>
        <v>#N/A</v>
      </c>
      <c r="X116" s="638" t="e">
        <f>IF(AA116&lt;&gt;0,AA116/$F115*100,0)</f>
        <v>#N/A</v>
      </c>
      <c r="Y116" s="639" t="e">
        <f>Y16+Y20+Y24+Y28+Y32+Y36+Y40+Y44+Y48+Y52+Y56+Y60+Y64+Y68+Y72+Y76+Y80+Y84+Y88+Y92+Y96+Y100+Y104+Y108+Y112</f>
        <v>#N/A</v>
      </c>
      <c r="Z116" s="640" t="e">
        <f>AA116-Y116</f>
        <v>#N/A</v>
      </c>
      <c r="AA116" s="641" t="e">
        <f>AA16+AA20+AA24+AA28+AA32+AA36+AA40+AA44+AA48+AA52+AA56+AA60+AA64+AA68+AA72+AA76+AA80+AA84+AA88+AA92+AA96+AA100+AA104+AA108+AA112</f>
        <v>#N/A</v>
      </c>
      <c r="AB116" s="638" t="e">
        <f>IF(AE116&lt;&gt;0,AE116/$F115*100,0)</f>
        <v>#N/A</v>
      </c>
      <c r="AC116" s="639" t="e">
        <f>AC16+AC20+AC24+AC28+AC32+AC36+AC40+AC44+AC48+AC52+AC56+AC60+AC64+AC68+AC72+AC76+AC80+AC84+AC88+AC92+AC96+AC100+AC104+AC108+AC112</f>
        <v>#N/A</v>
      </c>
      <c r="AD116" s="640" t="e">
        <f>AE116-AC116</f>
        <v>#N/A</v>
      </c>
      <c r="AE116" s="641" t="e">
        <f>AE16+AE20+AE24+AE28+AE32+AE36+AE40+AE44+AE48+AE52+AE56+AE60+AE64+AE68+AE72+AE76+AE80+AE84+AE88+AE92+AE96+AE100+AE104+AE108+AE112</f>
        <v>#N/A</v>
      </c>
      <c r="AF116" s="638" t="e">
        <f>IF(AI116&lt;&gt;0,AI116/$F115*100,0)</f>
        <v>#N/A</v>
      </c>
      <c r="AG116" s="639" t="e">
        <f>AG16+AG20+AG24+AG28+AG32+AG36+AG40+AG44+AG48+AG52+AG56+AG60+AG64+AG68+AG72+AG76+AG80+AG84+AG88+AG92+AG96+AG100+AG104+AG108+AG112</f>
        <v>#N/A</v>
      </c>
      <c r="AH116" s="640" t="e">
        <f>AI116-AG116</f>
        <v>#N/A</v>
      </c>
      <c r="AI116" s="641" t="e">
        <f>AI16+AI20+AI24+AI28+AI32+AI36+AI40+AI44+AI48+AI52+AI56+AI60+AI64+AI68+AI72+AI76+AI80+AI84+AI88+AI92+AI96+AI100+AI104+AI108+AI112</f>
        <v>#N/A</v>
      </c>
      <c r="AJ116" s="638" t="e">
        <f>IF(AM116&lt;&gt;0,AM116/$F115*100,0)</f>
        <v>#N/A</v>
      </c>
      <c r="AK116" s="639" t="e">
        <f>AK16+AK20+AK24+AK28+AK32+AK36+AK40+AK44+AK48+AK52+AK56+AK60+AK64+AK68+AK72+AK76+AK80+AK84+AK88+AK92+AK96+AK100+AK104+AK108+AK112</f>
        <v>#N/A</v>
      </c>
      <c r="AL116" s="640" t="e">
        <f>AM116-AK116</f>
        <v>#N/A</v>
      </c>
      <c r="AM116" s="641" t="e">
        <f>AM16+AM20+AM24+AM28+AM32+AM36+AM40+AM44+AM48+AM52+AM56+AM60+AM64+AM68+AM72+AM76+AM80+AM84+AM88+AM92+AM96+AM100+AM104+AM108+AM112</f>
        <v>#N/A</v>
      </c>
      <c r="AN116" s="638" t="e">
        <f>IF(AQ116&lt;&gt;0,AQ116/$F115*100,0)</f>
        <v>#N/A</v>
      </c>
      <c r="AO116" s="640" t="e">
        <f>AO16+AO20+AO24+AO28+AO32+AO36+AO40+AO44+AO48+AO52+AO56+AO60+AO64+AO68+AO72+AO76+AO80+AO84+AO88+AO92+AO96+AO100+AO104+AO108+AO112</f>
        <v>#N/A</v>
      </c>
      <c r="AP116" s="638" t="e">
        <f>AQ116-AO116</f>
        <v>#N/A</v>
      </c>
      <c r="AQ116" s="699" t="e">
        <f>AQ16+AQ20+AQ24+AQ28+AQ32+AQ36+AQ40+AQ44+AQ48+AQ52+AQ56+AQ60+AQ64+AQ68+AQ72+AQ76+AQ80+AQ84+AQ88+AQ92+AQ96+AQ100+AQ104+AQ108+AQ112</f>
        <v>#N/A</v>
      </c>
      <c r="AR116" s="638" t="e">
        <f>IF(AU116&lt;&gt;0,AU116/$F115*100,0)</f>
        <v>#N/A</v>
      </c>
      <c r="AS116" s="639" t="e">
        <f>AS16+AS20+AS24+AS28+AS32+AS36+AS40+AS44+AS48+AS52+AS56+AS60+AS64+AS68+AS72+AS76+AS80+AS84+AS88+AS92+AS96+AS100+AS104+AS108+AS112</f>
        <v>#N/A</v>
      </c>
      <c r="AT116" s="640" t="e">
        <f>AU116-AS116</f>
        <v>#N/A</v>
      </c>
      <c r="AU116" s="641" t="e">
        <f>AU16+AU20+AU24+AU28+AU32+AU36+AU40+AU44+AU48+AU52+AU56+AU60+AU64+AU68+AU72+AU76+AU80+AU84+AU88+AU92+AU96+AU100+AU104+AU108+AU112</f>
        <v>#N/A</v>
      </c>
      <c r="AV116" s="638" t="e">
        <f>IF(AY116&lt;&gt;0,AY116/$F115*100,0)</f>
        <v>#N/A</v>
      </c>
      <c r="AW116" s="639" t="e">
        <f>AW16+AW20+AW24+AW28+AW32+AW36+AW40+AW44+AW48+AW52+AW56+AW60+AW64+AW68+AW72+AW76+AW80+AW84+AW88+AW92+AW96+AW100+AW104+AW108+AW112</f>
        <v>#N/A</v>
      </c>
      <c r="AX116" s="640" t="e">
        <f>AY116-AW116</f>
        <v>#N/A</v>
      </c>
      <c r="AY116" s="641" t="e">
        <f>AY16+AY20+AY24+AY28+AY32+AY36+AY40+AY44+AY48+AY52+AY56+AY60+AY64+AY68+AY72+AY76+AY80+AY84+AY88+AY92+AY96+AY100+AY104+AY108+AY112</f>
        <v>#N/A</v>
      </c>
      <c r="AZ116" s="638" t="e">
        <f>IF(BC116&lt;&gt;0,BC116/$F115*100,0)</f>
        <v>#N/A</v>
      </c>
      <c r="BA116" s="639" t="e">
        <f>BA16+BA20+BA24+BA28+BA32+BA36+BA40+BA44+BA48+BA52+BA56+BA60+BA64+BA68+BA72+BA76+BA80+BA84+BA88+BA92+BA96+BA100+BA104+BA108+BA112</f>
        <v>#N/A</v>
      </c>
      <c r="BB116" s="640" t="e">
        <f>BC116-BA116</f>
        <v>#N/A</v>
      </c>
      <c r="BC116" s="641" t="e">
        <f>BC16+BC20+BC24+BC28+BC32+BC36+BC40+BC44+BC48+BC52+BC56+BC60+BC64+BC68+BC72+BC76+BC80+BC84+BC88+BC92+BC96+BC100+BC104+BC108+BC112</f>
        <v>#N/A</v>
      </c>
      <c r="BD116" s="638" t="e">
        <f>IF(BG116&lt;&gt;0,BG116/$F115*100,0)</f>
        <v>#N/A</v>
      </c>
      <c r="BE116" s="639" t="e">
        <f>BE16+BE20+BE24+BE28+BE32+BE36+BE40+BE44+BE48+BE52+BE56+BE60+BE64+BE68+BE72+BE76+BE80+BE84+BE88+BE92+BE96+BE100+BE104+BE108+BE112</f>
        <v>#N/A</v>
      </c>
      <c r="BF116" s="640" t="e">
        <f>BG116-BE116</f>
        <v>#N/A</v>
      </c>
      <c r="BG116" s="641" t="e">
        <f>BG16+BG20+BG24+BG28+BG32+BG36+BG40+BG44+BG48+BG52+BG56+BG60+BG64+BG68+BG72+BG76+BG80+BG84+BG88+BG92+BG96+BG100+BG104+BG108+BG112</f>
        <v>#N/A</v>
      </c>
      <c r="BH116" s="638" t="e">
        <f>IF(BK116&lt;&gt;0,BK116/$F115*100,0)</f>
        <v>#N/A</v>
      </c>
      <c r="BI116" s="639" t="e">
        <f>BI16+BI20+BI24+BI28+BI32+BI36+BI40+BI44+BI48+BI52+BI56+BI60+BI64+BI68+BI72+BI76+BI80+BI84+BI88+BI92+BI96+BI100+BI104+BI108+BI112</f>
        <v>#N/A</v>
      </c>
      <c r="BJ116" s="640" t="e">
        <f>BK116-BI116</f>
        <v>#N/A</v>
      </c>
      <c r="BK116" s="641" t="e">
        <f>BK16+BK20+BK24+BK28+BK32+BK36+BK40+BK44+BK48+BK52+BK56+BK60+BK64+BK68+BK72+BK76+BK80+BK84+BK88+BK92+BK96+BK100+BK104+BK108+BK112</f>
        <v>#N/A</v>
      </c>
      <c r="BL116" s="638" t="e">
        <f>IF(BO116&lt;&gt;0,BO116/$F115*100,0)</f>
        <v>#N/A</v>
      </c>
      <c r="BM116" s="639" t="e">
        <f>BM16+BM20+BM24+BM28+BM32+BM36+BM40+BM44+BM48+BM52+BM56+BM60+BM64+BM68+BM72+BM76+BM80+BM84+BM88+BM92+BM96+BM100+BM104+BM108+BM112</f>
        <v>#N/A</v>
      </c>
      <c r="BN116" s="640" t="e">
        <f>BO116-BM116</f>
        <v>#N/A</v>
      </c>
      <c r="BO116" s="641" t="e">
        <f>BO16+BO20+BO24+BO28+BO32+BO36+BO40+BO44+BO48+BO52+BO56+BO60+BO64+BO68+BO72+BO76+BO80+BO84+BO88+BO92+BO96+BO100+BO104+BO108+BO112</f>
        <v>#N/A</v>
      </c>
      <c r="BP116" s="638" t="e">
        <f>IF(BS116&lt;&gt;0,BS116/$F115*100,0)</f>
        <v>#N/A</v>
      </c>
      <c r="BQ116" s="639" t="e">
        <f>BQ16+BQ20+BQ24+BQ28+BQ32+BQ36+BQ40+BQ44+BQ48+BQ52+BQ56+BQ60+BQ64+BQ68+BQ72+BQ76+BQ80+BQ84+BQ88+BQ92+BQ96+BQ100+BQ104+BQ108+BQ112</f>
        <v>#N/A</v>
      </c>
      <c r="BR116" s="640" t="e">
        <f>BS116-BQ116</f>
        <v>#N/A</v>
      </c>
      <c r="BS116" s="641" t="e">
        <f>BS16+BS20+BS24+BS28+BS32+BS36+BS40+BS44+BS48+BS52+BS56+BS60+BS64+BS68+BS72+BS76+BS80+BS84+BS88+BS92+BS96+BS100+BS104+BS108+BS112</f>
        <v>#N/A</v>
      </c>
      <c r="BT116" s="638" t="e">
        <f>IF(BW116&lt;&gt;0,BW116/$F115*100,0)</f>
        <v>#N/A</v>
      </c>
      <c r="BU116" s="639" t="e">
        <f>BU16+BU20+BU24+BU28+BU32+BU36+BU40+BU44+BU48+BU52+BU56+BU60+BU64+BU68+BU72+BU76+BU80+BU84+BU88+BU92+BU96+BU100+BU104+BU108+BU112</f>
        <v>#N/A</v>
      </c>
      <c r="BV116" s="640" t="e">
        <f>BW116-BU116</f>
        <v>#N/A</v>
      </c>
      <c r="BW116" s="641" t="e">
        <f>BW16+BW20+BW24+BW28+BW32+BW36+BW40+BW44+BW48+BW52+BW56+BW60+BW64+BW68+BW72+BW76+BW80+BW84+BW88+BW92+BW96+BW100+BW104+BW108+BW112</f>
        <v>#N/A</v>
      </c>
      <c r="BX116" s="638" t="e">
        <f>IF(CA116&lt;&gt;0,CA116/$F115*100,0)</f>
        <v>#N/A</v>
      </c>
      <c r="BY116" s="639" t="e">
        <f>BY16+BY20+BY24+BY28+BY32+BY36+BY40+BY44+BY48+BY52+BY56+BY60+BY64+BY68+BY72+BY76+BY80+BY84+BY88+BY92+BY96+BY100+BY104+BY108+BY112</f>
        <v>#N/A</v>
      </c>
      <c r="BZ116" s="640" t="e">
        <f>CA116-BY116</f>
        <v>#N/A</v>
      </c>
      <c r="CA116" s="641" t="e">
        <f>CA16+CA20+CA24+CA28+CA32+CA36+CA40+CA44+CA48+CA52+CA56+CA60+CA64+CA68+CA72+CA76+CA80+CA84+CA88+CA92+CA96+CA100+CA104+CA108+CA112</f>
        <v>#N/A</v>
      </c>
      <c r="CB116" s="638" t="e">
        <f>IF(CE116&lt;&gt;0,CE116/$F115*100,0)</f>
        <v>#N/A</v>
      </c>
      <c r="CC116" s="639" t="e">
        <f>CC16+CC20+CC24+CC28+CC32+CC36+CC40+CC44+CC48+CC52+CC56+CC60+CC64+CC68+CC72+CC76+CC80+CC84+CC88+CC92+CC96+CC100+CC104+CC108+CC112</f>
        <v>#N/A</v>
      </c>
      <c r="CD116" s="640" t="e">
        <f>CE116-CC116</f>
        <v>#N/A</v>
      </c>
      <c r="CE116" s="641" t="e">
        <f>CE16+CE20+CE24+CE28+CE32+CE36+CE40+CE44+CE48+CE52+CE56+CE60+CE64+CE68+CE72+CE76+CE80+CE84+CE88+CE92+CE96+CE100+CE104+CE108+CE112</f>
        <v>#N/A</v>
      </c>
      <c r="CF116" s="638" t="e">
        <f>IF(CI116&lt;&gt;0,CI116/$F115*100,0)</f>
        <v>#N/A</v>
      </c>
      <c r="CG116" s="639" t="e">
        <f>CG16+CG20+CG24+CG28+CG32+CG36+CG40+CG44+CG48+CG52+CG56+CG60+CG64+CG68+CG72+CG76+CG80+CG84+CG88+CG92+CG96+CG100+CG104+CG108+CG112</f>
        <v>#N/A</v>
      </c>
      <c r="CH116" s="640" t="e">
        <f>CI116-CG116</f>
        <v>#N/A</v>
      </c>
      <c r="CI116" s="641" t="e">
        <f>CI16+CI20+CI24+CI28+CI32+CI36+CI40+CI44+CI48+CI52+CI56+CI60+CI64+CI68+CI72+CI76+CI80+CI84+CI88+CI92+CI96+CI100+CI104+CI108+CI112</f>
        <v>#N/A</v>
      </c>
      <c r="CJ116" s="638" t="e">
        <f>IF(CM116&lt;&gt;0,CM116/$F115*100,0)</f>
        <v>#N/A</v>
      </c>
      <c r="CK116" s="639" t="e">
        <f>CK16+CK20+CK24+CK28+CK32+CK36+CK40+CK44+CK48+CK52+CK56+CK60+CK64+CK68+CK72+CK76+CK80+CK84+CK88+CK92+CK96+CK100+CK104+CK108+CK112</f>
        <v>#N/A</v>
      </c>
      <c r="CL116" s="640" t="e">
        <f>CM116-CK116</f>
        <v>#N/A</v>
      </c>
      <c r="CM116" s="641" t="e">
        <f>CM16+CM20+CM24+CM28+CM32+CM36+CM40+CM44+CM48+CM52+CM56+CM60+CM64+CM68+CM72+CM76+CM80+CM84+CM88+CM92+CM96+CM100+CM104+CM108+CM112</f>
        <v>#N/A</v>
      </c>
      <c r="CN116" s="638" t="e">
        <f>IF(CQ116&lt;&gt;0,CQ116/$F115*100,0)</f>
        <v>#N/A</v>
      </c>
      <c r="CO116" s="639" t="e">
        <f>CO16+CO20+CO24+CO28+CO32+CO36+CO40+CO44+CO48+CO52+CO56+CO60+CO64+CO68+CO72+CO76+CO80+CO84+CO88+CO92+CO96+CO100+CO104+CO108+CO112</f>
        <v>#N/A</v>
      </c>
      <c r="CP116" s="640" t="e">
        <f>CQ116-CO116</f>
        <v>#N/A</v>
      </c>
      <c r="CQ116" s="641" t="e">
        <f>CQ16+CQ20+CQ24+CQ28+CQ32+CQ36+CQ40+CQ44+CQ48+CQ52+CQ56+CQ60+CQ64+CQ68+CQ72+CQ76+CQ80+CQ84+CQ88+CQ92+CQ96+CQ100+CQ104+CQ108+CQ112</f>
        <v>#N/A</v>
      </c>
      <c r="CR116" s="638" t="e">
        <f>IF(CU116&lt;&gt;0,CU116/$F115*100,0)</f>
        <v>#N/A</v>
      </c>
      <c r="CS116" s="639" t="e">
        <f>CS16+CS20+CS24+CS28+CS32+CS36+CS40+CS44+CS48+CS52+CS56+CS60+CS64+CS68+CS72+CS76+CS80+CS84+CS88+CS92+CS96+CS100+CS104+CS108+CS112</f>
        <v>#N/A</v>
      </c>
      <c r="CT116" s="640" t="e">
        <f>CU116-CS116</f>
        <v>#N/A</v>
      </c>
      <c r="CU116" s="641" t="e">
        <f>CU16+CU20+CU24+CU28+CU32+CU36+CU40+CU44+CU48+CU52+CU56+CU60+CU64+CU68+CU72+CU76+CU80+CU84+CU88+CU92+CU96+CU100+CU104+CU108+CU112</f>
        <v>#N/A</v>
      </c>
      <c r="CV116" s="638" t="e">
        <f>IF(CY116&lt;&gt;0,CY116/$F115*100,0)</f>
        <v>#N/A</v>
      </c>
      <c r="CW116" s="639" t="e">
        <f>CW16+CW20+CW24+CW28+CW32+CW36+CW40+CW44+CW48+CW52+CW56+CW60+CW64+CW68+CW72+CW76+CW80+CW84+CW88+CW92+CW96+CW100+CW104+CW108+CW112</f>
        <v>#N/A</v>
      </c>
      <c r="CX116" s="640" t="e">
        <f>CY116-CW116</f>
        <v>#N/A</v>
      </c>
      <c r="CY116" s="641" t="e">
        <f>CY16+CY20+CY24+CY28+CY32+CY36+CY40+CY44+CY48+CY52+CY56+CY60+CY64+CY68+CY72+CY76+CY80+CY84+CY88+CY92+CY96+CY100+CY104+CY108+CY112</f>
        <v>#N/A</v>
      </c>
      <c r="CZ116" s="638" t="e">
        <f>IF(DC116&lt;&gt;0,DC116/$F115*100,0)</f>
        <v>#N/A</v>
      </c>
      <c r="DA116" s="639" t="e">
        <f>DA16+DA20+DA24+DA28+DA32+DA36+DA40+DA44+DA48+DA52+DA56+DA60+DA64+DA68+DA72+DA76+DA80+DA84+DA88+DA92+DA96+DA100+DA104+DA108+DA112</f>
        <v>#N/A</v>
      </c>
      <c r="DB116" s="640" t="e">
        <f>DC116-DA116</f>
        <v>#N/A</v>
      </c>
      <c r="DC116" s="641" t="e">
        <f>DC16+DC20+DC24+DC28+DC32+DC36+DC40+DC44+DC48+DC52+DC56+DC60+DC64+DC68+DC72+DC76+DC80+DC84+DC88+DC92+DC96+DC100+DC104+DC108+DC112</f>
        <v>#N/A</v>
      </c>
      <c r="DD116" s="638" t="e">
        <f>IF(DG116&lt;&gt;0,DG116/$F115*100,0)</f>
        <v>#N/A</v>
      </c>
      <c r="DE116" s="639" t="e">
        <f>DE16+DE20+DE24+DE28+DE32+DE36+DE40+DE44+DE48+DE52+DE56+DE60+DE64+DE68+DE72+DE76+DE80+DE84+DE88+DE92+DE96+DE100+DE104+DE108+DE112</f>
        <v>#N/A</v>
      </c>
      <c r="DF116" s="640" t="e">
        <f>DG116-DE116</f>
        <v>#N/A</v>
      </c>
      <c r="DG116" s="641" t="e">
        <f>DG16+DG20+DG24+DG28+DG32+DG36+DG40+DG44+DG48+DG52+DG56+DG60+DG64+DG68+DG72+DG76+DG80+DG84+DG88+DG92+DG96+DG100+DG104+DG108+DG112</f>
        <v>#N/A</v>
      </c>
      <c r="DH116" s="638" t="e">
        <f>IF(DK116&lt;&gt;0,DK116/$F115*100,0)</f>
        <v>#N/A</v>
      </c>
      <c r="DI116" s="639" t="e">
        <f>DI16+DI20+DI24+DI28+DI32+DI36+DI40+DI44+DI48+DI52+DI56+DI60+DI64+DI68+DI72+DI76+DI80+DI84+DI88+DI92+DI96+DI100+DI104+DI108+DI112</f>
        <v>#N/A</v>
      </c>
      <c r="DJ116" s="640" t="e">
        <f>DK116-DI116</f>
        <v>#N/A</v>
      </c>
      <c r="DK116" s="641" t="e">
        <f>DK16+DK20+DK24+DK28+DK32+DK36+DK40+DK44+DK48+DK52+DK56+DK60+DK64+DK68+DK72+DK76+DK80+DK84+DK88+DK92+DK96+DK100+DK104+DK108+DK112</f>
        <v>#N/A</v>
      </c>
      <c r="DL116" s="638" t="e">
        <f>IF(DO116&lt;&gt;0,DO116/$F115*100,0)</f>
        <v>#N/A</v>
      </c>
      <c r="DM116" s="639" t="e">
        <f>DM16+DM20+DM24+DM28+DM32+DM36+DM40+DM44+DM48+DM52+DM56+DM60+DM64+DM68+DM72+DM76+DM80+DM84+DM88+DM92+DM96+DM100+DM104+DM108+DM112</f>
        <v>#N/A</v>
      </c>
      <c r="DN116" s="640" t="e">
        <f>DO116-DM116</f>
        <v>#N/A</v>
      </c>
      <c r="DO116" s="641" t="e">
        <f>DO16+DO20+DO24+DO28+DO32+DO36+DO40+DO44+DO48+DO52+DO56+DO60+DO64+DO68+DO72+DO76+DO80+DO84+DO88+DO92+DO96+DO100+DO104+DO108+DO112</f>
        <v>#N/A</v>
      </c>
      <c r="DP116" s="638" t="e">
        <f>IF(DS116&lt;&gt;0,DS116/$F115*100,0)</f>
        <v>#N/A</v>
      </c>
      <c r="DQ116" s="639" t="e">
        <f>DQ16+DQ20+DQ24+DQ28+DQ32+DQ36+DQ40+DQ44+DQ48+DQ52+DQ56+DQ60+DQ64+DQ68+DQ72+DQ76+DQ80+DQ84+DQ88+DQ92+DQ96+DQ100+DQ104+DQ108+DQ112</f>
        <v>#N/A</v>
      </c>
      <c r="DR116" s="640" t="e">
        <f>DS116-DQ116</f>
        <v>#N/A</v>
      </c>
      <c r="DS116" s="641" t="e">
        <f>DS16+DS20+DS24+DS28+DS32+DS36+DS40+DS44+DS48+DS52+DS56+DS60+DS64+DS68+DS72+DS76+DS80+DS84+DS88+DS92+DS96+DS100+DS104+DS108+DS112</f>
        <v>#N/A</v>
      </c>
      <c r="DT116" s="638" t="e">
        <f>IF(DW116&lt;&gt;0,DW116/$F115*100,0)</f>
        <v>#N/A</v>
      </c>
      <c r="DU116" s="639" t="e">
        <f>DU16+DU20+DU24+DU28+DU32+DU36+DU40+DU44+DU48+DU52+DU56+DU60+DU64+DU68+DU72+DU76+DU80+DU84+DU88+DU92+DU96+DU100+DU104+DU108+DU112</f>
        <v>#N/A</v>
      </c>
      <c r="DV116" s="640" t="e">
        <f>DW116-DU116</f>
        <v>#N/A</v>
      </c>
      <c r="DW116" s="641" t="e">
        <f>DW16+DW20+DW24+DW28+DW32+DW36+DW40+DW44+DW48+DW52+DW56+DW60+DW64+DW68+DW72+DW76+DW80+DW84+DW88+DW92+DW96+DW100+DW104+DW108+DW112</f>
        <v>#N/A</v>
      </c>
      <c r="DX116" s="638" t="e">
        <f>IF(EA116&lt;&gt;0,EA116/$F115*100,0)</f>
        <v>#N/A</v>
      </c>
      <c r="DY116" s="639" t="e">
        <f>DY16+DY20+DY24+DY28+DY32+DY36+DY40+DY44+DY48+DY52+DY56+DY60+DY64+DY68+DY72+DY76+DY80+DY84+DY88+DY92+DY96+DY100+DY104+DY108+DY112</f>
        <v>#N/A</v>
      </c>
      <c r="DZ116" s="640" t="e">
        <f>EA116-DY116</f>
        <v>#N/A</v>
      </c>
      <c r="EA116" s="641" t="e">
        <f>EA16+EA20+EA24+EA28+EA32+EA36+EA40+EA44+EA48+EA52+EA56+EA60+EA64+EA68+EA72+EA76+EA80+EA84+EA88+EA92+EA96+EA100+EA104+EA108+EA112</f>
        <v>#N/A</v>
      </c>
    </row>
    <row r="117" spans="2:131" ht="12.75" hidden="1" customHeight="1">
      <c r="B117" s="700"/>
      <c r="C117" s="701"/>
      <c r="D117" s="642" t="s">
        <v>2450</v>
      </c>
      <c r="E117" s="702" t="s">
        <v>2449</v>
      </c>
      <c r="F117" s="703">
        <f>F17+F21+F25+F29+F33+F37+F41+F45+F49+F53+F57+F61+F65+F69+F73+F77+F81+F85+F89+F93+F97+F101+F105+F109+F113</f>
        <v>0</v>
      </c>
      <c r="G117" s="704">
        <f>IF(F117=0,0,F117/F$115)</f>
        <v>0</v>
      </c>
      <c r="H117" s="705"/>
      <c r="I117" s="705"/>
      <c r="J117" s="705"/>
      <c r="K117" s="706"/>
      <c r="L117" s="707" t="e">
        <f>IF(O117&lt;&gt;0,O117/$F117*100,0)</f>
        <v>#REF!</v>
      </c>
      <c r="M117" s="707" t="e">
        <f>M17+M21+M25+M29+M33+M37+M41+M45+M49+M53+M57+M61+M65+M69+M73+M77+M81+M85+M89+M93+M97+M101+M105+M109+M113</f>
        <v>#N/A</v>
      </c>
      <c r="N117" s="708" t="e">
        <f>O117-M117</f>
        <v>#REF!</v>
      </c>
      <c r="O117" s="709" t="e">
        <f>O17+O21+O25+O29+O33+O37+O41+O45+O49+O53+O57+O61+O65+O69+O73+O77+O81+O85+O89+O93+O97+O101+O105+O109+O113</f>
        <v>#REF!</v>
      </c>
      <c r="P117" s="707">
        <f>IF(S117&lt;&gt;0,S117/$F117*100,0)</f>
        <v>0</v>
      </c>
      <c r="Q117" s="707">
        <f>Q17+Q21+Q25+Q29+Q33+Q37+Q41+Q45+Q49+Q53+Q57+Q61+Q65+Q69+Q73+Q77+Q81+Q85+Q89+Q93+Q97+Q101+Q105+Q109+Q113</f>
        <v>0</v>
      </c>
      <c r="R117" s="708">
        <f>S117-Q117</f>
        <v>0</v>
      </c>
      <c r="S117" s="709">
        <f>S17+S21+S25+S29+S33+S37+S41+S45+S49+S53+S57+S61+S65+S69+S73+S77+S81+S85+S89+S93+S97+S101+S105+S109+S113</f>
        <v>0</v>
      </c>
      <c r="T117" s="707">
        <f>IF(W117&lt;&gt;0,W117/$F117*100,0)</f>
        <v>0</v>
      </c>
      <c r="U117" s="707">
        <f>U17+U21+U25+U29+U33+U37+U41+U45+U49+U53+U57+U61+U65+U69+U73+U77+U81+U85+U89+U93+U97+U101+U105+U109+U113</f>
        <v>0</v>
      </c>
      <c r="V117" s="708">
        <f>W117-U117</f>
        <v>0</v>
      </c>
      <c r="W117" s="709">
        <f>W17+W21+W25+W29+W33+W37+W41+W45+W49+W53+W57+W61+W65+W69+W73+W77+W81+W85+W89+W93+W97+W101+W105+W109+W113</f>
        <v>0</v>
      </c>
      <c r="X117" s="707">
        <f>IF(AA117&lt;&gt;0,AA117/$F117*100,0)</f>
        <v>0</v>
      </c>
      <c r="Y117" s="707">
        <f>Y17+Y21+Y25+Y29+Y33+Y37+Y41+Y45+Y49+Y53+Y57+Y61+Y65+Y69+Y73+Y77+Y81+Y85+Y89+Y93+Y97+Y101+Y105+Y109+Y113</f>
        <v>0</v>
      </c>
      <c r="Z117" s="708">
        <f>AA117-Y117</f>
        <v>0</v>
      </c>
      <c r="AA117" s="709">
        <f>AA17+AA21+AA25+AA29+AA33+AA37+AA41+AA45+AA49+AA53+AA57+AA61+AA65+AA69+AA73+AA77+AA81+AA85+AA89+AA93+AA97+AA101+AA105+AA109+AA113</f>
        <v>0</v>
      </c>
      <c r="AB117" s="707">
        <f>IF(AE117&lt;&gt;0,AE117/$F117*100,0)</f>
        <v>0</v>
      </c>
      <c r="AC117" s="707">
        <f>AC17+AC21+AC25+AC29+AC33+AC37+AC41+AC45+AC49+AC53+AC57+AC61+AC65+AC69+AC73+AC77+AC81+AC85+AC89+AC93+AC97+AC101+AC105+AC109+AC113</f>
        <v>0</v>
      </c>
      <c r="AD117" s="708">
        <f>AE117-AC117</f>
        <v>0</v>
      </c>
      <c r="AE117" s="709">
        <f>AE17+AE21+AE25+AE29+AE33+AE37+AE41+AE45+AE49+AE53+AE57+AE61+AE65+AE69+AE73+AE77+AE81+AE85+AE89+AE93+AE97+AE101+AE105+AE109+AE113</f>
        <v>0</v>
      </c>
      <c r="AF117" s="707">
        <f>IF(AI117&lt;&gt;0,AI117/$F117*100,0)</f>
        <v>0</v>
      </c>
      <c r="AG117" s="707">
        <f>AG17+AG21+AG25+AG29+AG33+AG37+AG41+AG45+AG49+AG53+AG57+AG61+AG65+AG69+AG73+AG77+AG81+AG85+AG89+AG93+AG97+AG101+AG105+AG109+AG113</f>
        <v>0</v>
      </c>
      <c r="AH117" s="708">
        <f>AI117-AG117</f>
        <v>0</v>
      </c>
      <c r="AI117" s="709">
        <f>AI17+AI21+AI25+AI29+AI33+AI37+AI41+AI45+AI49+AI53+AI57+AI61+AI65+AI69+AI73+AI77+AI81+AI85+AI89+AI93+AI97+AI101+AI105+AI109+AI113</f>
        <v>0</v>
      </c>
      <c r="AJ117" s="707">
        <f>IF(AM117&lt;&gt;0,AM117/$F117*100,0)</f>
        <v>0</v>
      </c>
      <c r="AK117" s="707">
        <f>AK17+AK21+AK25+AK29+AK33+AK37+AK41+AK45+AK49+AK53+AK57+AK61+AK65+AK69+AK73+AK77+AK81+AK85+AK89+AK93+AK97+AK101+AK105+AK109+AK113</f>
        <v>0</v>
      </c>
      <c r="AL117" s="708">
        <f>AM117-AK117</f>
        <v>0</v>
      </c>
      <c r="AM117" s="709">
        <f>AM17+AM21+AM25+AM29+AM33+AM37+AM41+AM45+AM49+AM53+AM57+AM61+AM65+AM69+AM73+AM77+AM81+AM85+AM89+AM93+AM97+AM101+AM105+AM109+AM113</f>
        <v>0</v>
      </c>
      <c r="AN117" s="707">
        <f>IF(AQ117&lt;&gt;0,AQ117/$F117*100,0)</f>
        <v>0</v>
      </c>
      <c r="AO117" s="707">
        <f>AO17+AO21+AO25+AO29+AO33+AO37+AO41+AO45+AO49+AO53+AO57+AO61+AO65+AO69+AO73+AO77+AO81+AO85+AO89+AO93+AO97+AO101+AO105+AO109+AO113</f>
        <v>0</v>
      </c>
      <c r="AP117" s="708">
        <f>AQ117-AO117</f>
        <v>0</v>
      </c>
      <c r="AQ117" s="709">
        <f>AQ17+AQ21+AQ25+AQ29+AQ33+AQ37+AQ41+AQ45+AQ49+AQ53+AQ57+AQ61+AQ65+AQ69+AQ73+AQ77+AQ81+AQ85+AQ89+AQ93+AQ97+AQ101+AQ105+AQ109+AQ113</f>
        <v>0</v>
      </c>
      <c r="AR117" s="707">
        <f>IF(AU117&lt;&gt;0,AU117/$F117*100,0)</f>
        <v>0</v>
      </c>
      <c r="AS117" s="707">
        <f>AS17+AS21+AS25+AS29+AS33+AS37+AS41+AS45+AS49+AS53+AS57+AS61+AS65+AS69+AS73+AS77+AS81+AS85+AS89+AS93+AS97+AS101+AS105+AS109+AS113</f>
        <v>0</v>
      </c>
      <c r="AT117" s="708">
        <f>AU117-AS117</f>
        <v>0</v>
      </c>
      <c r="AU117" s="709">
        <f>AU17+AU21+AU25+AU29+AU33+AU37+AU41+AU45+AU49+AU53+AU57+AU61+AU65+AU69+AU73+AU77+AU81+AU85+AU89+AU93+AU97+AU101+AU105+AU109+AU113</f>
        <v>0</v>
      </c>
      <c r="AV117" s="707">
        <f>IF(AY117&lt;&gt;0,AY117/$F117*100,0)</f>
        <v>0</v>
      </c>
      <c r="AW117" s="707">
        <f>AW17+AW21+AW25+AW29+AW33+AW37+AW41+AW45+AW49+AW53+AW57+AW61+AW65+AW69+AW73+AW77+AW81+AW85+AW89+AW93+AW97+AW101+AW105+AW109+AW113</f>
        <v>0</v>
      </c>
      <c r="AX117" s="708">
        <f>AY117-AW117</f>
        <v>0</v>
      </c>
      <c r="AY117" s="709">
        <f>AY17+AY21+AY25+AY29+AY33+AY37+AY41+AY45+AY49+AY53+AY57+AY61+AY65+AY69+AY73+AY77+AY81+AY85+AY89+AY93+AY97+AY101+AY105+AY109+AY113</f>
        <v>0</v>
      </c>
      <c r="AZ117" s="707">
        <f>IF(BC117&lt;&gt;0,BC117/$F117*100,0)</f>
        <v>0</v>
      </c>
      <c r="BA117" s="707">
        <f>BA17+BA21+BA25+BA29+BA33+BA37+BA41+BA45+BA49+BA53+BA57+BA61+BA65+BA69+BA73+BA77+BA81+BA85+BA89+BA93+BA97+BA101+BA105+BA109+BA113</f>
        <v>0</v>
      </c>
      <c r="BB117" s="708">
        <f>BC117-BA117</f>
        <v>0</v>
      </c>
      <c r="BC117" s="709">
        <f>BC17+BC21+BC25+BC29+BC33+BC37+BC41+BC45+BC49+BC53+BC57+BC61+BC65+BC69+BC73+BC77+BC81+BC85+BC89+BC93+BC97+BC101+BC105+BC109+BC113</f>
        <v>0</v>
      </c>
      <c r="BD117" s="707">
        <f>IF(BG117&lt;&gt;0,BG117/$F117*100,0)</f>
        <v>0</v>
      </c>
      <c r="BE117" s="707">
        <f>BE17+BE21+BE25+BE29+BE33+BE37+BE41+BE45+BE49+BE53+BE57+BE61+BE65+BE69+BE73+BE77+BE81+BE85+BE89+BE93+BE97+BE101+BE105+BE109+BE113</f>
        <v>0</v>
      </c>
      <c r="BF117" s="708">
        <f>BG117-BE117</f>
        <v>0</v>
      </c>
      <c r="BG117" s="709">
        <f>BG17+BG21+BG25+BG29+BG33+BG37+BG41+BG45+BG49+BG53+BG57+BG61+BG65+BG69+BG73+BG77+BG81+BG85+BG89+BG93+BG97+BG101+BG105+BG109+BG113</f>
        <v>0</v>
      </c>
      <c r="BH117" s="707">
        <f>IF(BK117&lt;&gt;0,BK117/$F117*100,0)</f>
        <v>0</v>
      </c>
      <c r="BI117" s="707">
        <f>BI17+BI21+BI25+BI29+BI33+BI37+BI41+BI45+BI49+BI53+BI57+BI61+BI65+BI69+BI73+BI77+BI81+BI85+BI89+BI93+BI97+BI101+BI105+BI109+BI113</f>
        <v>0</v>
      </c>
      <c r="BJ117" s="708">
        <f>BK117-BI117</f>
        <v>0</v>
      </c>
      <c r="BK117" s="709">
        <f>BK17+BK21+BK25+BK29+BK33+BK37+BK41+BK45+BK49+BK53+BK57+BK61+BK65+BK69+BK73+BK77+BK81+BK85+BK89+BK93+BK97+BK101+BK105+BK109+BK113</f>
        <v>0</v>
      </c>
      <c r="BL117" s="707">
        <f>IF(BO117&lt;&gt;0,BO117/$F117*100,0)</f>
        <v>0</v>
      </c>
      <c r="BM117" s="707">
        <f>BM17+BM21+BM25+BM29+BM33+BM37+BM41+BM45+BM49+BM53+BM57+BM61+BM65+BM69+BM73+BM77+BM81+BM85+BM89+BM93+BM97+BM101+BM105+BM109+BM113</f>
        <v>0</v>
      </c>
      <c r="BN117" s="708">
        <f>BO117-BM117</f>
        <v>0</v>
      </c>
      <c r="BO117" s="709">
        <f>BO17+BO21+BO25+BO29+BO33+BO37+BO41+BO45+BO49+BO53+BO57+BO61+BO65+BO69+BO73+BO77+BO81+BO85+BO89+BO93+BO97+BO101+BO105+BO109+BO113</f>
        <v>0</v>
      </c>
      <c r="BP117" s="707">
        <f>IF(BS117&lt;&gt;0,BS117/$F117*100,0)</f>
        <v>0</v>
      </c>
      <c r="BQ117" s="707">
        <f>BQ17+BQ21+BQ25+BQ29+BQ33+BQ37+BQ41+BQ45+BQ49+BQ53+BQ57+BQ61+BQ65+BQ69+BQ73+BQ77+BQ81+BQ85+BQ89+BQ93+BQ97+BQ101+BQ105+BQ109+BQ113</f>
        <v>0</v>
      </c>
      <c r="BR117" s="708">
        <f>BS117-BQ117</f>
        <v>0</v>
      </c>
      <c r="BS117" s="709">
        <f>BS17+BS21+BS25+BS29+BS33+BS37+BS41+BS45+BS49+BS53+BS57+BS61+BS65+BS69+BS73+BS77+BS81+BS85+BS89+BS93+BS97+BS101+BS105+BS109+BS113</f>
        <v>0</v>
      </c>
      <c r="BT117" s="707">
        <f>IF(BW117&lt;&gt;0,BW117/$F117*100,0)</f>
        <v>0</v>
      </c>
      <c r="BU117" s="707">
        <f>BU17+BU21+BU25+BU29+BU33+BU37+BU41+BU45+BU49+BU53+BU57+BU61+BU65+BU69+BU73+BU77+BU81+BU85+BU89+BU93+BU97+BU101+BU105+BU109+BU113</f>
        <v>0</v>
      </c>
      <c r="BV117" s="708">
        <f>BW117-BU117</f>
        <v>0</v>
      </c>
      <c r="BW117" s="709">
        <f>BW17+BW21+BW25+BW29+BW33+BW37+BW41+BW45+BW49+BW53+BW57+BW61+BW65+BW69+BW73+BW77+BW81+BW85+BW89+BW93+BW97+BW101+BW105+BW109+BW113</f>
        <v>0</v>
      </c>
      <c r="BX117" s="707">
        <f>IF(CA117&lt;&gt;0,CA117/$F117*100,0)</f>
        <v>0</v>
      </c>
      <c r="BY117" s="707">
        <f>BY17+BY21+BY25+BY29+BY33+BY37+BY41+BY45+BY49+BY53+BY57+BY61+BY65+BY69+BY73+BY77+BY81+BY85+BY89+BY93+BY97+BY101+BY105+BY109+BY113</f>
        <v>0</v>
      </c>
      <c r="BZ117" s="708">
        <f>CA117-BY117</f>
        <v>0</v>
      </c>
      <c r="CA117" s="709">
        <f>CA17+CA21+CA25+CA29+CA33+CA37+CA41+CA45+CA49+CA53+CA57+CA61+CA65+CA69+CA73+CA77+CA81+CA85+CA89+CA93+CA97+CA101+CA105+CA109+CA113</f>
        <v>0</v>
      </c>
      <c r="CB117" s="707">
        <f>IF(CE117&lt;&gt;0,CE117/$F117*100,0)</f>
        <v>0</v>
      </c>
      <c r="CC117" s="707">
        <f>CC17+CC21+CC25+CC29+CC33+CC37+CC41+CC45+CC49+CC53+CC57+CC61+CC65+CC69+CC73+CC77+CC81+CC85+CC89+CC93+CC97+CC101+CC105+CC109+CC113</f>
        <v>0</v>
      </c>
      <c r="CD117" s="708">
        <f>CE117-CC117</f>
        <v>0</v>
      </c>
      <c r="CE117" s="709">
        <f>CE17+CE21+CE25+CE29+CE33+CE37+CE41+CE45+CE49+CE53+CE57+CE61+CE65+CE69+CE73+CE77+CE81+CE85+CE89+CE93+CE97+CE101+CE105+CE109+CE113</f>
        <v>0</v>
      </c>
      <c r="CF117" s="707">
        <f>IF(CI117&lt;&gt;0,CI117/$F117*100,0)</f>
        <v>0</v>
      </c>
      <c r="CG117" s="707">
        <f>CG17+CG21+CG25+CG29+CG33+CG37+CG41+CG45+CG49+CG53+CG57+CG61+CG65+CG69+CG73+CG77+CG81+CG85+CG89+CG93+CG97+CG101+CG105+CG109+CG113</f>
        <v>0</v>
      </c>
      <c r="CH117" s="708">
        <f>CI117-CG117</f>
        <v>0</v>
      </c>
      <c r="CI117" s="709">
        <f>CI17+CI21+CI25+CI29+CI33+CI37+CI41+CI45+CI49+CI53+CI57+CI61+CI65+CI69+CI73+CI77+CI81+CI85+CI89+CI93+CI97+CI101+CI105+CI109+CI113</f>
        <v>0</v>
      </c>
      <c r="CJ117" s="707">
        <f>IF(CM117&lt;&gt;0,CM117/$F117*100,0)</f>
        <v>0</v>
      </c>
      <c r="CK117" s="707">
        <f>CK17+CK21+CK25+CK29+CK33+CK37+CK41+CK45+CK49+CK53+CK57+CK61+CK65+CK69+CK73+CK77+CK81+CK85+CK89+CK93+CK97+CK101+CK105+CK109+CK113</f>
        <v>0</v>
      </c>
      <c r="CL117" s="708">
        <f>CM117-CK117</f>
        <v>0</v>
      </c>
      <c r="CM117" s="709">
        <f>CM17+CM21+CM25+CM29+CM33+CM37+CM41+CM45+CM49+CM53+CM57+CM61+CM65+CM69+CM73+CM77+CM81+CM85+CM89+CM93+CM97+CM101+CM105+CM109+CM113</f>
        <v>0</v>
      </c>
      <c r="CN117" s="707">
        <f>IF(CQ117&lt;&gt;0,CQ117/$F117*100,0)</f>
        <v>0</v>
      </c>
      <c r="CO117" s="707">
        <f>CO17+CO21+CO25+CO29+CO33+CO37+CO41+CO45+CO49+CO53+CO57+CO61+CO65+CO69+CO73+CO77+CO81+CO85+CO89+CO93+CO97+CO101+CO105+CO109+CO113</f>
        <v>0</v>
      </c>
      <c r="CP117" s="708">
        <f>CQ117-CO117</f>
        <v>0</v>
      </c>
      <c r="CQ117" s="709">
        <f>CQ17+CQ21+CQ25+CQ29+CQ33+CQ37+CQ41+CQ45+CQ49+CQ53+CQ57+CQ61+CQ65+CQ69+CQ73+CQ77+CQ81+CQ85+CQ89+CQ93+CQ97+CQ101+CQ105+CQ109+CQ113</f>
        <v>0</v>
      </c>
      <c r="CR117" s="707">
        <f>IF(CU117&lt;&gt;0,CU117/$F117*100,0)</f>
        <v>0</v>
      </c>
      <c r="CS117" s="707">
        <f>CS17+CS21+CS25+CS29+CS33+CS37+CS41+CS45+CS49+CS53+CS57+CS61+CS65+CS69+CS73+CS77+CS81+CS85+CS89+CS93+CS97+CS101+CS105+CS109+CS113</f>
        <v>0</v>
      </c>
      <c r="CT117" s="708">
        <f>CU117-CS117</f>
        <v>0</v>
      </c>
      <c r="CU117" s="709">
        <f>CU17+CU21+CU25+CU29+CU33+CU37+CU41+CU45+CU49+CU53+CU57+CU61+CU65+CU69+CU73+CU77+CU81+CU85+CU89+CU93+CU97+CU101+CU105+CU109+CU113</f>
        <v>0</v>
      </c>
      <c r="CV117" s="707">
        <f>IF(CY117&lt;&gt;0,CY117/$F117*100,0)</f>
        <v>0</v>
      </c>
      <c r="CW117" s="707">
        <f>CW17+CW21+CW25+CW29+CW33+CW37+CW41+CW45+CW49+CW53+CW57+CW61+CW65+CW69+CW73+CW77+CW81+CW85+CW89+CW93+CW97+CW101+CW105+CW109+CW113</f>
        <v>0</v>
      </c>
      <c r="CX117" s="708">
        <f>CY117-CW117</f>
        <v>0</v>
      </c>
      <c r="CY117" s="709">
        <f>CY17+CY21+CY25+CY29+CY33+CY37+CY41+CY45+CY49+CY53+CY57+CY61+CY65+CY69+CY73+CY77+CY81+CY85+CY89+CY93+CY97+CY101+CY105+CY109+CY113</f>
        <v>0</v>
      </c>
      <c r="CZ117" s="707">
        <f>IF(DC117&lt;&gt;0,DC117/$F117*100,0)</f>
        <v>0</v>
      </c>
      <c r="DA117" s="707">
        <f>DA17+DA21+DA25+DA29+DA33+DA37+DA41+DA45+DA49+DA53+DA57+DA61+DA65+DA69+DA73+DA77+DA81+DA85+DA89+DA93+DA97+DA101+DA105+DA109+DA113</f>
        <v>0</v>
      </c>
      <c r="DB117" s="708">
        <f>DC117-DA117</f>
        <v>0</v>
      </c>
      <c r="DC117" s="709">
        <f>DC17+DC21+DC25+DC29+DC33+DC37+DC41+DC45+DC49+DC53+DC57+DC61+DC65+DC69+DC73+DC77+DC81+DC85+DC89+DC93+DC97+DC101+DC105+DC109+DC113</f>
        <v>0</v>
      </c>
      <c r="DD117" s="707">
        <f>IF(DG117&lt;&gt;0,DG117/$F117*100,0)</f>
        <v>0</v>
      </c>
      <c r="DE117" s="707">
        <f>DE17+DE21+DE25+DE29+DE33+DE37+DE41+DE45+DE49+DE53+DE57+DE61+DE65+DE69+DE73+DE77+DE81+DE85+DE89+DE93+DE97+DE101+DE105+DE109+DE113</f>
        <v>0</v>
      </c>
      <c r="DF117" s="708">
        <f>DG117-DE117</f>
        <v>0</v>
      </c>
      <c r="DG117" s="709">
        <f>DG17+DG21+DG25+DG29+DG33+DG37+DG41+DG45+DG49+DG53+DG57+DG61+DG65+DG69+DG73+DG77+DG81+DG85+DG89+DG93+DG97+DG101+DG105+DG109+DG113</f>
        <v>0</v>
      </c>
      <c r="DH117" s="707">
        <f>IF(DK117&lt;&gt;0,DK117/$F117*100,0)</f>
        <v>0</v>
      </c>
      <c r="DI117" s="707">
        <f>DI17+DI21+DI25+DI29+DI33+DI37+DI41+DI45+DI49+DI53+DI57+DI61+DI65+DI69+DI73+DI77+DI81+DI85+DI89+DI93+DI97+DI101+DI105+DI109+DI113</f>
        <v>0</v>
      </c>
      <c r="DJ117" s="708">
        <f>DK117-DI117</f>
        <v>0</v>
      </c>
      <c r="DK117" s="709">
        <f>DK17+DK21+DK25+DK29+DK33+DK37+DK41+DK45+DK49+DK53+DK57+DK61+DK65+DK69+DK73+DK77+DK81+DK85+DK89+DK93+DK97+DK101+DK105+DK109+DK113</f>
        <v>0</v>
      </c>
      <c r="DL117" s="707">
        <f>IF(DO117&lt;&gt;0,DO117/$F117*100,0)</f>
        <v>0</v>
      </c>
      <c r="DM117" s="707">
        <f>DM17+DM21+DM25+DM29+DM33+DM37+DM41+DM45+DM49+DM53+DM57+DM61+DM65+DM69+DM73+DM77+DM81+DM85+DM89+DM93+DM97+DM101+DM105+DM109+DM113</f>
        <v>0</v>
      </c>
      <c r="DN117" s="708">
        <f>DO117-DM117</f>
        <v>0</v>
      </c>
      <c r="DO117" s="709">
        <f>DO17+DO21+DO25+DO29+DO33+DO37+DO41+DO45+DO49+DO53+DO57+DO61+DO65+DO69+DO73+DO77+DO81+DO85+DO89+DO93+DO97+DO101+DO105+DO109+DO113</f>
        <v>0</v>
      </c>
      <c r="DP117" s="707">
        <f>IF(DS117&lt;&gt;0,DS117/$F117*100,0)</f>
        <v>0</v>
      </c>
      <c r="DQ117" s="707">
        <f>DQ17+DQ21+DQ25+DQ29+DQ33+DQ37+DQ41+DQ45+DQ49+DQ53+DQ57+DQ61+DQ65+DQ69+DQ73+DQ77+DQ81+DQ85+DQ89+DQ93+DQ97+DQ101+DQ105+DQ109+DQ113</f>
        <v>0</v>
      </c>
      <c r="DR117" s="708">
        <f>DS117-DQ117</f>
        <v>0</v>
      </c>
      <c r="DS117" s="709">
        <f>DS17+DS21+DS25+DS29+DS33+DS37+DS41+DS45+DS49+DS53+DS57+DS61+DS65+DS69+DS73+DS77+DS81+DS85+DS89+DS93+DS97+DS101+DS105+DS109+DS113</f>
        <v>0</v>
      </c>
      <c r="DT117" s="707">
        <f>IF(DW117&lt;&gt;0,DW117/$F117*100,0)</f>
        <v>0</v>
      </c>
      <c r="DU117" s="707">
        <f>DU17+DU21+DU25+DU29+DU33+DU37+DU41+DU45+DU49+DU53+DU57+DU61+DU65+DU69+DU73+DU77+DU81+DU85+DU89+DU93+DU97+DU101+DU105+DU109+DU113</f>
        <v>0</v>
      </c>
      <c r="DV117" s="708">
        <f>DW117-DU117</f>
        <v>0</v>
      </c>
      <c r="DW117" s="709">
        <f>DW17+DW21+DW25+DW29+DW33+DW37+DW41+DW45+DW49+DW53+DW57+DW61+DW65+DW69+DW73+DW77+DW81+DW85+DW89+DW93+DW97+DW101+DW105+DW109+DW113</f>
        <v>0</v>
      </c>
      <c r="DX117" s="707">
        <f>IF(EA117&lt;&gt;0,EA117/$F117*100,0)</f>
        <v>0</v>
      </c>
      <c r="DY117" s="707">
        <f>DY17+DY21+DY25+DY29+DY33+DY37+DY41+DY45+DY49+DY53+DY57+DY61+DY65+DY69+DY73+DY77+DY81+DY85+DY89+DY93+DY97+DY101+DY105+DY109+DY113</f>
        <v>0</v>
      </c>
      <c r="DZ117" s="708">
        <f>EA117-DY117</f>
        <v>0</v>
      </c>
      <c r="EA117" s="709">
        <f>EA17+EA21+EA25+EA29+EA33+EA37+EA41+EA45+EA49+EA53+EA57+EA61+EA65+EA69+EA73+EA77+EA81+EA85+EA89+EA93+EA97+EA101+EA105+EA109+EA113</f>
        <v>0</v>
      </c>
    </row>
    <row r="118" spans="2:131" ht="12.75" hidden="1" customHeight="1">
      <c r="B118" s="700"/>
      <c r="C118" s="701"/>
      <c r="D118" s="710" t="s">
        <v>2450</v>
      </c>
      <c r="E118" s="711" t="s">
        <v>2451</v>
      </c>
      <c r="F118" s="712" t="e">
        <f>F18+F22+F26+F30+F34+F38+F42+F46+F50+F54+F58+F62+F66+F70+F74+F78+F82+F86+F90+F94+F98+F102+F106+F110+F114</f>
        <v>#N/A</v>
      </c>
      <c r="G118" s="713"/>
      <c r="H118" s="714"/>
      <c r="I118" s="714"/>
      <c r="J118" s="714"/>
      <c r="K118" s="715"/>
      <c r="L118" s="716" t="e">
        <f>IF(O118&lt;&gt;0,O118/$F117*100,0)</f>
        <v>#REF!</v>
      </c>
      <c r="M118" s="716" t="e">
        <f>M18+M22+M26+M30+M34+M38+M42+M46+M50+M54+M58+M62+M66+M70+M74+M78+M82+M86+M90+M94+M98+M102+M106+M110+M114</f>
        <v>#N/A</v>
      </c>
      <c r="N118" s="717" t="e">
        <f>O118-M118</f>
        <v>#REF!</v>
      </c>
      <c r="O118" s="718" t="e">
        <f>O18+O22+O26+O30+O34+O38+O42+O46+O50+O54+O58+O62+O66+O70+O74+O78+O82+O86+O90+O94+O98+O102+O106+O110+O114</f>
        <v>#REF!</v>
      </c>
      <c r="P118" s="716" t="e">
        <f>IF(S118&lt;&gt;0,S118/$F117*100,0)</f>
        <v>#REF!</v>
      </c>
      <c r="Q118" s="716" t="e">
        <f>Q18+Q22+Q26+Q30+Q34+Q38+Q42+Q46+Q50+Q54+Q58+Q62+Q66+Q70+Q74+Q78+Q82+Q86+Q90+Q94+Q98+Q102+Q106+Q110+Q114</f>
        <v>#N/A</v>
      </c>
      <c r="R118" s="717" t="e">
        <f>S118-Q118</f>
        <v>#REF!</v>
      </c>
      <c r="S118" s="718" t="e">
        <f>S18+S22+S26+S30+S34+S38+S42+S46+S50+S54+S58+S62+S66+S70+S74+S78+S82+S86+S90+S94+S98+S102+S106+S110+S114</f>
        <v>#REF!</v>
      </c>
      <c r="T118" s="716" t="e">
        <f>IF(W118&lt;&gt;0,W118/$F117*100,0)</f>
        <v>#REF!</v>
      </c>
      <c r="U118" s="716" t="e">
        <f>U18+U22+U26+U30+U34+U38+U42+U46+U50+U54+U58+U62+U66+U70+U74+U78+U82+U86+U90+U94+U98+U102+U106+U110+U114</f>
        <v>#N/A</v>
      </c>
      <c r="V118" s="717" t="e">
        <f>W118-U118</f>
        <v>#REF!</v>
      </c>
      <c r="W118" s="718" t="e">
        <f>W18+W22+W26+W30+W34+W38+W42+W46+W50+W54+W58+W62+W66+W70+W74+W78+W82+W86+W90+W94+W98+W102+W106+W110+W114</f>
        <v>#REF!</v>
      </c>
      <c r="X118" s="716" t="e">
        <f>IF(AA118&lt;&gt;0,AA118/$F117*100,0)</f>
        <v>#REF!</v>
      </c>
      <c r="Y118" s="716" t="e">
        <f>Y18+Y22+Y26+Y30+Y34+Y38+Y42+Y46+Y50+Y54+Y58+Y62+Y66+Y70+Y74+Y78+Y82+Y86+Y90+Y94+Y98+Y102+Y106+Y110+Y114</f>
        <v>#N/A</v>
      </c>
      <c r="Z118" s="717" t="e">
        <f>AA118-Y118</f>
        <v>#REF!</v>
      </c>
      <c r="AA118" s="718" t="e">
        <f>AA18+AA22+AA26+AA30+AA34+AA38+AA42+AA46+AA50+AA54+AA58+AA62+AA66+AA70+AA74+AA78+AA82+AA86+AA90+AA94+AA98+AA102+AA106+AA110+AA114</f>
        <v>#REF!</v>
      </c>
      <c r="AB118" s="716" t="e">
        <f>IF(AE118&lt;&gt;0,AE118/$F117*100,0)</f>
        <v>#REF!</v>
      </c>
      <c r="AC118" s="716" t="e">
        <f>AC18+AC22+AC26+AC30+AC34+AC38+AC42+AC46+AC50+AC54+AC58+AC62+AC66+AC70+AC74+AC78+AC82+AC86+AC90+AC94+AC98+AC102+AC106+AC110+AC114</f>
        <v>#N/A</v>
      </c>
      <c r="AD118" s="717" t="e">
        <f>AE118-AC118</f>
        <v>#REF!</v>
      </c>
      <c r="AE118" s="718" t="e">
        <f>AE18+AE22+AE26+AE30+AE34+AE38+AE42+AE46+AE50+AE54+AE58+AE62+AE66+AE70+AE74+AE78+AE82+AE86+AE90+AE94+AE98+AE102+AE106+AE110+AE114</f>
        <v>#REF!</v>
      </c>
      <c r="AF118" s="716" t="e">
        <f>IF(AI118&lt;&gt;0,AI118/$F117*100,0)</f>
        <v>#REF!</v>
      </c>
      <c r="AG118" s="716" t="e">
        <f>AG18+AG22+AG26+AG30+AG34+AG38+AG42+AG46+AG50+AG54+AG58+AG62+AG66+AG70+AG74+AG78+AG82+AG86+AG90+AG94+AG98+AG102+AG106+AG110+AG114</f>
        <v>#N/A</v>
      </c>
      <c r="AH118" s="717" t="e">
        <f>AI118-AG118</f>
        <v>#REF!</v>
      </c>
      <c r="AI118" s="718" t="e">
        <f>AI18+AI22+AI26+AI30+AI34+AI38+AI42+AI46+AI50+AI54+AI58+AI62+AI66+AI70+AI74+AI78+AI82+AI86+AI90+AI94+AI98+AI102+AI106+AI110+AI114</f>
        <v>#REF!</v>
      </c>
      <c r="AJ118" s="716" t="e">
        <f>IF(AM118&lt;&gt;0,AM118/$F117*100,0)</f>
        <v>#REF!</v>
      </c>
      <c r="AK118" s="716" t="e">
        <f>AK18+AK22+AK26+AK30+AK34+AK38+AK42+AK46+AK50+AK54+AK58+AK62+AK66+AK70+AK74+AK78+AK82+AK86+AK90+AK94+AK98+AK102+AK106+AK110+AK114</f>
        <v>#N/A</v>
      </c>
      <c r="AL118" s="717" t="e">
        <f>AM118-AK118</f>
        <v>#REF!</v>
      </c>
      <c r="AM118" s="718" t="e">
        <f>AM18+AM22+AM26+AM30+AM34+AM38+AM42+AM46+AM50+AM54+AM58+AM62+AM66+AM70+AM74+AM78+AM82+AM86+AM90+AM94+AM98+AM102+AM106+AM110+AM114</f>
        <v>#REF!</v>
      </c>
      <c r="AN118" s="716" t="e">
        <f>IF(AQ118&lt;&gt;0,AQ118/$F117*100,0)</f>
        <v>#REF!</v>
      </c>
      <c r="AO118" s="716" t="e">
        <f>AO18+AO22+AO26+AO30+AO34+AO38+AO42+AO46+AO50+AO54+AO58+AO62+AO66+AO70+AO74+AO78+AO82+AO86+AO90+AO94+AO98+AO102+AO106+AO110+AO114</f>
        <v>#N/A</v>
      </c>
      <c r="AP118" s="717" t="e">
        <f>AQ118-AO118</f>
        <v>#REF!</v>
      </c>
      <c r="AQ118" s="718" t="e">
        <f>AQ18+AQ22+AQ26+AQ30+AQ34+AQ38+AQ42+AQ46+AQ50+AQ54+AQ58+AQ62+AQ66+AQ70+AQ74+AQ78+AQ82+AQ86+AQ90+AQ94+AQ98+AQ102+AQ106+AQ110+AQ114</f>
        <v>#REF!</v>
      </c>
      <c r="AR118" s="716" t="e">
        <f>IF(AU118&lt;&gt;0,AU118/$F117*100,0)</f>
        <v>#REF!</v>
      </c>
      <c r="AS118" s="716" t="e">
        <f>AS18+AS22+AS26+AS30+AS34+AS38+AS42+AS46+AS50+AS54+AS58+AS62+AS66+AS70+AS74+AS78+AS82+AS86+AS90+AS94+AS98+AS102+AS106+AS110+AS114</f>
        <v>#N/A</v>
      </c>
      <c r="AT118" s="717" t="e">
        <f>AU118-AS118</f>
        <v>#REF!</v>
      </c>
      <c r="AU118" s="718" t="e">
        <f>AU18+AU22+AU26+AU30+AU34+AU38+AU42+AU46+AU50+AU54+AU58+AU62+AU66+AU70+AU74+AU78+AU82+AU86+AU90+AU94+AU98+AU102+AU106+AU110+AU114</f>
        <v>#REF!</v>
      </c>
      <c r="AV118" s="716" t="e">
        <f>IF(AY118&lt;&gt;0,AY118/$F117*100,0)</f>
        <v>#REF!</v>
      </c>
      <c r="AW118" s="716" t="e">
        <f>AW18+AW22+AW26+AW30+AW34+AW38+AW42+AW46+AW50+AW54+AW58+AW62+AW66+AW70+AW74+AW78+AW82+AW86+AW90+AW94+AW98+AW102+AW106+AW110+AW114</f>
        <v>#N/A</v>
      </c>
      <c r="AX118" s="717" t="e">
        <f>AY118-AW118</f>
        <v>#REF!</v>
      </c>
      <c r="AY118" s="718" t="e">
        <f>AY18+AY22+AY26+AY30+AY34+AY38+AY42+AY46+AY50+AY54+AY58+AY62+AY66+AY70+AY74+AY78+AY82+AY86+AY90+AY94+AY98+AY102+AY106+AY110+AY114</f>
        <v>#REF!</v>
      </c>
      <c r="AZ118" s="716" t="e">
        <f>IF(BC118&lt;&gt;0,BC118/$F117*100,0)</f>
        <v>#REF!</v>
      </c>
      <c r="BA118" s="716" t="e">
        <f>BA18+BA22+BA26+BA30+BA34+BA38+BA42+BA46+BA50+BA54+BA58+BA62+BA66+BA70+BA74+BA78+BA82+BA86+BA90+BA94+BA98+BA102+BA106+BA110+BA114</f>
        <v>#N/A</v>
      </c>
      <c r="BB118" s="717" t="e">
        <f>BC118-BA118</f>
        <v>#REF!</v>
      </c>
      <c r="BC118" s="718" t="e">
        <f>BC18+BC22+BC26+BC30+BC34+BC38+BC42+BC46+BC50+BC54+BC58+BC62+BC66+BC70+BC74+BC78+BC82+BC86+BC90+BC94+BC98+BC102+BC106+BC110+BC114</f>
        <v>#REF!</v>
      </c>
      <c r="BD118" s="716" t="e">
        <f>IF(BG118&lt;&gt;0,BG118/$F117*100,0)</f>
        <v>#REF!</v>
      </c>
      <c r="BE118" s="716" t="e">
        <f>BE18+BE22+BE26+BE30+BE34+BE38+BE42+BE46+BE50+BE54+BE58+BE62+BE66+BE70+BE74+BE78+BE82+BE86+BE90+BE94+BE98+BE102+BE106+BE110+BE114</f>
        <v>#N/A</v>
      </c>
      <c r="BF118" s="717" t="e">
        <f>BG118-BE118</f>
        <v>#REF!</v>
      </c>
      <c r="BG118" s="718" t="e">
        <f>BG18+BG22+BG26+BG30+BG34+BG38+BG42+BG46+BG50+BG54+BG58+BG62+BG66+BG70+BG74+BG78+BG82+BG86+BG90+BG94+BG98+BG102+BG106+BG110+BG114</f>
        <v>#REF!</v>
      </c>
      <c r="BH118" s="716" t="e">
        <f>IF(BK118&lt;&gt;0,BK118/$F117*100,0)</f>
        <v>#REF!</v>
      </c>
      <c r="BI118" s="716" t="e">
        <f>BI18+BI22+BI26+BI30+BI34+BI38+BI42+BI46+BI50+BI54+BI58+BI62+BI66+BI70+BI74+BI78+BI82+BI86+BI90+BI94+BI98+BI102+BI106+BI110+BI114</f>
        <v>#N/A</v>
      </c>
      <c r="BJ118" s="717" t="e">
        <f>BK118-BI118</f>
        <v>#REF!</v>
      </c>
      <c r="BK118" s="718" t="e">
        <f>BK18+BK22+BK26+BK30+BK34+BK38+BK42+BK46+BK50+BK54+BK58+BK62+BK66+BK70+BK74+BK78+BK82+BK86+BK90+BK94+BK98+BK102+BK106+BK110+BK114</f>
        <v>#REF!</v>
      </c>
      <c r="BL118" s="716" t="e">
        <f>IF(BO118&lt;&gt;0,BO118/$F117*100,0)</f>
        <v>#REF!</v>
      </c>
      <c r="BM118" s="716" t="e">
        <f>BM18+BM22+BM26+BM30+BM34+BM38+BM42+BM46+BM50+BM54+BM58+BM62+BM66+BM70+BM74+BM78+BM82+BM86+BM90+BM94+BM98+BM102+BM106+BM110+BM114</f>
        <v>#N/A</v>
      </c>
      <c r="BN118" s="717" t="e">
        <f>BO118-BM118</f>
        <v>#REF!</v>
      </c>
      <c r="BO118" s="718" t="e">
        <f>BO18+BO22+BO26+BO30+BO34+BO38+BO42+BO46+BO50+BO54+BO58+BO62+BO66+BO70+BO74+BO78+BO82+BO86+BO90+BO94+BO98+BO102+BO106+BO110+BO114</f>
        <v>#REF!</v>
      </c>
      <c r="BP118" s="716" t="e">
        <f>IF(BS118&lt;&gt;0,BS118/$F117*100,0)</f>
        <v>#REF!</v>
      </c>
      <c r="BQ118" s="716" t="e">
        <f>BQ18+BQ22+BQ26+BQ30+BQ34+BQ38+BQ42+BQ46+BQ50+BQ54+BQ58+BQ62+BQ66+BQ70+BQ74+BQ78+BQ82+BQ86+BQ90+BQ94+BQ98+BQ102+BQ106+BQ110+BQ114</f>
        <v>#N/A</v>
      </c>
      <c r="BR118" s="717" t="e">
        <f>BS118-BQ118</f>
        <v>#REF!</v>
      </c>
      <c r="BS118" s="718" t="e">
        <f>BS18+BS22+BS26+BS30+BS34+BS38+BS42+BS46+BS50+BS54+BS58+BS62+BS66+BS70+BS74+BS78+BS82+BS86+BS90+BS94+BS98+BS102+BS106+BS110+BS114</f>
        <v>#REF!</v>
      </c>
      <c r="BT118" s="716" t="e">
        <f>IF(BW118&lt;&gt;0,BW118/$F117*100,0)</f>
        <v>#REF!</v>
      </c>
      <c r="BU118" s="716" t="e">
        <f>BU18+BU22+BU26+BU30+BU34+BU38+BU42+BU46+BU50+BU54+BU58+BU62+BU66+BU70+BU74+BU78+BU82+BU86+BU90+BU94+BU98+BU102+BU106+BU110+BU114</f>
        <v>#N/A</v>
      </c>
      <c r="BV118" s="717" t="e">
        <f>BW118-BU118</f>
        <v>#REF!</v>
      </c>
      <c r="BW118" s="718" t="e">
        <f>BW18+BW22+BW26+BW30+BW34+BW38+BW42+BW46+BW50+BW54+BW58+BW62+BW66+BW70+BW74+BW78+BW82+BW86+BW90+BW94+BW98+BW102+BW106+BW110+BW114</f>
        <v>#REF!</v>
      </c>
      <c r="BX118" s="716" t="e">
        <f>IF(CA118&lt;&gt;0,CA118/$F117*100,0)</f>
        <v>#REF!</v>
      </c>
      <c r="BY118" s="716" t="e">
        <f>BY18+BY22+BY26+BY30+BY34+BY38+BY42+BY46+BY50+BY54+BY58+BY62+BY66+BY70+BY74+BY78+BY82+BY86+BY90+BY94+BY98+BY102+BY106+BY110+BY114</f>
        <v>#N/A</v>
      </c>
      <c r="BZ118" s="717" t="e">
        <f>CA118-BY118</f>
        <v>#REF!</v>
      </c>
      <c r="CA118" s="718" t="e">
        <f>CA18+CA22+CA26+CA30+CA34+CA38+CA42+CA46+CA50+CA54+CA58+CA62+CA66+CA70+CA74+CA78+CA82+CA86+CA90+CA94+CA98+CA102+CA106+CA110+CA114</f>
        <v>#REF!</v>
      </c>
      <c r="CB118" s="716" t="e">
        <f>IF(CE118&lt;&gt;0,CE118/$F117*100,0)</f>
        <v>#REF!</v>
      </c>
      <c r="CC118" s="716" t="e">
        <f>CC18+CC22+CC26+CC30+CC34+CC38+CC42+CC46+CC50+CC54+CC58+CC62+CC66+CC70+CC74+CC78+CC82+CC86+CC90+CC94+CC98+CC102+CC106+CC110+CC114</f>
        <v>#N/A</v>
      </c>
      <c r="CD118" s="717" t="e">
        <f>CE118-CC118</f>
        <v>#REF!</v>
      </c>
      <c r="CE118" s="718" t="e">
        <f>CE18+CE22+CE26+CE30+CE34+CE38+CE42+CE46+CE50+CE54+CE58+CE62+CE66+CE70+CE74+CE78+CE82+CE86+CE90+CE94+CE98+CE102+CE106+CE110+CE114</f>
        <v>#REF!</v>
      </c>
      <c r="CF118" s="716" t="e">
        <f>IF(CI118&lt;&gt;0,CI118/$F117*100,0)</f>
        <v>#REF!</v>
      </c>
      <c r="CG118" s="716" t="e">
        <f>CG18+CG22+CG26+CG30+CG34+CG38+CG42+CG46+CG50+CG54+CG58+CG62+CG66+CG70+CG74+CG78+CG82+CG86+CG90+CG94+CG98+CG102+CG106+CG110+CG114</f>
        <v>#N/A</v>
      </c>
      <c r="CH118" s="717" t="e">
        <f>CI118-CG118</f>
        <v>#REF!</v>
      </c>
      <c r="CI118" s="718" t="e">
        <f>CI18+CI22+CI26+CI30+CI34+CI38+CI42+CI46+CI50+CI54+CI58+CI62+CI66+CI70+CI74+CI78+CI82+CI86+CI90+CI94+CI98+CI102+CI106+CI110+CI114</f>
        <v>#REF!</v>
      </c>
      <c r="CJ118" s="716" t="e">
        <f>IF(CM118&lt;&gt;0,CM118/$F117*100,0)</f>
        <v>#REF!</v>
      </c>
      <c r="CK118" s="716" t="e">
        <f>CK18+CK22+CK26+CK30+CK34+CK38+CK42+CK46+CK50+CK54+CK58+CK62+CK66+CK70+CK74+CK78+CK82+CK86+CK90+CK94+CK98+CK102+CK106+CK110+CK114</f>
        <v>#N/A</v>
      </c>
      <c r="CL118" s="717" t="e">
        <f>CM118-CK118</f>
        <v>#REF!</v>
      </c>
      <c r="CM118" s="718" t="e">
        <f>CM18+CM22+CM26+CM30+CM34+CM38+CM42+CM46+CM50+CM54+CM58+CM62+CM66+CM70+CM74+CM78+CM82+CM86+CM90+CM94+CM98+CM102+CM106+CM110+CM114</f>
        <v>#REF!</v>
      </c>
      <c r="CN118" s="716" t="e">
        <f>IF(CQ118&lt;&gt;0,CQ118/$F117*100,0)</f>
        <v>#REF!</v>
      </c>
      <c r="CO118" s="716" t="e">
        <f>CO18+CO22+CO26+CO30+CO34+CO38+CO42+CO46+CO50+CO54+CO58+CO62+CO66+CO70+CO74+CO78+CO82+CO86+CO90+CO94+CO98+CO102+CO106+CO110+CO114</f>
        <v>#N/A</v>
      </c>
      <c r="CP118" s="717" t="e">
        <f>CQ118-CO118</f>
        <v>#REF!</v>
      </c>
      <c r="CQ118" s="718" t="e">
        <f>CQ18+CQ22+CQ26+CQ30+CQ34+CQ38+CQ42+CQ46+CQ50+CQ54+CQ58+CQ62+CQ66+CQ70+CQ74+CQ78+CQ82+CQ86+CQ90+CQ94+CQ98+CQ102+CQ106+CQ110+CQ114</f>
        <v>#REF!</v>
      </c>
      <c r="CR118" s="716" t="e">
        <f>IF(CU118&lt;&gt;0,CU118/$F117*100,0)</f>
        <v>#REF!</v>
      </c>
      <c r="CS118" s="716" t="e">
        <f>CS18+CS22+CS26+CS30+CS34+CS38+CS42+CS46+CS50+CS54+CS58+CS62+CS66+CS70+CS74+CS78+CS82+CS86+CS90+CS94+CS98+CS102+CS106+CS110+CS114</f>
        <v>#N/A</v>
      </c>
      <c r="CT118" s="717" t="e">
        <f>CU118-CS118</f>
        <v>#REF!</v>
      </c>
      <c r="CU118" s="718" t="e">
        <f>CU18+CU22+CU26+CU30+CU34+CU38+CU42+CU46+CU50+CU54+CU58+CU62+CU66+CU70+CU74+CU78+CU82+CU86+CU90+CU94+CU98+CU102+CU106+CU110+CU114</f>
        <v>#REF!</v>
      </c>
      <c r="CV118" s="716" t="e">
        <f>IF(CY118&lt;&gt;0,CY118/$F117*100,0)</f>
        <v>#REF!</v>
      </c>
      <c r="CW118" s="716" t="e">
        <f>CW18+CW22+CW26+CW30+CW34+CW38+CW42+CW46+CW50+CW54+CW58+CW62+CW66+CW70+CW74+CW78+CW82+CW86+CW90+CW94+CW98+CW102+CW106+CW110+CW114</f>
        <v>#N/A</v>
      </c>
      <c r="CX118" s="717" t="e">
        <f>CY118-CW118</f>
        <v>#REF!</v>
      </c>
      <c r="CY118" s="718" t="e">
        <f>CY18+CY22+CY26+CY30+CY34+CY38+CY42+CY46+CY50+CY54+CY58+CY62+CY66+CY70+CY74+CY78+CY82+CY86+CY90+CY94+CY98+CY102+CY106+CY110+CY114</f>
        <v>#REF!</v>
      </c>
      <c r="CZ118" s="716" t="e">
        <f>IF(DC118&lt;&gt;0,DC118/$F117*100,0)</f>
        <v>#REF!</v>
      </c>
      <c r="DA118" s="716" t="e">
        <f>DA18+DA22+DA26+DA30+DA34+DA38+DA42+DA46+DA50+DA54+DA58+DA62+DA66+DA70+DA74+DA78+DA82+DA86+DA90+DA94+DA98+DA102+DA106+DA110+DA114</f>
        <v>#N/A</v>
      </c>
      <c r="DB118" s="717" t="e">
        <f>DC118-DA118</f>
        <v>#REF!</v>
      </c>
      <c r="DC118" s="718" t="e">
        <f>DC18+DC22+DC26+DC30+DC34+DC38+DC42+DC46+DC50+DC54+DC58+DC62+DC66+DC70+DC74+DC78+DC82+DC86+DC90+DC94+DC98+DC102+DC106+DC110+DC114</f>
        <v>#REF!</v>
      </c>
      <c r="DD118" s="716" t="e">
        <f>IF(DG118&lt;&gt;0,DG118/$F117*100,0)</f>
        <v>#REF!</v>
      </c>
      <c r="DE118" s="716" t="e">
        <f>DE18+DE22+DE26+DE30+DE34+DE38+DE42+DE46+DE50+DE54+DE58+DE62+DE66+DE70+DE74+DE78+DE82+DE86+DE90+DE94+DE98+DE102+DE106+DE110+DE114</f>
        <v>#N/A</v>
      </c>
      <c r="DF118" s="717" t="e">
        <f>DG118-DE118</f>
        <v>#REF!</v>
      </c>
      <c r="DG118" s="718" t="e">
        <f>DG18+DG22+DG26+DG30+DG34+DG38+DG42+DG46+DG50+DG54+DG58+DG62+DG66+DG70+DG74+DG78+DG82+DG86+DG90+DG94+DG98+DG102+DG106+DG110+DG114</f>
        <v>#REF!</v>
      </c>
      <c r="DH118" s="716" t="e">
        <f>IF(DK118&lt;&gt;0,DK118/$F117*100,0)</f>
        <v>#REF!</v>
      </c>
      <c r="DI118" s="716" t="e">
        <f>DI18+DI22+DI26+DI30+DI34+DI38+DI42+DI46+DI50+DI54+DI58+DI62+DI66+DI70+DI74+DI78+DI82+DI86+DI90+DI94+DI98+DI102+DI106+DI110+DI114</f>
        <v>#N/A</v>
      </c>
      <c r="DJ118" s="717" t="e">
        <f>DK118-DI118</f>
        <v>#REF!</v>
      </c>
      <c r="DK118" s="718" t="e">
        <f>DK18+DK22+DK26+DK30+DK34+DK38+DK42+DK46+DK50+DK54+DK58+DK62+DK66+DK70+DK74+DK78+DK82+DK86+DK90+DK94+DK98+DK102+DK106+DK110+DK114</f>
        <v>#REF!</v>
      </c>
      <c r="DL118" s="716" t="e">
        <f>IF(DO118&lt;&gt;0,DO118/$F117*100,0)</f>
        <v>#REF!</v>
      </c>
      <c r="DM118" s="716" t="e">
        <f>DM18+DM22+DM26+DM30+DM34+DM38+DM42+DM46+DM50+DM54+DM58+DM62+DM66+DM70+DM74+DM78+DM82+DM86+DM90+DM94+DM98+DM102+DM106+DM110+DM114</f>
        <v>#N/A</v>
      </c>
      <c r="DN118" s="717" t="e">
        <f>DO118-DM118</f>
        <v>#REF!</v>
      </c>
      <c r="DO118" s="718" t="e">
        <f>DO18+DO22+DO26+DO30+DO34+DO38+DO42+DO46+DO50+DO54+DO58+DO62+DO66+DO70+DO74+DO78+DO82+DO86+DO90+DO94+DO98+DO102+DO106+DO110+DO114</f>
        <v>#REF!</v>
      </c>
      <c r="DP118" s="716" t="e">
        <f>IF(DS118&lt;&gt;0,DS118/$F117*100,0)</f>
        <v>#REF!</v>
      </c>
      <c r="DQ118" s="716" t="e">
        <f>DQ18+DQ22+DQ26+DQ30+DQ34+DQ38+DQ42+DQ46+DQ50+DQ54+DQ58+DQ62+DQ66+DQ70+DQ74+DQ78+DQ82+DQ86+DQ90+DQ94+DQ98+DQ102+DQ106+DQ110+DQ114</f>
        <v>#N/A</v>
      </c>
      <c r="DR118" s="717" t="e">
        <f>DS118-DQ118</f>
        <v>#REF!</v>
      </c>
      <c r="DS118" s="718" t="e">
        <f>DS18+DS22+DS26+DS30+DS34+DS38+DS42+DS46+DS50+DS54+DS58+DS62+DS66+DS70+DS74+DS78+DS82+DS86+DS90+DS94+DS98+DS102+DS106+DS110+DS114</f>
        <v>#REF!</v>
      </c>
      <c r="DT118" s="716" t="e">
        <f>IF(DW118&lt;&gt;0,DW118/$F117*100,0)</f>
        <v>#REF!</v>
      </c>
      <c r="DU118" s="716" t="e">
        <f>DU18+DU22+DU26+DU30+DU34+DU38+DU42+DU46+DU50+DU54+DU58+DU62+DU66+DU70+DU74+DU78+DU82+DU86+DU90+DU94+DU98+DU102+DU106+DU110+DU114</f>
        <v>#N/A</v>
      </c>
      <c r="DV118" s="717" t="e">
        <f>DW118-DU118</f>
        <v>#REF!</v>
      </c>
      <c r="DW118" s="718" t="e">
        <f>DW18+DW22+DW26+DW30+DW34+DW38+DW42+DW46+DW50+DW54+DW58+DW62+DW66+DW70+DW74+DW78+DW82+DW86+DW90+DW94+DW98+DW102+DW106+DW110+DW114</f>
        <v>#REF!</v>
      </c>
      <c r="DX118" s="716" t="e">
        <f>IF(EA118&lt;&gt;0,EA118/$F117*100,0)</f>
        <v>#REF!</v>
      </c>
      <c r="DY118" s="716" t="e">
        <f>DY18+DY22+DY26+DY30+DY34+DY38+DY42+DY46+DY50+DY54+DY58+DY62+DY66+DY70+DY74+DY78+DY82+DY86+DY90+DY94+DY98+DY102+DY106+DY110+DY114</f>
        <v>#N/A</v>
      </c>
      <c r="DZ118" s="717" t="e">
        <f>EA118-DY118</f>
        <v>#REF!</v>
      </c>
      <c r="EA118" s="718" t="e">
        <f>EA18+EA22+EA26+EA30+EA34+EA38+EA42+EA46+EA50+EA54+EA58+EA62+EA66+EA70+EA74+EA78+EA82+EA86+EA90+EA94+EA98+EA102+EA106+EA110+EA114</f>
        <v>#REF!</v>
      </c>
    </row>
    <row r="119" spans="2:131" ht="12.75" hidden="1" customHeight="1">
      <c r="B119" s="719"/>
      <c r="C119" s="720"/>
      <c r="D119" s="721" t="s">
        <v>2458</v>
      </c>
      <c r="E119" s="722" t="s">
        <v>2459</v>
      </c>
      <c r="F119" s="723"/>
      <c r="G119" s="724"/>
      <c r="H119" s="724"/>
      <c r="I119" s="724"/>
      <c r="J119" s="724"/>
      <c r="K119" s="725"/>
      <c r="L119" s="726" t="e">
        <f>IF($F115&lt;&gt;0,ROUND(O118/$F115*100,4),0)</f>
        <v>#N/A</v>
      </c>
      <c r="M119" s="727"/>
      <c r="N119" s="728"/>
      <c r="O119" s="729"/>
      <c r="P119" s="726" t="e">
        <f>IF($F115&lt;&gt;0,ROUND(S118/$F115*100,4),0)</f>
        <v>#N/A</v>
      </c>
      <c r="Q119" s="727"/>
      <c r="R119" s="728"/>
      <c r="S119" s="729"/>
      <c r="T119" s="726" t="e">
        <f>IF($F115&lt;&gt;0,ROUND(W118/$F115*100,4),0)</f>
        <v>#N/A</v>
      </c>
      <c r="U119" s="727"/>
      <c r="V119" s="728"/>
      <c r="W119" s="729"/>
      <c r="X119" s="726" t="e">
        <f>IF($F115&lt;&gt;0,ROUND(AA118/$F115*100,4),0)</f>
        <v>#N/A</v>
      </c>
      <c r="Y119" s="727"/>
      <c r="Z119" s="728"/>
      <c r="AA119" s="729"/>
      <c r="AB119" s="726" t="e">
        <f>IF($F115&lt;&gt;0,ROUND(AE118/$F115*100,4),0)</f>
        <v>#N/A</v>
      </c>
      <c r="AC119" s="727"/>
      <c r="AD119" s="728"/>
      <c r="AE119" s="729"/>
      <c r="AF119" s="726" t="e">
        <f>IF($F115&lt;&gt;0,ROUND(AI118/$F115*100,4),0)</f>
        <v>#N/A</v>
      </c>
      <c r="AG119" s="727"/>
      <c r="AH119" s="728"/>
      <c r="AI119" s="729"/>
      <c r="AJ119" s="726" t="e">
        <f>IF($F115&lt;&gt;0,ROUND(AM118/$F115*100,4),0)</f>
        <v>#N/A</v>
      </c>
      <c r="AK119" s="727"/>
      <c r="AL119" s="728"/>
      <c r="AM119" s="729"/>
      <c r="AN119" s="726" t="e">
        <f>IF($F115&lt;&gt;0,ROUND(AQ118/$F115*100,4),0)</f>
        <v>#N/A</v>
      </c>
      <c r="AO119" s="727"/>
      <c r="AP119" s="728"/>
      <c r="AQ119" s="729"/>
      <c r="AR119" s="726" t="e">
        <f>IF($F115&lt;&gt;0,ROUND(AU118/$F115*100,4),0)</f>
        <v>#N/A</v>
      </c>
      <c r="AS119" s="727"/>
      <c r="AT119" s="728"/>
      <c r="AU119" s="729"/>
      <c r="AV119" s="726" t="e">
        <f>IF($F115&lt;&gt;0,ROUND(AY118/$F115*100,4),0)</f>
        <v>#N/A</v>
      </c>
      <c r="AW119" s="727"/>
      <c r="AX119" s="728"/>
      <c r="AY119" s="729"/>
      <c r="AZ119" s="726" t="e">
        <f>IF($F115&lt;&gt;0,ROUND(BC118/$F115*100,4),0)</f>
        <v>#N/A</v>
      </c>
      <c r="BA119" s="727"/>
      <c r="BB119" s="728"/>
      <c r="BC119" s="729"/>
      <c r="BD119" s="726" t="e">
        <f>IF($F115&lt;&gt;0,ROUND(BG118/$F115*100,4),0)</f>
        <v>#N/A</v>
      </c>
      <c r="BE119" s="727"/>
      <c r="BF119" s="728"/>
      <c r="BG119" s="729"/>
      <c r="BH119" s="726" t="e">
        <f>IF($F115&lt;&gt;0,ROUND(BK118/$F115*100,4),0)</f>
        <v>#N/A</v>
      </c>
      <c r="BI119" s="727"/>
      <c r="BJ119" s="728"/>
      <c r="BK119" s="729"/>
      <c r="BL119" s="726" t="e">
        <f>IF($F115&lt;&gt;0,ROUND(BO118/$F115*100,4),0)</f>
        <v>#N/A</v>
      </c>
      <c r="BM119" s="727"/>
      <c r="BN119" s="728"/>
      <c r="BO119" s="729"/>
      <c r="BP119" s="726" t="e">
        <f>IF($F115&lt;&gt;0,ROUND(BS118/$F115*100,4),0)</f>
        <v>#N/A</v>
      </c>
      <c r="BQ119" s="727"/>
      <c r="BR119" s="728"/>
      <c r="BS119" s="729"/>
      <c r="BT119" s="726" t="e">
        <f>IF($F115&lt;&gt;0,ROUND(BW118/$F115*100,4),0)</f>
        <v>#N/A</v>
      </c>
      <c r="BU119" s="727"/>
      <c r="BV119" s="728"/>
      <c r="BW119" s="729"/>
      <c r="BX119" s="726" t="e">
        <f>IF($F115&lt;&gt;0,ROUND(CA118/$F115*100,4),0)</f>
        <v>#N/A</v>
      </c>
      <c r="BY119" s="727"/>
      <c r="BZ119" s="728"/>
      <c r="CA119" s="729"/>
      <c r="CB119" s="726" t="e">
        <f>IF($F115&lt;&gt;0,ROUND(CE118/$F115*100,4),0)</f>
        <v>#N/A</v>
      </c>
      <c r="CC119" s="727"/>
      <c r="CD119" s="728"/>
      <c r="CE119" s="729"/>
      <c r="CF119" s="726" t="e">
        <f>IF($F115&lt;&gt;0,ROUND(CI118/$F115*100,4),0)</f>
        <v>#N/A</v>
      </c>
      <c r="CG119" s="727"/>
      <c r="CH119" s="728"/>
      <c r="CI119" s="729"/>
      <c r="CJ119" s="726" t="e">
        <f>IF($F115&lt;&gt;0,ROUND(CM118/$F115*100,4),0)</f>
        <v>#N/A</v>
      </c>
      <c r="CK119" s="727"/>
      <c r="CL119" s="728"/>
      <c r="CM119" s="729"/>
      <c r="CN119" s="726" t="e">
        <f>IF($F115&lt;&gt;0,ROUND(CQ118/$F115*100,4),0)</f>
        <v>#N/A</v>
      </c>
      <c r="CO119" s="727"/>
      <c r="CP119" s="728"/>
      <c r="CQ119" s="729"/>
      <c r="CR119" s="726" t="e">
        <f>IF($F115&lt;&gt;0,ROUND(CU118/$F115*100,4),0)</f>
        <v>#N/A</v>
      </c>
      <c r="CS119" s="727"/>
      <c r="CT119" s="728"/>
      <c r="CU119" s="729"/>
      <c r="CV119" s="726" t="e">
        <f>IF($F115&lt;&gt;0,ROUND(CY118/$F115*100,4),0)</f>
        <v>#N/A</v>
      </c>
      <c r="CW119" s="727"/>
      <c r="CX119" s="728"/>
      <c r="CY119" s="729"/>
      <c r="CZ119" s="726" t="e">
        <f>IF($F115&lt;&gt;0,ROUND(DC118/$F115*100,4),0)</f>
        <v>#N/A</v>
      </c>
      <c r="DA119" s="727"/>
      <c r="DB119" s="728"/>
      <c r="DC119" s="729"/>
      <c r="DD119" s="726" t="e">
        <f>IF($F115&lt;&gt;0,ROUND(DG118/$F115*100,4),0)</f>
        <v>#N/A</v>
      </c>
      <c r="DE119" s="727"/>
      <c r="DF119" s="728"/>
      <c r="DG119" s="729"/>
      <c r="DH119" s="726" t="e">
        <f>IF($F115&lt;&gt;0,ROUND(DK118/$F115*100,4),0)</f>
        <v>#N/A</v>
      </c>
      <c r="DI119" s="727"/>
      <c r="DJ119" s="728"/>
      <c r="DK119" s="729"/>
      <c r="DL119" s="726" t="e">
        <f>IF($F115&lt;&gt;0,ROUND(DO118/$F115*100,4),0)</f>
        <v>#N/A</v>
      </c>
      <c r="DM119" s="727"/>
      <c r="DN119" s="728"/>
      <c r="DO119" s="729"/>
      <c r="DP119" s="726" t="e">
        <f>IF($F115&lt;&gt;0,ROUND(DS118/$F115*100,4),0)</f>
        <v>#N/A</v>
      </c>
      <c r="DQ119" s="727"/>
      <c r="DR119" s="728"/>
      <c r="DS119" s="729"/>
      <c r="DT119" s="726" t="e">
        <f>IF($F115&lt;&gt;0,ROUND(DW118/$F115*100,4),0)</f>
        <v>#N/A</v>
      </c>
      <c r="DU119" s="727"/>
      <c r="DV119" s="728"/>
      <c r="DW119" s="729"/>
      <c r="DX119" s="726" t="e">
        <f>IF($F115&lt;&gt;0,ROUND(EA118/$F115*100,4),0)</f>
        <v>#N/A</v>
      </c>
      <c r="DY119" s="727"/>
      <c r="DZ119" s="728"/>
      <c r="EA119" s="729"/>
    </row>
    <row r="120" spans="2:131" ht="3.75" customHeight="1">
      <c r="B120" s="730"/>
      <c r="C120" s="731"/>
      <c r="D120" s="731"/>
      <c r="E120" s="731"/>
      <c r="F120" s="732"/>
      <c r="G120" s="733"/>
      <c r="H120" s="733"/>
      <c r="I120" s="733"/>
      <c r="J120" s="733"/>
      <c r="K120" s="734"/>
      <c r="L120" s="735"/>
      <c r="M120" s="735"/>
      <c r="N120" s="735"/>
      <c r="O120" s="735"/>
      <c r="P120" s="735"/>
      <c r="Q120" s="735"/>
      <c r="R120" s="735"/>
      <c r="S120" s="735"/>
      <c r="T120" s="735"/>
      <c r="U120" s="735"/>
      <c r="V120" s="735"/>
      <c r="W120" s="735"/>
      <c r="X120" s="735"/>
      <c r="Y120" s="735"/>
      <c r="Z120" s="735"/>
      <c r="AA120" s="735"/>
      <c r="AB120" s="735"/>
      <c r="AC120" s="735"/>
      <c r="AD120" s="735"/>
      <c r="AE120" s="735"/>
      <c r="AF120" s="735"/>
      <c r="AG120" s="735"/>
      <c r="AH120" s="735"/>
      <c r="AI120" s="735"/>
      <c r="AJ120" s="735"/>
      <c r="AK120" s="735"/>
      <c r="AL120" s="735"/>
      <c r="AM120" s="735"/>
      <c r="AN120" s="735"/>
      <c r="AO120" s="735"/>
      <c r="AP120" s="735"/>
      <c r="AQ120" s="735"/>
      <c r="AR120" s="735"/>
      <c r="AS120" s="735"/>
      <c r="AT120" s="735"/>
      <c r="AU120" s="735"/>
      <c r="AV120" s="735"/>
      <c r="AW120" s="735"/>
      <c r="AX120" s="735"/>
      <c r="AY120" s="735"/>
      <c r="AZ120" s="735"/>
      <c r="BA120" s="735"/>
      <c r="BB120" s="735"/>
      <c r="BC120" s="735"/>
      <c r="BD120" s="735"/>
      <c r="BE120" s="735"/>
      <c r="BF120" s="735"/>
      <c r="BG120" s="735"/>
      <c r="BH120" s="735"/>
      <c r="BI120" s="735"/>
      <c r="BJ120" s="735"/>
      <c r="BK120" s="735"/>
      <c r="BL120" s="735"/>
      <c r="BM120" s="735"/>
      <c r="BN120" s="735"/>
      <c r="BO120" s="735"/>
      <c r="BP120" s="735"/>
      <c r="BQ120" s="735"/>
      <c r="BR120" s="735"/>
      <c r="BS120" s="735"/>
      <c r="BT120" s="735"/>
      <c r="BU120" s="735"/>
      <c r="BV120" s="735"/>
      <c r="BW120" s="735"/>
      <c r="BX120" s="735"/>
      <c r="BY120" s="735"/>
      <c r="BZ120" s="735"/>
      <c r="CA120" s="735"/>
      <c r="CB120" s="735"/>
      <c r="CC120" s="735"/>
      <c r="CD120" s="735"/>
      <c r="CE120" s="735"/>
      <c r="CF120" s="735"/>
      <c r="CG120" s="735"/>
      <c r="CH120" s="735"/>
      <c r="CI120" s="735"/>
      <c r="CJ120" s="735"/>
      <c r="CK120" s="735"/>
      <c r="CL120" s="735"/>
      <c r="CM120" s="735"/>
      <c r="CN120" s="735"/>
      <c r="CO120" s="735"/>
      <c r="CP120" s="735"/>
      <c r="CQ120" s="735"/>
      <c r="CR120" s="735"/>
      <c r="CS120" s="735"/>
      <c r="CT120" s="735"/>
      <c r="CU120" s="735"/>
      <c r="CV120" s="735"/>
      <c r="CW120" s="735"/>
      <c r="CX120" s="735"/>
      <c r="CY120" s="735"/>
      <c r="CZ120" s="735"/>
      <c r="DA120" s="735"/>
      <c r="DB120" s="735"/>
      <c r="DC120" s="735"/>
      <c r="DD120" s="735"/>
      <c r="DE120" s="735"/>
      <c r="DF120" s="735"/>
      <c r="DG120" s="735"/>
      <c r="DH120" s="735"/>
      <c r="DI120" s="735"/>
      <c r="DJ120" s="735"/>
      <c r="DK120" s="735"/>
      <c r="DL120" s="735"/>
      <c r="DM120" s="735"/>
      <c r="DN120" s="735"/>
      <c r="DO120" s="735"/>
      <c r="DP120" s="735"/>
      <c r="DQ120" s="735"/>
      <c r="DR120" s="735"/>
      <c r="DS120" s="735"/>
      <c r="DT120" s="735"/>
      <c r="DU120" s="735"/>
      <c r="DV120" s="735"/>
      <c r="DW120" s="735"/>
      <c r="DX120" s="735"/>
      <c r="DY120" s="735"/>
      <c r="DZ120" s="735"/>
      <c r="EA120" s="735"/>
    </row>
    <row r="121" spans="2:131" ht="12.75" customHeight="1">
      <c r="B121" s="736" t="s">
        <v>2460</v>
      </c>
      <c r="C121" s="737" t="s">
        <v>2461</v>
      </c>
      <c r="D121" s="738"/>
      <c r="E121" s="739"/>
      <c r="F121" s="614" t="e">
        <f>F115-F117-F123</f>
        <v>#N/A</v>
      </c>
      <c r="G121" s="615" t="e">
        <f>IF(F121=0,0,F121/F$115)</f>
        <v>#N/A</v>
      </c>
      <c r="H121" s="740"/>
      <c r="I121" s="741"/>
      <c r="J121" s="741"/>
      <c r="K121" s="741"/>
      <c r="L121" s="742"/>
      <c r="M121" s="743"/>
      <c r="N121" s="743"/>
      <c r="O121" s="744"/>
      <c r="P121" s="742"/>
      <c r="Q121" s="742"/>
      <c r="R121" s="742"/>
      <c r="S121" s="745"/>
      <c r="T121" s="742"/>
      <c r="U121" s="742"/>
      <c r="V121" s="742"/>
      <c r="W121" s="745"/>
      <c r="X121" s="742"/>
      <c r="Y121" s="742"/>
      <c r="Z121" s="742"/>
      <c r="AA121" s="745"/>
      <c r="AB121" s="742"/>
      <c r="AC121" s="742"/>
      <c r="AD121" s="742"/>
      <c r="AE121" s="745"/>
      <c r="AF121" s="742"/>
      <c r="AG121" s="742"/>
      <c r="AH121" s="742"/>
      <c r="AI121" s="745"/>
      <c r="AJ121" s="742"/>
      <c r="AK121" s="742"/>
      <c r="AL121" s="742"/>
      <c r="AM121" s="745"/>
      <c r="AN121" s="742"/>
      <c r="AO121" s="742"/>
      <c r="AP121" s="742"/>
      <c r="AQ121" s="745"/>
      <c r="AR121" s="742"/>
      <c r="AS121" s="742"/>
      <c r="AT121" s="742"/>
      <c r="AU121" s="745"/>
      <c r="AV121" s="742"/>
      <c r="AW121" s="742"/>
      <c r="AX121" s="742"/>
      <c r="AY121" s="745"/>
      <c r="AZ121" s="742"/>
      <c r="BA121" s="742"/>
      <c r="BB121" s="742"/>
      <c r="BC121" s="745"/>
      <c r="BD121" s="742"/>
      <c r="BE121" s="742"/>
      <c r="BF121" s="742"/>
      <c r="BG121" s="745"/>
      <c r="BH121" s="742"/>
      <c r="BI121" s="742"/>
      <c r="BJ121" s="742"/>
      <c r="BK121" s="745"/>
      <c r="BL121" s="742"/>
      <c r="BM121" s="742"/>
      <c r="BN121" s="742"/>
      <c r="BO121" s="745"/>
      <c r="BP121" s="742"/>
      <c r="BQ121" s="742"/>
      <c r="BR121" s="742"/>
      <c r="BS121" s="745"/>
      <c r="BT121" s="742"/>
      <c r="BU121" s="742"/>
      <c r="BV121" s="742"/>
      <c r="BW121" s="745"/>
      <c r="BX121" s="742"/>
      <c r="BY121" s="742"/>
      <c r="BZ121" s="742"/>
      <c r="CA121" s="745"/>
      <c r="CB121" s="742"/>
      <c r="CC121" s="742"/>
      <c r="CD121" s="742"/>
      <c r="CE121" s="745"/>
      <c r="CF121" s="742"/>
      <c r="CG121" s="742"/>
      <c r="CH121" s="742"/>
      <c r="CI121" s="745"/>
      <c r="CJ121" s="742"/>
      <c r="CK121" s="742"/>
      <c r="CL121" s="742"/>
      <c r="CM121" s="745"/>
      <c r="CN121" s="742"/>
      <c r="CO121" s="742"/>
      <c r="CP121" s="742"/>
      <c r="CQ121" s="745"/>
      <c r="CR121" s="742"/>
      <c r="CS121" s="742"/>
      <c r="CT121" s="742"/>
      <c r="CU121" s="745"/>
      <c r="CV121" s="742"/>
      <c r="CW121" s="742"/>
      <c r="CX121" s="742"/>
      <c r="CY121" s="745"/>
      <c r="CZ121" s="742"/>
      <c r="DA121" s="742"/>
      <c r="DB121" s="742"/>
      <c r="DC121" s="745"/>
      <c r="DD121" s="742"/>
      <c r="DE121" s="742"/>
      <c r="DF121" s="742"/>
      <c r="DG121" s="745"/>
      <c r="DH121" s="742"/>
      <c r="DI121" s="742"/>
      <c r="DJ121" s="742"/>
      <c r="DK121" s="745"/>
      <c r="DL121" s="742"/>
      <c r="DM121" s="742"/>
      <c r="DN121" s="742"/>
      <c r="DO121" s="745"/>
      <c r="DP121" s="742"/>
      <c r="DQ121" s="742"/>
      <c r="DR121" s="742"/>
      <c r="DS121" s="745"/>
      <c r="DT121" s="742"/>
      <c r="DU121" s="742"/>
      <c r="DV121" s="742"/>
      <c r="DW121" s="745"/>
      <c r="DX121" s="742"/>
      <c r="DY121" s="742"/>
      <c r="DZ121" s="742"/>
      <c r="EA121" s="745"/>
    </row>
    <row r="122" spans="2:131" ht="3.75" customHeight="1">
      <c r="B122" s="746"/>
      <c r="C122" s="747"/>
      <c r="D122" s="747"/>
      <c r="E122" s="748"/>
      <c r="F122" s="749"/>
      <c r="G122" s="750"/>
      <c r="H122" s="750"/>
      <c r="I122" s="750"/>
      <c r="J122" s="750"/>
      <c r="K122" s="750"/>
      <c r="L122" s="751"/>
      <c r="M122" s="749"/>
      <c r="N122" s="749"/>
      <c r="O122" s="752"/>
      <c r="P122" s="751"/>
      <c r="Q122" s="751"/>
      <c r="R122" s="751"/>
      <c r="S122" s="751"/>
      <c r="T122" s="751"/>
      <c r="U122" s="751"/>
      <c r="V122" s="751"/>
      <c r="W122" s="751"/>
      <c r="X122" s="751"/>
      <c r="Y122" s="751"/>
      <c r="Z122" s="751"/>
      <c r="AA122" s="751"/>
      <c r="AB122" s="751"/>
      <c r="AC122" s="751"/>
      <c r="AD122" s="751"/>
      <c r="AE122" s="751"/>
      <c r="AF122" s="751"/>
      <c r="AG122" s="751"/>
      <c r="AH122" s="751"/>
      <c r="AI122" s="751"/>
      <c r="AJ122" s="751"/>
      <c r="AK122" s="751"/>
      <c r="AL122" s="751"/>
      <c r="AM122" s="751"/>
      <c r="AN122" s="751"/>
      <c r="AO122" s="751"/>
      <c r="AP122" s="751"/>
      <c r="AQ122" s="751"/>
      <c r="AR122" s="751"/>
      <c r="AS122" s="751"/>
      <c r="AT122" s="751"/>
      <c r="AU122" s="751"/>
      <c r="AV122" s="751"/>
      <c r="AW122" s="751"/>
      <c r="AX122" s="751"/>
      <c r="AY122" s="751"/>
      <c r="AZ122" s="751"/>
      <c r="BA122" s="751"/>
      <c r="BB122" s="751"/>
      <c r="BC122" s="751"/>
      <c r="BD122" s="751"/>
      <c r="BE122" s="751"/>
      <c r="BF122" s="751"/>
      <c r="BG122" s="751"/>
      <c r="BH122" s="751"/>
      <c r="BI122" s="751"/>
      <c r="BJ122" s="751"/>
      <c r="BK122" s="751"/>
      <c r="BL122" s="751"/>
      <c r="BM122" s="751"/>
      <c r="BN122" s="751"/>
      <c r="BO122" s="751"/>
      <c r="BP122" s="751"/>
      <c r="BQ122" s="751"/>
      <c r="BR122" s="751"/>
      <c r="BS122" s="751"/>
      <c r="BT122" s="751"/>
      <c r="BU122" s="751"/>
      <c r="BV122" s="751"/>
      <c r="BW122" s="751"/>
      <c r="BX122" s="751"/>
      <c r="BY122" s="751"/>
      <c r="BZ122" s="751"/>
      <c r="CA122" s="751"/>
      <c r="CB122" s="751"/>
      <c r="CC122" s="751"/>
      <c r="CD122" s="751"/>
      <c r="CE122" s="751"/>
      <c r="CF122" s="751"/>
      <c r="CG122" s="751"/>
      <c r="CH122" s="751"/>
      <c r="CI122" s="751"/>
      <c r="CJ122" s="751"/>
      <c r="CK122" s="751"/>
      <c r="CL122" s="751"/>
      <c r="CM122" s="751"/>
      <c r="CN122" s="751"/>
      <c r="CO122" s="751"/>
      <c r="CP122" s="751"/>
      <c r="CQ122" s="751"/>
      <c r="CR122" s="751"/>
      <c r="CS122" s="751"/>
      <c r="CT122" s="751"/>
      <c r="CU122" s="751"/>
      <c r="CV122" s="751"/>
      <c r="CW122" s="751"/>
      <c r="CX122" s="751"/>
      <c r="CY122" s="751"/>
      <c r="CZ122" s="751"/>
      <c r="DA122" s="751"/>
      <c r="DB122" s="751"/>
      <c r="DC122" s="751"/>
      <c r="DD122" s="751"/>
      <c r="DE122" s="751"/>
      <c r="DF122" s="751"/>
      <c r="DG122" s="751"/>
      <c r="DH122" s="751"/>
      <c r="DI122" s="751"/>
      <c r="DJ122" s="751"/>
      <c r="DK122" s="751"/>
      <c r="DL122" s="751"/>
      <c r="DM122" s="751"/>
      <c r="DN122" s="751"/>
      <c r="DO122" s="751"/>
      <c r="DP122" s="751"/>
      <c r="DQ122" s="751"/>
      <c r="DR122" s="751"/>
      <c r="DS122" s="751"/>
      <c r="DT122" s="751"/>
      <c r="DU122" s="751"/>
      <c r="DV122" s="751"/>
      <c r="DW122" s="751"/>
      <c r="DX122" s="751"/>
      <c r="DY122" s="751"/>
      <c r="DZ122" s="751"/>
      <c r="EA122" s="751"/>
    </row>
    <row r="123" spans="2:131" ht="12.75" customHeight="1">
      <c r="B123" s="753" t="s">
        <v>2462</v>
      </c>
      <c r="C123" s="738" t="s">
        <v>2463</v>
      </c>
      <c r="D123" s="738"/>
      <c r="E123" s="754"/>
      <c r="F123" s="755"/>
      <c r="G123" s="756"/>
      <c r="H123" s="741"/>
      <c r="I123" s="741"/>
      <c r="J123" s="741"/>
      <c r="K123" s="741"/>
      <c r="L123" s="742"/>
      <c r="M123" s="743"/>
      <c r="N123" s="743"/>
      <c r="O123" s="744"/>
      <c r="P123" s="742"/>
      <c r="Q123" s="742"/>
      <c r="R123" s="742"/>
      <c r="S123" s="745"/>
      <c r="T123" s="742"/>
      <c r="U123" s="742"/>
      <c r="V123" s="742"/>
      <c r="W123" s="745"/>
      <c r="X123" s="742"/>
      <c r="Y123" s="742"/>
      <c r="Z123" s="742"/>
      <c r="AA123" s="745"/>
      <c r="AB123" s="742"/>
      <c r="AC123" s="742"/>
      <c r="AD123" s="742"/>
      <c r="AE123" s="745"/>
      <c r="AF123" s="742"/>
      <c r="AG123" s="742"/>
      <c r="AH123" s="742"/>
      <c r="AI123" s="745"/>
      <c r="AJ123" s="742"/>
      <c r="AK123" s="742"/>
      <c r="AL123" s="742"/>
      <c r="AM123" s="745"/>
      <c r="AN123" s="742"/>
      <c r="AO123" s="742"/>
      <c r="AP123" s="742"/>
      <c r="AQ123" s="745"/>
      <c r="AR123" s="742"/>
      <c r="AS123" s="742"/>
      <c r="AT123" s="742"/>
      <c r="AU123" s="745"/>
      <c r="AV123" s="742"/>
      <c r="AW123" s="742"/>
      <c r="AX123" s="742"/>
      <c r="AY123" s="745"/>
      <c r="AZ123" s="742"/>
      <c r="BA123" s="742"/>
      <c r="BB123" s="742"/>
      <c r="BC123" s="745"/>
      <c r="BD123" s="742"/>
      <c r="BE123" s="742"/>
      <c r="BF123" s="742"/>
      <c r="BG123" s="745"/>
      <c r="BH123" s="742"/>
      <c r="BI123" s="742"/>
      <c r="BJ123" s="742"/>
      <c r="BK123" s="745"/>
      <c r="BL123" s="742"/>
      <c r="BM123" s="742"/>
      <c r="BN123" s="742"/>
      <c r="BO123" s="745"/>
      <c r="BP123" s="742"/>
      <c r="BQ123" s="742"/>
      <c r="BR123" s="742"/>
      <c r="BS123" s="745"/>
      <c r="BT123" s="742"/>
      <c r="BU123" s="742"/>
      <c r="BV123" s="742"/>
      <c r="BW123" s="745"/>
      <c r="BX123" s="742"/>
      <c r="BY123" s="742"/>
      <c r="BZ123" s="742"/>
      <c r="CA123" s="745"/>
      <c r="CB123" s="742"/>
      <c r="CC123" s="742"/>
      <c r="CD123" s="742"/>
      <c r="CE123" s="745"/>
      <c r="CF123" s="742"/>
      <c r="CG123" s="742"/>
      <c r="CH123" s="742"/>
      <c r="CI123" s="745"/>
      <c r="CJ123" s="742"/>
      <c r="CK123" s="742"/>
      <c r="CL123" s="742"/>
      <c r="CM123" s="745"/>
      <c r="CN123" s="742"/>
      <c r="CO123" s="742"/>
      <c r="CP123" s="742"/>
      <c r="CQ123" s="745"/>
      <c r="CR123" s="742"/>
      <c r="CS123" s="742"/>
      <c r="CT123" s="742"/>
      <c r="CU123" s="745"/>
      <c r="CV123" s="742"/>
      <c r="CW123" s="742"/>
      <c r="CX123" s="742"/>
      <c r="CY123" s="745"/>
      <c r="CZ123" s="742"/>
      <c r="DA123" s="742"/>
      <c r="DB123" s="742"/>
      <c r="DC123" s="745"/>
      <c r="DD123" s="742"/>
      <c r="DE123" s="742"/>
      <c r="DF123" s="742"/>
      <c r="DG123" s="745"/>
      <c r="DH123" s="742"/>
      <c r="DI123" s="742"/>
      <c r="DJ123" s="742"/>
      <c r="DK123" s="745"/>
      <c r="DL123" s="742"/>
      <c r="DM123" s="742"/>
      <c r="DN123" s="742"/>
      <c r="DO123" s="745"/>
      <c r="DP123" s="742"/>
      <c r="DQ123" s="742"/>
      <c r="DR123" s="742"/>
      <c r="DS123" s="745"/>
      <c r="DT123" s="742"/>
      <c r="DU123" s="742"/>
      <c r="DV123" s="742"/>
      <c r="DW123" s="745"/>
      <c r="DX123" s="742"/>
      <c r="DY123" s="742"/>
      <c r="DZ123" s="742"/>
      <c r="EA123" s="745"/>
    </row>
    <row r="124" spans="2:131" ht="12.75" hidden="1" customHeight="1">
      <c r="B124" s="746"/>
      <c r="C124" s="747"/>
      <c r="D124" s="747"/>
      <c r="E124" s="748"/>
      <c r="F124" s="749"/>
      <c r="G124" s="750"/>
      <c r="H124" s="750"/>
      <c r="I124" s="750"/>
      <c r="J124" s="750"/>
      <c r="K124" s="750"/>
      <c r="L124" s="751"/>
      <c r="M124" s="749"/>
      <c r="N124" s="749"/>
      <c r="O124" s="749"/>
      <c r="P124" s="751"/>
      <c r="Q124" s="751"/>
      <c r="R124" s="751"/>
      <c r="S124" s="751"/>
      <c r="T124" s="751"/>
      <c r="U124" s="751"/>
      <c r="V124" s="751"/>
      <c r="W124" s="751"/>
      <c r="X124" s="751"/>
      <c r="Y124" s="751"/>
      <c r="Z124" s="751"/>
      <c r="AA124" s="751"/>
      <c r="AB124" s="751"/>
      <c r="AC124" s="751"/>
      <c r="AD124" s="751"/>
      <c r="AE124" s="751"/>
      <c r="AF124" s="751"/>
      <c r="AG124" s="751"/>
      <c r="AH124" s="751"/>
      <c r="AI124" s="751"/>
      <c r="AJ124" s="751"/>
      <c r="AK124" s="751"/>
      <c r="AL124" s="751"/>
      <c r="AM124" s="751"/>
      <c r="AN124" s="751"/>
      <c r="AO124" s="751"/>
      <c r="AP124" s="751"/>
      <c r="AQ124" s="751"/>
      <c r="AR124" s="751"/>
      <c r="AS124" s="751"/>
      <c r="AT124" s="751"/>
      <c r="AU124" s="751"/>
      <c r="AV124" s="751"/>
      <c r="AW124" s="751"/>
      <c r="AX124" s="751"/>
      <c r="AY124" s="751"/>
      <c r="AZ124" s="751"/>
      <c r="BA124" s="751"/>
      <c r="BB124" s="751"/>
      <c r="BC124" s="751"/>
      <c r="BD124" s="751"/>
      <c r="BE124" s="751"/>
      <c r="BF124" s="751"/>
      <c r="BG124" s="751"/>
      <c r="BH124" s="751"/>
      <c r="BI124" s="751"/>
      <c r="BJ124" s="751"/>
      <c r="BK124" s="751"/>
      <c r="BL124" s="751"/>
      <c r="BM124" s="751"/>
      <c r="BN124" s="751"/>
      <c r="BO124" s="751"/>
      <c r="BP124" s="751"/>
      <c r="BQ124" s="751"/>
      <c r="BR124" s="751"/>
      <c r="BS124" s="751"/>
      <c r="BT124" s="751"/>
      <c r="BU124" s="751"/>
      <c r="BV124" s="751"/>
      <c r="BW124" s="751"/>
      <c r="BX124" s="751"/>
      <c r="BY124" s="751"/>
      <c r="BZ124" s="751"/>
      <c r="CA124" s="751"/>
      <c r="CB124" s="751"/>
      <c r="CC124" s="751"/>
      <c r="CD124" s="751"/>
      <c r="CE124" s="751"/>
      <c r="CF124" s="751"/>
      <c r="CG124" s="751"/>
      <c r="CH124" s="751"/>
      <c r="CI124" s="751"/>
      <c r="CJ124" s="751"/>
      <c r="CK124" s="751"/>
      <c r="CL124" s="751"/>
      <c r="CM124" s="751"/>
      <c r="CN124" s="751"/>
      <c r="CO124" s="751"/>
      <c r="CP124" s="751"/>
      <c r="CQ124" s="751"/>
      <c r="CR124" s="751"/>
      <c r="CS124" s="751"/>
      <c r="CT124" s="751"/>
      <c r="CU124" s="751"/>
      <c r="CV124" s="751"/>
      <c r="CW124" s="751"/>
      <c r="CX124" s="751"/>
      <c r="CY124" s="751"/>
      <c r="CZ124" s="751"/>
      <c r="DA124" s="751"/>
      <c r="DB124" s="751"/>
      <c r="DC124" s="751"/>
      <c r="DD124" s="751"/>
      <c r="DE124" s="751"/>
      <c r="DF124" s="751"/>
      <c r="DG124" s="751"/>
      <c r="DH124" s="751"/>
      <c r="DI124" s="751"/>
      <c r="DJ124" s="751"/>
      <c r="DK124" s="751"/>
      <c r="DL124" s="751"/>
      <c r="DM124" s="751"/>
      <c r="DN124" s="751"/>
      <c r="DO124" s="751"/>
      <c r="DP124" s="751"/>
      <c r="DQ124" s="751"/>
      <c r="DR124" s="751"/>
      <c r="DS124" s="751"/>
      <c r="DT124" s="751"/>
      <c r="DU124" s="751"/>
      <c r="DV124" s="751"/>
      <c r="DW124" s="751"/>
      <c r="DX124" s="751"/>
      <c r="DY124" s="751"/>
      <c r="DZ124" s="751"/>
      <c r="EA124" s="751"/>
    </row>
    <row r="125" spans="2:131" ht="12.75" hidden="1" customHeight="1">
      <c r="B125" s="757" t="s">
        <v>2462</v>
      </c>
      <c r="C125" s="758" t="s">
        <v>2464</v>
      </c>
      <c r="D125" s="759"/>
      <c r="E125" s="760" t="s">
        <v>2465</v>
      </c>
      <c r="F125" s="761"/>
      <c r="G125" s="762"/>
      <c r="H125" s="763"/>
      <c r="I125" s="764"/>
      <c r="J125" s="764"/>
      <c r="K125" s="764"/>
      <c r="L125" s="765"/>
      <c r="M125" s="766"/>
      <c r="N125" s="767"/>
      <c r="O125" s="768"/>
      <c r="P125" s="765"/>
      <c r="Q125" s="766"/>
      <c r="R125" s="767"/>
      <c r="S125" s="768"/>
      <c r="T125" s="765"/>
      <c r="U125" s="766"/>
      <c r="V125" s="766"/>
      <c r="W125" s="769">
        <f>S125</f>
        <v>0</v>
      </c>
      <c r="X125" s="765"/>
      <c r="Y125" s="766"/>
      <c r="Z125" s="766"/>
      <c r="AA125" s="769">
        <f>W125</f>
        <v>0</v>
      </c>
      <c r="AB125" s="765"/>
      <c r="AC125" s="766"/>
      <c r="AD125" s="766"/>
      <c r="AE125" s="769">
        <f>AA125</f>
        <v>0</v>
      </c>
      <c r="AF125" s="765"/>
      <c r="AG125" s="766"/>
      <c r="AH125" s="766"/>
      <c r="AI125" s="769">
        <f>AE125</f>
        <v>0</v>
      </c>
      <c r="AJ125" s="765"/>
      <c r="AK125" s="766"/>
      <c r="AL125" s="766"/>
      <c r="AM125" s="769">
        <f>AI125</f>
        <v>0</v>
      </c>
      <c r="AN125" s="765"/>
      <c r="AO125" s="766"/>
      <c r="AP125" s="766"/>
      <c r="AQ125" s="769">
        <f>AM125</f>
        <v>0</v>
      </c>
      <c r="AR125" s="765"/>
      <c r="AS125" s="766"/>
      <c r="AT125" s="766"/>
      <c r="AU125" s="769">
        <f>AQ125</f>
        <v>0</v>
      </c>
      <c r="AV125" s="765"/>
      <c r="AW125" s="766"/>
      <c r="AX125" s="766"/>
      <c r="AY125" s="769">
        <f>AU125</f>
        <v>0</v>
      </c>
      <c r="AZ125" s="765"/>
      <c r="BA125" s="766"/>
      <c r="BB125" s="766"/>
      <c r="BC125" s="769">
        <f>AY125</f>
        <v>0</v>
      </c>
      <c r="BD125" s="765"/>
      <c r="BE125" s="766"/>
      <c r="BF125" s="766"/>
      <c r="BG125" s="769">
        <f>BC125</f>
        <v>0</v>
      </c>
      <c r="BH125" s="765"/>
      <c r="BI125" s="766"/>
      <c r="BJ125" s="766"/>
      <c r="BK125" s="769">
        <f>BG125</f>
        <v>0</v>
      </c>
      <c r="BL125" s="765"/>
      <c r="BM125" s="766"/>
      <c r="BN125" s="766"/>
      <c r="BO125" s="769">
        <f>BK125</f>
        <v>0</v>
      </c>
      <c r="BP125" s="765"/>
      <c r="BQ125" s="766"/>
      <c r="BR125" s="766"/>
      <c r="BS125" s="769">
        <f>BO125</f>
        <v>0</v>
      </c>
      <c r="BT125" s="765"/>
      <c r="BU125" s="766"/>
      <c r="BV125" s="766"/>
      <c r="BW125" s="769">
        <f>BS125</f>
        <v>0</v>
      </c>
      <c r="BX125" s="765"/>
      <c r="BY125" s="766"/>
      <c r="BZ125" s="766"/>
      <c r="CA125" s="769">
        <f>BW125</f>
        <v>0</v>
      </c>
      <c r="CB125" s="765"/>
      <c r="CC125" s="766"/>
      <c r="CD125" s="766"/>
      <c r="CE125" s="769">
        <f>CA125</f>
        <v>0</v>
      </c>
      <c r="CF125" s="765"/>
      <c r="CG125" s="766"/>
      <c r="CH125" s="766"/>
      <c r="CI125" s="769">
        <f>CE125</f>
        <v>0</v>
      </c>
      <c r="CJ125" s="765"/>
      <c r="CK125" s="766"/>
      <c r="CL125" s="766"/>
      <c r="CM125" s="769">
        <f>CI125</f>
        <v>0</v>
      </c>
      <c r="CN125" s="765"/>
      <c r="CO125" s="766"/>
      <c r="CP125" s="766"/>
      <c r="CQ125" s="769">
        <f>CM125</f>
        <v>0</v>
      </c>
      <c r="CR125" s="765"/>
      <c r="CS125" s="766"/>
      <c r="CT125" s="766"/>
      <c r="CU125" s="769">
        <f>CQ125</f>
        <v>0</v>
      </c>
      <c r="CV125" s="765"/>
      <c r="CW125" s="766"/>
      <c r="CX125" s="766"/>
      <c r="CY125" s="769">
        <f>CU125</f>
        <v>0</v>
      </c>
      <c r="CZ125" s="765"/>
      <c r="DA125" s="766"/>
      <c r="DB125" s="766"/>
      <c r="DC125" s="769">
        <f>CY125</f>
        <v>0</v>
      </c>
      <c r="DD125" s="765"/>
      <c r="DE125" s="766"/>
      <c r="DF125" s="766"/>
      <c r="DG125" s="769">
        <f>DC125</f>
        <v>0</v>
      </c>
      <c r="DH125" s="765"/>
      <c r="DI125" s="766"/>
      <c r="DJ125" s="766"/>
      <c r="DK125" s="769">
        <f>DG125</f>
        <v>0</v>
      </c>
      <c r="DL125" s="765"/>
      <c r="DM125" s="766"/>
      <c r="DN125" s="766"/>
      <c r="DO125" s="769">
        <f>DK125</f>
        <v>0</v>
      </c>
      <c r="DP125" s="765"/>
      <c r="DQ125" s="766"/>
      <c r="DR125" s="766"/>
      <c r="DS125" s="769">
        <f>DO125</f>
        <v>0</v>
      </c>
      <c r="DT125" s="765"/>
      <c r="DU125" s="766"/>
      <c r="DV125" s="766"/>
      <c r="DW125" s="769">
        <f>DS125</f>
        <v>0</v>
      </c>
      <c r="DX125" s="765"/>
      <c r="DY125" s="766"/>
      <c r="DZ125" s="766"/>
      <c r="EA125" s="769">
        <f>DW125</f>
        <v>0</v>
      </c>
    </row>
    <row r="126" spans="2:131" ht="12.75" hidden="1" customHeight="1">
      <c r="B126" s="770"/>
      <c r="C126" s="771"/>
      <c r="D126" s="772"/>
      <c r="E126" s="773" t="s">
        <v>2466</v>
      </c>
      <c r="F126" s="774"/>
      <c r="G126" s="775"/>
      <c r="H126" s="776"/>
      <c r="I126" s="777"/>
      <c r="J126" s="777"/>
      <c r="K126" s="777"/>
      <c r="L126" s="778"/>
      <c r="M126" s="779"/>
      <c r="N126" s="780"/>
      <c r="O126" s="781">
        <f>O125</f>
        <v>0</v>
      </c>
      <c r="P126" s="778"/>
      <c r="Q126" s="779"/>
      <c r="R126" s="780"/>
      <c r="S126" s="781">
        <f>S125+O126</f>
        <v>0</v>
      </c>
      <c r="T126" s="778"/>
      <c r="U126" s="779"/>
      <c r="V126" s="779"/>
      <c r="W126" s="781">
        <f>W125+S126</f>
        <v>0</v>
      </c>
      <c r="X126" s="778"/>
      <c r="Y126" s="779"/>
      <c r="Z126" s="779"/>
      <c r="AA126" s="781">
        <f>AA125+W126</f>
        <v>0</v>
      </c>
      <c r="AB126" s="778"/>
      <c r="AC126" s="779"/>
      <c r="AD126" s="779"/>
      <c r="AE126" s="781">
        <f>AE125+AA126</f>
        <v>0</v>
      </c>
      <c r="AF126" s="778"/>
      <c r="AG126" s="779"/>
      <c r="AH126" s="779"/>
      <c r="AI126" s="781">
        <f>AI125+AE126</f>
        <v>0</v>
      </c>
      <c r="AJ126" s="778"/>
      <c r="AK126" s="779"/>
      <c r="AL126" s="779"/>
      <c r="AM126" s="781">
        <f>AM125+AI126</f>
        <v>0</v>
      </c>
      <c r="AN126" s="778"/>
      <c r="AO126" s="779"/>
      <c r="AP126" s="779"/>
      <c r="AQ126" s="781">
        <f>AQ125+AM126</f>
        <v>0</v>
      </c>
      <c r="AR126" s="778"/>
      <c r="AS126" s="779"/>
      <c r="AT126" s="779"/>
      <c r="AU126" s="781">
        <f>AU125+AQ126</f>
        <v>0</v>
      </c>
      <c r="AV126" s="778"/>
      <c r="AW126" s="779"/>
      <c r="AX126" s="779"/>
      <c r="AY126" s="781">
        <f>AY125+AU126</f>
        <v>0</v>
      </c>
      <c r="AZ126" s="778"/>
      <c r="BA126" s="779"/>
      <c r="BB126" s="779"/>
      <c r="BC126" s="781">
        <f>BC125+AY126</f>
        <v>0</v>
      </c>
      <c r="BD126" s="778"/>
      <c r="BE126" s="779"/>
      <c r="BF126" s="779"/>
      <c r="BG126" s="781">
        <f>BG125+BC126</f>
        <v>0</v>
      </c>
      <c r="BH126" s="778"/>
      <c r="BI126" s="779"/>
      <c r="BJ126" s="779"/>
      <c r="BK126" s="781">
        <f>BK125+BG126</f>
        <v>0</v>
      </c>
      <c r="BL126" s="778"/>
      <c r="BM126" s="779"/>
      <c r="BN126" s="779"/>
      <c r="BO126" s="781">
        <f>BO125+BK126</f>
        <v>0</v>
      </c>
      <c r="BP126" s="778"/>
      <c r="BQ126" s="779"/>
      <c r="BR126" s="779"/>
      <c r="BS126" s="781">
        <f>BS125+BO126</f>
        <v>0</v>
      </c>
      <c r="BT126" s="778"/>
      <c r="BU126" s="779"/>
      <c r="BV126" s="779"/>
      <c r="BW126" s="781">
        <f>BW125+BS126</f>
        <v>0</v>
      </c>
      <c r="BX126" s="778"/>
      <c r="BY126" s="779"/>
      <c r="BZ126" s="779"/>
      <c r="CA126" s="781">
        <f>CA125+BW126</f>
        <v>0</v>
      </c>
      <c r="CB126" s="778"/>
      <c r="CC126" s="779"/>
      <c r="CD126" s="779"/>
      <c r="CE126" s="781">
        <f>CE125+CA126</f>
        <v>0</v>
      </c>
      <c r="CF126" s="778"/>
      <c r="CG126" s="779"/>
      <c r="CH126" s="779"/>
      <c r="CI126" s="781">
        <f>CI125+CE126</f>
        <v>0</v>
      </c>
      <c r="CJ126" s="778"/>
      <c r="CK126" s="779"/>
      <c r="CL126" s="779"/>
      <c r="CM126" s="781">
        <f>CM125+CI126</f>
        <v>0</v>
      </c>
      <c r="CN126" s="778"/>
      <c r="CO126" s="779"/>
      <c r="CP126" s="779"/>
      <c r="CQ126" s="781">
        <f>CQ125+CM126</f>
        <v>0</v>
      </c>
      <c r="CR126" s="778"/>
      <c r="CS126" s="779"/>
      <c r="CT126" s="779"/>
      <c r="CU126" s="781">
        <f>CU125+CQ126</f>
        <v>0</v>
      </c>
      <c r="CV126" s="778"/>
      <c r="CW126" s="779"/>
      <c r="CX126" s="779"/>
      <c r="CY126" s="781">
        <f>CY125+CU126</f>
        <v>0</v>
      </c>
      <c r="CZ126" s="778"/>
      <c r="DA126" s="779"/>
      <c r="DB126" s="779"/>
      <c r="DC126" s="781">
        <f>DC125+CY126</f>
        <v>0</v>
      </c>
      <c r="DD126" s="778"/>
      <c r="DE126" s="779"/>
      <c r="DF126" s="779"/>
      <c r="DG126" s="781">
        <f>DG125+DC126</f>
        <v>0</v>
      </c>
      <c r="DH126" s="778"/>
      <c r="DI126" s="779"/>
      <c r="DJ126" s="779"/>
      <c r="DK126" s="781">
        <f>DK125+DG126</f>
        <v>0</v>
      </c>
      <c r="DL126" s="778"/>
      <c r="DM126" s="779"/>
      <c r="DN126" s="779"/>
      <c r="DO126" s="781">
        <f>DO125+DK126</f>
        <v>0</v>
      </c>
      <c r="DP126" s="778"/>
      <c r="DQ126" s="779"/>
      <c r="DR126" s="779"/>
      <c r="DS126" s="781">
        <f>DS125+DO126</f>
        <v>0</v>
      </c>
      <c r="DT126" s="778"/>
      <c r="DU126" s="779"/>
      <c r="DV126" s="779"/>
      <c r="DW126" s="781">
        <f>DW125+DS126</f>
        <v>0</v>
      </c>
      <c r="DX126" s="778"/>
      <c r="DY126" s="779"/>
      <c r="DZ126" s="779"/>
      <c r="EA126" s="781">
        <f>EA125+DW126</f>
        <v>0</v>
      </c>
    </row>
    <row r="127" spans="2:131" s="782" customFormat="1" ht="12.75" hidden="1" customHeight="1">
      <c r="B127" s="783"/>
      <c r="C127" s="784"/>
      <c r="D127" s="784"/>
      <c r="E127" s="571"/>
      <c r="F127" s="571"/>
      <c r="G127" s="571"/>
      <c r="H127" s="571"/>
      <c r="I127" s="571"/>
      <c r="J127" s="571"/>
      <c r="K127" s="571"/>
      <c r="L127" s="571"/>
      <c r="M127" s="571"/>
      <c r="N127" s="571"/>
      <c r="O127" s="785"/>
      <c r="T127" s="506"/>
      <c r="U127" s="506"/>
      <c r="V127" s="506"/>
      <c r="W127" s="506"/>
      <c r="X127" s="506"/>
      <c r="Y127" s="506"/>
      <c r="Z127" s="506"/>
      <c r="AA127" s="506"/>
      <c r="AB127" s="506"/>
      <c r="AC127" s="506"/>
      <c r="AD127" s="506"/>
      <c r="AE127" s="506"/>
      <c r="AF127" s="506"/>
      <c r="AG127" s="506"/>
      <c r="AH127" s="506"/>
      <c r="AI127" s="506"/>
      <c r="AJ127" s="506"/>
      <c r="AK127" s="506"/>
      <c r="AL127" s="506"/>
      <c r="AM127" s="506"/>
      <c r="AN127" s="506"/>
      <c r="AO127" s="506"/>
      <c r="AP127" s="506"/>
      <c r="AQ127" s="506"/>
      <c r="AR127" s="506"/>
      <c r="AS127" s="506"/>
      <c r="AT127" s="506"/>
      <c r="AU127" s="506"/>
      <c r="AV127" s="506"/>
      <c r="AW127" s="506"/>
      <c r="AX127" s="506"/>
      <c r="AY127" s="506"/>
      <c r="AZ127" s="506"/>
      <c r="BA127" s="506"/>
      <c r="BB127" s="506"/>
      <c r="BC127" s="506"/>
      <c r="BD127" s="506"/>
      <c r="BE127" s="506"/>
      <c r="BF127" s="506"/>
      <c r="BG127" s="506"/>
      <c r="BH127" s="506"/>
      <c r="BI127" s="506"/>
      <c r="BJ127" s="506"/>
      <c r="BK127" s="506"/>
      <c r="BL127" s="506"/>
      <c r="BM127" s="506"/>
      <c r="BN127" s="506"/>
      <c r="BO127" s="506"/>
      <c r="BP127" s="506"/>
      <c r="BQ127" s="506"/>
      <c r="BR127" s="506"/>
      <c r="BS127" s="506"/>
      <c r="BT127" s="506"/>
      <c r="BU127" s="506"/>
      <c r="BV127" s="506"/>
      <c r="BW127" s="506"/>
      <c r="BX127" s="506"/>
      <c r="BY127" s="506"/>
      <c r="BZ127" s="506"/>
      <c r="CA127" s="506"/>
      <c r="CB127" s="506"/>
      <c r="CC127" s="506"/>
      <c r="CD127" s="506"/>
      <c r="CE127" s="506"/>
      <c r="CF127" s="506"/>
      <c r="CG127" s="506"/>
      <c r="CH127" s="506"/>
      <c r="CI127" s="506"/>
      <c r="CJ127" s="506"/>
      <c r="CK127" s="506"/>
      <c r="CL127" s="506"/>
      <c r="CM127" s="506"/>
      <c r="CN127" s="506"/>
      <c r="CO127" s="506"/>
      <c r="CP127" s="506"/>
      <c r="CQ127" s="506"/>
      <c r="CR127" s="506"/>
      <c r="CS127" s="506"/>
      <c r="CT127" s="506"/>
      <c r="CU127" s="506"/>
      <c r="CV127" s="506"/>
      <c r="CW127" s="506"/>
      <c r="CX127" s="506"/>
      <c r="CY127" s="506"/>
      <c r="CZ127" s="506"/>
      <c r="DA127" s="506"/>
      <c r="DB127" s="506"/>
      <c r="DC127" s="506"/>
      <c r="DD127" s="506"/>
      <c r="DE127" s="506"/>
      <c r="DF127" s="506"/>
      <c r="DG127" s="506"/>
      <c r="DH127" s="506"/>
      <c r="DI127" s="506"/>
      <c r="DJ127" s="506"/>
      <c r="DK127" s="506"/>
      <c r="DL127" s="506"/>
      <c r="DM127" s="506"/>
      <c r="DN127" s="506"/>
      <c r="DO127" s="506"/>
      <c r="DP127" s="506"/>
      <c r="DQ127" s="506"/>
      <c r="DR127" s="506"/>
      <c r="DS127" s="506"/>
      <c r="DT127" s="506"/>
      <c r="DU127" s="506"/>
      <c r="DV127" s="506"/>
      <c r="DW127" s="506"/>
      <c r="DX127" s="506"/>
      <c r="DY127" s="506"/>
      <c r="DZ127" s="506"/>
      <c r="EA127" s="506"/>
    </row>
    <row r="128" spans="2:131" s="564" customFormat="1" ht="12.75" hidden="1" customHeight="1">
      <c r="B128" s="786" t="s">
        <v>2467</v>
      </c>
      <c r="C128" s="787" t="s">
        <v>2468</v>
      </c>
      <c r="D128" s="788"/>
      <c r="E128" s="789"/>
      <c r="F128" s="790"/>
      <c r="G128" s="791"/>
      <c r="H128" s="740"/>
      <c r="I128" s="741"/>
      <c r="J128" s="741"/>
      <c r="K128" s="741"/>
      <c r="L128" s="792"/>
      <c r="M128" s="793"/>
      <c r="N128" s="794"/>
      <c r="O128" s="795" t="e">
        <f>IF(L118=0,0,((L118*O126)/L116))</f>
        <v>#REF!</v>
      </c>
      <c r="P128" s="792"/>
      <c r="Q128" s="793"/>
      <c r="R128" s="794"/>
      <c r="S128" s="795" t="e">
        <f>IF(P118=0,0,((P118*S126)/P116))</f>
        <v>#REF!</v>
      </c>
      <c r="T128" s="792"/>
      <c r="U128" s="793"/>
      <c r="V128" s="794"/>
      <c r="W128" s="795" t="e">
        <f>IF(T118=0,0,((T118*W126)/T116))</f>
        <v>#REF!</v>
      </c>
      <c r="X128" s="792"/>
      <c r="Y128" s="793"/>
      <c r="Z128" s="794"/>
      <c r="AA128" s="795" t="e">
        <f>IF(X118=0,0,((X118*AA126)/X116))</f>
        <v>#REF!</v>
      </c>
      <c r="AB128" s="792"/>
      <c r="AC128" s="793"/>
      <c r="AD128" s="794"/>
      <c r="AE128" s="795" t="e">
        <f>IF(AB118=0,0,((AB118*AE126)/AB116))</f>
        <v>#REF!</v>
      </c>
      <c r="AF128" s="792"/>
      <c r="AG128" s="793"/>
      <c r="AH128" s="794"/>
      <c r="AI128" s="795" t="e">
        <f>IF(AF118=0,0,((AF118*AI126)/AF116))</f>
        <v>#REF!</v>
      </c>
      <c r="AJ128" s="792"/>
      <c r="AK128" s="793"/>
      <c r="AL128" s="794"/>
      <c r="AM128" s="795" t="e">
        <f>IF(AJ118=0,0,((AJ118*AM126)/AJ116))</f>
        <v>#REF!</v>
      </c>
      <c r="AN128" s="792"/>
      <c r="AO128" s="793"/>
      <c r="AP128" s="794"/>
      <c r="AQ128" s="795" t="e">
        <f>IF(AN118=0,0,((AN118*AQ126)/AN116))</f>
        <v>#REF!</v>
      </c>
      <c r="AR128" s="792"/>
      <c r="AS128" s="793"/>
      <c r="AT128" s="794"/>
      <c r="AU128" s="795" t="e">
        <f>IF(AR118=0,0,((AR118*AU126)/AR116))</f>
        <v>#REF!</v>
      </c>
      <c r="AV128" s="792"/>
      <c r="AW128" s="793"/>
      <c r="AX128" s="794"/>
      <c r="AY128" s="795" t="e">
        <f>IF(AV118=0,0,((AV118*AY126)/AV116))</f>
        <v>#REF!</v>
      </c>
      <c r="AZ128" s="792"/>
      <c r="BA128" s="793"/>
      <c r="BB128" s="794"/>
      <c r="BC128" s="795" t="e">
        <f>IF(AZ118=0,0,((AZ118*BC126)/AZ116))</f>
        <v>#REF!</v>
      </c>
      <c r="BD128" s="792"/>
      <c r="BE128" s="793"/>
      <c r="BF128" s="794"/>
      <c r="BG128" s="795" t="e">
        <f>IF(BD118=0,0,((BD118*BG126)/BD116))</f>
        <v>#REF!</v>
      </c>
      <c r="BH128" s="792"/>
      <c r="BI128" s="793"/>
      <c r="BJ128" s="794"/>
      <c r="BK128" s="795" t="e">
        <f>IF(BH118=0,0,((BH118*BK126)/BH116))</f>
        <v>#REF!</v>
      </c>
      <c r="BL128" s="792"/>
      <c r="BM128" s="793"/>
      <c r="BN128" s="794"/>
      <c r="BO128" s="795" t="e">
        <f>IF(BL118=0,0,((BL118*BO126)/BL116))</f>
        <v>#REF!</v>
      </c>
      <c r="BP128" s="792"/>
      <c r="BQ128" s="793"/>
      <c r="BR128" s="794"/>
      <c r="BS128" s="795" t="e">
        <f>IF(BP118=0,0,((BP118*BS126)/BP116))</f>
        <v>#REF!</v>
      </c>
      <c r="BT128" s="792"/>
      <c r="BU128" s="793"/>
      <c r="BV128" s="794"/>
      <c r="BW128" s="795" t="e">
        <f>IF(BT118=0,0,((BT118*BW126)/BT116))</f>
        <v>#REF!</v>
      </c>
      <c r="BX128" s="792"/>
      <c r="BY128" s="793"/>
      <c r="BZ128" s="794"/>
      <c r="CA128" s="795" t="e">
        <f>IF(BX118=0,0,((BX118*CA126)/BX116))</f>
        <v>#REF!</v>
      </c>
      <c r="CB128" s="792"/>
      <c r="CC128" s="793"/>
      <c r="CD128" s="794"/>
      <c r="CE128" s="795" t="e">
        <f>IF(CB118=0,0,((CB118*CE126)/CB116))</f>
        <v>#REF!</v>
      </c>
      <c r="CF128" s="792"/>
      <c r="CG128" s="793"/>
      <c r="CH128" s="794"/>
      <c r="CI128" s="795" t="e">
        <f>IF(CF118=0,0,((CF118*CI126)/CF116))</f>
        <v>#REF!</v>
      </c>
      <c r="CJ128" s="792"/>
      <c r="CK128" s="793"/>
      <c r="CL128" s="794"/>
      <c r="CM128" s="795" t="e">
        <f>IF(CJ118=0,0,((CJ118*CM126)/CJ116))</f>
        <v>#REF!</v>
      </c>
      <c r="CN128" s="792"/>
      <c r="CO128" s="793"/>
      <c r="CP128" s="794"/>
      <c r="CQ128" s="795" t="e">
        <f>IF(CN118=0,0,((CN118*CQ126)/CN116))</f>
        <v>#REF!</v>
      </c>
      <c r="CR128" s="792"/>
      <c r="CS128" s="793"/>
      <c r="CT128" s="794"/>
      <c r="CU128" s="795" t="e">
        <f>IF(CR118=0,0,((CR118*CU126)/CR116))</f>
        <v>#REF!</v>
      </c>
      <c r="CV128" s="792"/>
      <c r="CW128" s="793"/>
      <c r="CX128" s="794"/>
      <c r="CY128" s="795" t="e">
        <f>IF(CV118=0,0,((CV118*CY126)/CV116))</f>
        <v>#REF!</v>
      </c>
      <c r="CZ128" s="792"/>
      <c r="DA128" s="793"/>
      <c r="DB128" s="794"/>
      <c r="DC128" s="795" t="e">
        <f>IF(CZ118=0,0,((CZ118*DC126)/CZ116))</f>
        <v>#REF!</v>
      </c>
      <c r="DD128" s="792"/>
      <c r="DE128" s="793"/>
      <c r="DF128" s="794"/>
      <c r="DG128" s="795" t="e">
        <f>IF(DD118=0,0,((DD118*DG126)/DD116))</f>
        <v>#REF!</v>
      </c>
      <c r="DH128" s="792"/>
      <c r="DI128" s="793"/>
      <c r="DJ128" s="794"/>
      <c r="DK128" s="795" t="e">
        <f>IF(DH118=0,0,((DH118*DK126)/DH116))</f>
        <v>#REF!</v>
      </c>
      <c r="DL128" s="792"/>
      <c r="DM128" s="793"/>
      <c r="DN128" s="794"/>
      <c r="DO128" s="795" t="e">
        <f>IF(DL118=0,0,((DL118*DO126)/DL116))</f>
        <v>#REF!</v>
      </c>
      <c r="DP128" s="792"/>
      <c r="DQ128" s="793"/>
      <c r="DR128" s="794"/>
      <c r="DS128" s="795" t="e">
        <f>IF(DP118=0,0,((DP118*DS126)/DP116))</f>
        <v>#REF!</v>
      </c>
      <c r="DT128" s="792"/>
      <c r="DU128" s="793"/>
      <c r="DV128" s="794"/>
      <c r="DW128" s="795" t="e">
        <f>IF(DT118=0,0,((DT118*DW126)/DT116))</f>
        <v>#REF!</v>
      </c>
      <c r="DX128" s="792"/>
      <c r="DY128" s="793"/>
      <c r="DZ128" s="794"/>
      <c r="EA128" s="795" t="e">
        <f>IF(DX118=0,0,((DX118*EA126)/DX116))</f>
        <v>#REF!</v>
      </c>
    </row>
    <row r="129" spans="2:131" ht="12.75" hidden="1" customHeight="1">
      <c r="O129" s="467"/>
    </row>
    <row r="130" spans="2:131" hidden="1">
      <c r="B130" s="786" t="s">
        <v>2469</v>
      </c>
      <c r="C130" s="787" t="s">
        <v>2470</v>
      </c>
      <c r="D130" s="788"/>
      <c r="E130" s="796"/>
      <c r="F130" s="790"/>
      <c r="G130" s="791"/>
      <c r="H130" s="740"/>
      <c r="I130" s="741"/>
      <c r="J130" s="741"/>
      <c r="K130" s="741"/>
      <c r="L130" s="792"/>
      <c r="M130" s="793"/>
      <c r="N130" s="794"/>
      <c r="O130" s="795" t="e">
        <f>O128-O126</f>
        <v>#REF!</v>
      </c>
      <c r="P130" s="792"/>
      <c r="Q130" s="793"/>
      <c r="R130" s="794"/>
      <c r="S130" s="795" t="e">
        <f>S128-S126</f>
        <v>#REF!</v>
      </c>
      <c r="T130" s="792"/>
      <c r="U130" s="793"/>
      <c r="V130" s="794"/>
      <c r="W130" s="795" t="e">
        <f>W128-W126</f>
        <v>#REF!</v>
      </c>
      <c r="X130" s="792"/>
      <c r="Y130" s="793"/>
      <c r="Z130" s="794"/>
      <c r="AA130" s="795" t="e">
        <f>AA128-AA126</f>
        <v>#REF!</v>
      </c>
      <c r="AB130" s="792"/>
      <c r="AC130" s="793"/>
      <c r="AD130" s="794"/>
      <c r="AE130" s="795" t="e">
        <f>AE128-AE126</f>
        <v>#REF!</v>
      </c>
      <c r="AF130" s="792"/>
      <c r="AG130" s="793"/>
      <c r="AH130" s="794"/>
      <c r="AI130" s="795" t="e">
        <f>AI128-AI126</f>
        <v>#REF!</v>
      </c>
      <c r="AJ130" s="792"/>
      <c r="AK130" s="793"/>
      <c r="AL130" s="794"/>
      <c r="AM130" s="795" t="e">
        <f>AM128-AM126</f>
        <v>#REF!</v>
      </c>
      <c r="AN130" s="792"/>
      <c r="AO130" s="793"/>
      <c r="AP130" s="794"/>
      <c r="AQ130" s="795" t="e">
        <f>AQ128-AQ126</f>
        <v>#REF!</v>
      </c>
      <c r="AR130" s="792"/>
      <c r="AS130" s="793"/>
      <c r="AT130" s="794"/>
      <c r="AU130" s="795" t="e">
        <f>AU128-AU126</f>
        <v>#REF!</v>
      </c>
      <c r="AV130" s="792"/>
      <c r="AW130" s="793"/>
      <c r="AX130" s="794"/>
      <c r="AY130" s="795" t="e">
        <f>AY128-AY126</f>
        <v>#REF!</v>
      </c>
      <c r="AZ130" s="792"/>
      <c r="BA130" s="793"/>
      <c r="BB130" s="794"/>
      <c r="BC130" s="795" t="e">
        <f>BC128-BC126</f>
        <v>#REF!</v>
      </c>
      <c r="BD130" s="792"/>
      <c r="BE130" s="793"/>
      <c r="BF130" s="794"/>
      <c r="BG130" s="795" t="e">
        <f>BG128-BG126</f>
        <v>#REF!</v>
      </c>
      <c r="BH130" s="792"/>
      <c r="BI130" s="793"/>
      <c r="BJ130" s="794"/>
      <c r="BK130" s="795" t="e">
        <f>BK128-BK126</f>
        <v>#REF!</v>
      </c>
      <c r="BL130" s="792"/>
      <c r="BM130" s="793"/>
      <c r="BN130" s="794"/>
      <c r="BO130" s="795" t="e">
        <f>BO128-BO126</f>
        <v>#REF!</v>
      </c>
      <c r="BP130" s="792"/>
      <c r="BQ130" s="793"/>
      <c r="BR130" s="794"/>
      <c r="BS130" s="795" t="e">
        <f>BS128-BS126</f>
        <v>#REF!</v>
      </c>
      <c r="BT130" s="792"/>
      <c r="BU130" s="793"/>
      <c r="BV130" s="794"/>
      <c r="BW130" s="795" t="e">
        <f>BW128-BW126</f>
        <v>#REF!</v>
      </c>
      <c r="BX130" s="792"/>
      <c r="BY130" s="793"/>
      <c r="BZ130" s="794"/>
      <c r="CA130" s="795" t="e">
        <f>CA128-CA126</f>
        <v>#REF!</v>
      </c>
      <c r="CB130" s="792"/>
      <c r="CC130" s="793"/>
      <c r="CD130" s="794"/>
      <c r="CE130" s="795" t="e">
        <f>CE128-CE126</f>
        <v>#REF!</v>
      </c>
      <c r="CF130" s="792"/>
      <c r="CG130" s="793"/>
      <c r="CH130" s="794"/>
      <c r="CI130" s="795" t="e">
        <f>CI128-CI126</f>
        <v>#REF!</v>
      </c>
      <c r="CJ130" s="792"/>
      <c r="CK130" s="793"/>
      <c r="CL130" s="794"/>
      <c r="CM130" s="795" t="e">
        <f>CM128-CM126</f>
        <v>#REF!</v>
      </c>
      <c r="CN130" s="792"/>
      <c r="CO130" s="793"/>
      <c r="CP130" s="794"/>
      <c r="CQ130" s="795" t="e">
        <f>CQ128-CQ126</f>
        <v>#REF!</v>
      </c>
      <c r="CR130" s="792"/>
      <c r="CS130" s="793"/>
      <c r="CT130" s="794"/>
      <c r="CU130" s="795" t="e">
        <f>CU128-CU126</f>
        <v>#REF!</v>
      </c>
      <c r="CV130" s="792"/>
      <c r="CW130" s="793"/>
      <c r="CX130" s="794"/>
      <c r="CY130" s="795" t="e">
        <f>CY128-CY126</f>
        <v>#REF!</v>
      </c>
      <c r="CZ130" s="792"/>
      <c r="DA130" s="793"/>
      <c r="DB130" s="794"/>
      <c r="DC130" s="795" t="e">
        <f>DC128-DC126</f>
        <v>#REF!</v>
      </c>
      <c r="DD130" s="792"/>
      <c r="DE130" s="793"/>
      <c r="DF130" s="794"/>
      <c r="DG130" s="795" t="e">
        <f>DG128-DG126</f>
        <v>#REF!</v>
      </c>
      <c r="DH130" s="792"/>
      <c r="DI130" s="793"/>
      <c r="DJ130" s="794"/>
      <c r="DK130" s="795" t="e">
        <f>DK128-DK126</f>
        <v>#REF!</v>
      </c>
      <c r="DL130" s="792"/>
      <c r="DM130" s="793"/>
      <c r="DN130" s="794"/>
      <c r="DO130" s="795" t="e">
        <f>DO128-DO126</f>
        <v>#REF!</v>
      </c>
      <c r="DP130" s="792"/>
      <c r="DQ130" s="793"/>
      <c r="DR130" s="794"/>
      <c r="DS130" s="795" t="e">
        <f>DS128-DS126</f>
        <v>#REF!</v>
      </c>
      <c r="DT130" s="792"/>
      <c r="DU130" s="793"/>
      <c r="DV130" s="794"/>
      <c r="DW130" s="795" t="e">
        <f>DW128-DW126</f>
        <v>#REF!</v>
      </c>
      <c r="DX130" s="792"/>
      <c r="DY130" s="793"/>
      <c r="DZ130" s="794"/>
      <c r="EA130" s="795" t="e">
        <f>EA128-EA126</f>
        <v>#REF!</v>
      </c>
    </row>
    <row r="132" spans="2:131">
      <c r="CZ132" s="797"/>
      <c r="DD132" s="797"/>
      <c r="DH132" s="797"/>
      <c r="DL132" s="797"/>
      <c r="DP132" s="797"/>
      <c r="DT132" s="797"/>
      <c r="DX132" s="797"/>
    </row>
    <row r="133" spans="2:131">
      <c r="B133" s="844" t="s">
        <v>2431</v>
      </c>
      <c r="C133" s="844"/>
      <c r="D133" s="844"/>
      <c r="E133" s="844"/>
      <c r="F133" s="564"/>
      <c r="G133" s="571"/>
      <c r="H133" s="506"/>
      <c r="I133" s="506"/>
      <c r="J133" s="506"/>
      <c r="K133" s="506"/>
      <c r="L133" s="506"/>
      <c r="M133" s="506"/>
      <c r="N133" s="506"/>
      <c r="O133" s="506"/>
      <c r="P133" s="564"/>
      <c r="Q133" s="564"/>
      <c r="R133" s="564"/>
      <c r="S133" s="564"/>
      <c r="T133" s="564"/>
      <c r="U133" s="564"/>
      <c r="V133" s="564"/>
      <c r="W133" s="564"/>
      <c r="X133" s="845"/>
      <c r="Y133" s="845"/>
      <c r="Z133" s="845"/>
      <c r="AA133" s="845"/>
      <c r="AB133" s="845"/>
      <c r="AC133" s="845"/>
      <c r="AD133" s="845"/>
      <c r="AE133" s="845"/>
      <c r="AF133" s="564"/>
      <c r="AG133" s="564"/>
      <c r="AH133" s="564"/>
      <c r="AI133" s="564"/>
      <c r="AJ133" s="564"/>
      <c r="AK133" s="564"/>
      <c r="AL133" s="564"/>
      <c r="AM133" s="564"/>
      <c r="AN133" s="845"/>
      <c r="AO133" s="845"/>
      <c r="AP133" s="845"/>
      <c r="AQ133" s="845"/>
      <c r="AR133" s="845"/>
      <c r="AS133" s="845"/>
      <c r="AT133" s="845"/>
      <c r="AU133" s="845"/>
      <c r="AV133" s="564"/>
      <c r="AW133" s="564"/>
      <c r="AX133" s="564"/>
      <c r="AY133" s="564"/>
      <c r="AZ133" s="564"/>
      <c r="BA133" s="564"/>
      <c r="BB133" s="564"/>
      <c r="BC133" s="564"/>
      <c r="BD133" s="845"/>
      <c r="BE133" s="845"/>
      <c r="BF133" s="845"/>
      <c r="BG133" s="845"/>
      <c r="BH133" s="845"/>
      <c r="BI133" s="845"/>
      <c r="BJ133" s="845"/>
      <c r="BK133" s="845"/>
      <c r="BL133" s="564"/>
      <c r="BM133" s="564"/>
      <c r="BN133" s="564"/>
      <c r="BO133" s="564"/>
      <c r="BP133" s="564"/>
      <c r="BQ133" s="564"/>
      <c r="BR133" s="564"/>
      <c r="BS133" s="564"/>
      <c r="BT133" s="845"/>
      <c r="BU133" s="845"/>
      <c r="BV133" s="845"/>
      <c r="BW133" s="845"/>
      <c r="BX133" s="845"/>
      <c r="BY133" s="845"/>
      <c r="BZ133" s="845"/>
      <c r="CA133" s="845"/>
      <c r="CB133" s="564"/>
      <c r="CC133" s="564"/>
      <c r="CD133" s="564"/>
      <c r="CE133" s="564"/>
      <c r="CF133" s="564"/>
      <c r="CG133" s="564"/>
      <c r="CH133" s="564"/>
      <c r="CI133" s="564"/>
      <c r="CJ133" s="845"/>
      <c r="CK133" s="845"/>
      <c r="CL133" s="845"/>
      <c r="CM133" s="845"/>
      <c r="CN133" s="845"/>
      <c r="CO133" s="845"/>
      <c r="CP133" s="845"/>
      <c r="CQ133" s="845"/>
      <c r="CR133" s="564"/>
      <c r="CS133" s="564"/>
      <c r="CT133" s="564"/>
      <c r="CU133" s="564"/>
      <c r="CV133" s="564"/>
      <c r="CW133" s="564"/>
      <c r="CX133" s="564"/>
      <c r="CY133" s="564"/>
      <c r="CZ133" s="797"/>
      <c r="DD133" s="797"/>
      <c r="DH133" s="797"/>
      <c r="DL133" s="797"/>
      <c r="DP133" s="797"/>
      <c r="DT133" s="797"/>
      <c r="DX133" s="797"/>
    </row>
    <row r="134" spans="2:131">
      <c r="B134" s="573" t="e">
        <f>NA()</f>
        <v>#N/A</v>
      </c>
      <c r="H134" s="506"/>
      <c r="I134" s="506"/>
      <c r="J134" s="506"/>
      <c r="K134" s="506"/>
      <c r="L134" s="506"/>
      <c r="M134" s="506"/>
      <c r="N134" s="506"/>
      <c r="O134" s="506"/>
      <c r="S134" s="574" t="s">
        <v>2432</v>
      </c>
      <c r="T134" s="575"/>
      <c r="U134" s="575"/>
      <c r="V134" s="575"/>
      <c r="W134" s="575"/>
      <c r="X134" s="573"/>
      <c r="Y134" s="576"/>
      <c r="Z134" s="576"/>
      <c r="AA134" s="576"/>
      <c r="AB134" s="499"/>
      <c r="AC134" s="499"/>
      <c r="AD134" s="499"/>
      <c r="AE134" s="574" t="str">
        <f>$S134</f>
        <v>OSWALDO DIAS - MAUÁ/SP</v>
      </c>
      <c r="AF134" s="575"/>
      <c r="AG134" s="575"/>
      <c r="AH134" s="575"/>
      <c r="AI134" s="575"/>
      <c r="AN134" s="573"/>
      <c r="AQ134" s="574" t="str">
        <f>$S134</f>
        <v>OSWALDO DIAS - MAUÁ/SP</v>
      </c>
      <c r="AR134" s="575"/>
      <c r="AS134" s="575"/>
      <c r="AT134" s="575"/>
      <c r="AU134" s="575"/>
      <c r="BC134" s="574" t="str">
        <f>$S134</f>
        <v>OSWALDO DIAS - MAUÁ/SP</v>
      </c>
      <c r="BD134" s="575"/>
      <c r="BE134" s="575"/>
      <c r="BF134" s="575"/>
      <c r="BG134" s="575"/>
      <c r="BH134" s="499"/>
      <c r="BI134" s="499"/>
      <c r="BJ134" s="499"/>
      <c r="BK134" s="499"/>
      <c r="BO134" s="574" t="str">
        <f>$S134</f>
        <v>OSWALDO DIAS - MAUÁ/SP</v>
      </c>
      <c r="BP134" s="575"/>
      <c r="BQ134" s="575"/>
      <c r="BR134" s="575"/>
      <c r="BS134" s="575"/>
      <c r="BX134" s="573"/>
      <c r="CA134" s="574" t="str">
        <f>$S134</f>
        <v>OSWALDO DIAS - MAUÁ/SP</v>
      </c>
      <c r="CB134" s="575"/>
      <c r="CC134" s="575"/>
      <c r="CD134" s="575"/>
      <c r="CE134" s="575"/>
      <c r="CJ134" s="573"/>
      <c r="CM134" s="574" t="str">
        <f>$S134</f>
        <v>OSWALDO DIAS - MAUÁ/SP</v>
      </c>
      <c r="CN134" s="575"/>
      <c r="CO134" s="575"/>
      <c r="CP134" s="575"/>
      <c r="CQ134" s="575"/>
      <c r="CV134" s="573"/>
      <c r="CY134" s="574" t="str">
        <f>$S134</f>
        <v>OSWALDO DIAS - MAUÁ/SP</v>
      </c>
      <c r="CZ134" s="575"/>
      <c r="DA134" s="575"/>
      <c r="DB134" s="575"/>
      <c r="DC134" s="575"/>
      <c r="DH134" s="573"/>
      <c r="DK134" s="574" t="str">
        <f>$S134</f>
        <v>OSWALDO DIAS - MAUÁ/SP</v>
      </c>
      <c r="DL134" s="575"/>
      <c r="DM134" s="575"/>
      <c r="DN134" s="575"/>
      <c r="DO134" s="575"/>
      <c r="DT134" s="573"/>
      <c r="DW134" s="574" t="str">
        <f>$S134</f>
        <v>OSWALDO DIAS - MAUÁ/SP</v>
      </c>
      <c r="DX134" s="575"/>
      <c r="DY134" s="575"/>
      <c r="DZ134" s="575"/>
      <c r="EA134" s="575"/>
    </row>
    <row r="135" spans="2:131">
      <c r="C135" s="577"/>
      <c r="H135" s="506"/>
      <c r="I135" s="506"/>
      <c r="J135" s="506"/>
      <c r="K135" s="506"/>
      <c r="L135" s="506"/>
      <c r="M135" s="506"/>
      <c r="N135" s="506"/>
      <c r="O135" s="506"/>
      <c r="S135" s="578" t="e">
        <f>NA()</f>
        <v>#N/A</v>
      </c>
      <c r="T135" s="579"/>
      <c r="U135" s="579"/>
      <c r="V135" s="579"/>
      <c r="W135" s="579"/>
      <c r="X135" s="506"/>
      <c r="Y135" s="506"/>
      <c r="Z135" s="506"/>
      <c r="AA135" s="506"/>
      <c r="AB135" s="506"/>
      <c r="AC135" s="506"/>
      <c r="AD135" s="506"/>
      <c r="AE135" s="578" t="e">
        <f>$S135</f>
        <v>#N/A</v>
      </c>
      <c r="AF135" s="579"/>
      <c r="AG135" s="579"/>
      <c r="AH135" s="579"/>
      <c r="AI135" s="579"/>
      <c r="AN135" s="506"/>
      <c r="AQ135" s="578" t="e">
        <f>$S135</f>
        <v>#N/A</v>
      </c>
      <c r="AR135" s="579"/>
      <c r="AS135" s="579"/>
      <c r="AT135" s="579"/>
      <c r="AU135" s="579"/>
      <c r="BC135" s="578" t="e">
        <f>$S135</f>
        <v>#N/A</v>
      </c>
      <c r="BD135" s="579"/>
      <c r="BE135" s="579"/>
      <c r="BF135" s="579"/>
      <c r="BG135" s="579"/>
      <c r="BH135" s="506"/>
      <c r="BI135" s="506"/>
      <c r="BJ135" s="506"/>
      <c r="BK135" s="506"/>
      <c r="BO135" s="578" t="e">
        <f>$S135</f>
        <v>#N/A</v>
      </c>
      <c r="BP135" s="579"/>
      <c r="BQ135" s="579"/>
      <c r="BR135" s="579"/>
      <c r="BS135" s="579"/>
      <c r="BX135" s="506"/>
      <c r="CA135" s="578" t="e">
        <f>$S135</f>
        <v>#N/A</v>
      </c>
      <c r="CB135" s="579"/>
      <c r="CC135" s="579"/>
      <c r="CD135" s="579"/>
      <c r="CE135" s="579"/>
      <c r="CJ135" s="506"/>
      <c r="CM135" s="578" t="e">
        <f>$S135</f>
        <v>#N/A</v>
      </c>
      <c r="CN135" s="579"/>
      <c r="CO135" s="579"/>
      <c r="CP135" s="579"/>
      <c r="CQ135" s="579"/>
      <c r="CV135" s="506"/>
      <c r="CY135" s="578" t="e">
        <f>$S135</f>
        <v>#N/A</v>
      </c>
      <c r="CZ135" s="579"/>
      <c r="DA135" s="579"/>
      <c r="DB135" s="579"/>
      <c r="DC135" s="579"/>
      <c r="DH135" s="506"/>
      <c r="DK135" s="578" t="e">
        <f>$S135</f>
        <v>#N/A</v>
      </c>
      <c r="DL135" s="579"/>
      <c r="DM135" s="579"/>
      <c r="DN135" s="579"/>
      <c r="DO135" s="579"/>
      <c r="DT135" s="506"/>
      <c r="DW135" s="578" t="e">
        <f>$S135</f>
        <v>#N/A</v>
      </c>
      <c r="DX135" s="579"/>
      <c r="DY135" s="579"/>
      <c r="DZ135" s="579"/>
      <c r="EA135" s="579"/>
    </row>
  </sheetData>
  <sheetProtection selectLockedCells="1" selectUnlockedCells="1"/>
  <mergeCells count="13">
    <mergeCell ref="CJ133:CQ133"/>
    <mergeCell ref="B7:C7"/>
    <mergeCell ref="D7:G7"/>
    <mergeCell ref="L7:O7"/>
    <mergeCell ref="P7:S7"/>
    <mergeCell ref="B10:G10"/>
    <mergeCell ref="L10:M10"/>
    <mergeCell ref="P10:Q10"/>
    <mergeCell ref="B133:E133"/>
    <mergeCell ref="X133:AE133"/>
    <mergeCell ref="AN133:AU133"/>
    <mergeCell ref="BD133:BK133"/>
    <mergeCell ref="BT133:CA133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DK130"/>
  <sheetViews>
    <sheetView view="pageBreakPreview" workbookViewId="0">
      <selection activeCell="H37" sqref="H37"/>
    </sheetView>
  </sheetViews>
  <sheetFormatPr defaultRowHeight="3.75" customHeight="1"/>
  <cols>
    <col min="1" max="1" width="0.85546875" style="465" customWidth="1"/>
    <col min="2" max="2" width="3.7109375" style="465" customWidth="1"/>
    <col min="3" max="3" width="20.7109375" style="465" customWidth="1"/>
    <col min="4" max="4" width="7.28515625" style="465" customWidth="1"/>
    <col min="5" max="5" width="11.7109375" style="465" customWidth="1"/>
    <col min="6" max="6" width="13.5703125" style="465" customWidth="1"/>
    <col min="7" max="7" width="5.42578125" style="466" customWidth="1"/>
    <col min="8" max="11" width="0" style="466" hidden="1" customWidth="1"/>
    <col min="12" max="12" width="8" style="465" customWidth="1"/>
    <col min="13" max="15" width="10.7109375" style="465" customWidth="1"/>
    <col min="16" max="16" width="8" style="465" customWidth="1"/>
    <col min="17" max="19" width="10.7109375" style="465" customWidth="1"/>
    <col min="20" max="20" width="8" style="465" customWidth="1"/>
    <col min="21" max="22" width="10.5703125" style="465" customWidth="1"/>
    <col min="23" max="23" width="10.28515625" style="465" customWidth="1"/>
    <col min="24" max="24" width="8" style="465" customWidth="1"/>
    <col min="25" max="25" width="11.140625" style="465" customWidth="1"/>
    <col min="26" max="26" width="9.7109375" style="465" customWidth="1"/>
    <col min="27" max="27" width="11.140625" style="465" customWidth="1"/>
    <col min="28" max="28" width="8" style="465" customWidth="1"/>
    <col min="29" max="29" width="11.140625" style="465" customWidth="1"/>
    <col min="30" max="31" width="10.7109375" style="465" customWidth="1"/>
    <col min="32" max="32" width="8" style="465" customWidth="1"/>
    <col min="33" max="33" width="11.42578125" style="465" customWidth="1"/>
    <col min="34" max="34" width="10.7109375" style="465" customWidth="1"/>
    <col min="35" max="35" width="11.42578125" style="465" customWidth="1"/>
    <col min="36" max="36" width="8" style="465" customWidth="1"/>
    <col min="37" max="39" width="11.85546875" style="465" customWidth="1"/>
    <col min="40" max="40" width="8" style="465" customWidth="1"/>
    <col min="41" max="43" width="11.85546875" style="465" customWidth="1"/>
    <col min="44" max="44" width="8" style="465" customWidth="1"/>
    <col min="45" max="47" width="11.85546875" style="465" customWidth="1"/>
    <col min="48" max="48" width="8" style="465" customWidth="1"/>
    <col min="49" max="51" width="11.85546875" style="465" customWidth="1"/>
    <col min="52" max="52" width="8" style="465" customWidth="1"/>
    <col min="53" max="55" width="11.85546875" style="465" customWidth="1"/>
    <col min="56" max="56" width="8" style="465" customWidth="1"/>
    <col min="57" max="59" width="11.85546875" style="465" customWidth="1"/>
    <col min="60" max="60" width="8" style="465" customWidth="1"/>
    <col min="61" max="63" width="11.85546875" style="465" customWidth="1"/>
    <col min="64" max="64" width="8" style="465" customWidth="1"/>
    <col min="65" max="67" width="11.85546875" style="465" customWidth="1"/>
    <col min="68" max="68" width="8" style="465" customWidth="1"/>
    <col min="69" max="71" width="11.85546875" style="465" customWidth="1"/>
    <col min="72" max="72" width="8" style="465" customWidth="1"/>
    <col min="73" max="75" width="11.85546875" style="465" customWidth="1"/>
    <col min="76" max="76" width="8" style="465" customWidth="1"/>
    <col min="77" max="79" width="11.85546875" style="465" customWidth="1"/>
    <col min="80" max="80" width="8" style="465" customWidth="1"/>
    <col min="81" max="83" width="11.85546875" style="465" customWidth="1"/>
    <col min="84" max="84" width="8" style="465" customWidth="1"/>
    <col min="85" max="87" width="11.85546875" style="465" customWidth="1"/>
    <col min="88" max="88" width="8" style="465" customWidth="1"/>
    <col min="89" max="91" width="11.85546875" style="465" customWidth="1"/>
    <col min="92" max="92" width="8" style="465" customWidth="1"/>
    <col min="93" max="95" width="11.85546875" style="465" customWidth="1"/>
    <col min="96" max="96" width="8" style="465" customWidth="1"/>
    <col min="97" max="99" width="11.85546875" style="465" customWidth="1"/>
    <col min="100" max="100" width="9" style="465" customWidth="1"/>
    <col min="101" max="103" width="11.85546875" style="465" customWidth="1"/>
    <col min="104" max="104" width="8.140625" style="465" customWidth="1"/>
    <col min="105" max="107" width="11.85546875" style="465" customWidth="1"/>
    <col min="108" max="16384" width="9.140625" style="465"/>
  </cols>
  <sheetData>
    <row r="1" spans="1:115" ht="16.5" customHeight="1">
      <c r="B1" s="468" t="s">
        <v>2471</v>
      </c>
    </row>
    <row r="2" spans="1:115" ht="15" customHeight="1">
      <c r="D2" s="474"/>
    </row>
    <row r="3" spans="1:115" ht="12.75" customHeight="1">
      <c r="A3" s="584" t="s">
        <v>2435</v>
      </c>
      <c r="B3" s="585"/>
      <c r="C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</row>
    <row r="4" spans="1:115" ht="12.75" customHeight="1">
      <c r="B4" s="586" t="s">
        <v>2472</v>
      </c>
      <c r="AJ4" s="506"/>
      <c r="AK4" s="506"/>
      <c r="AL4" s="506"/>
      <c r="AM4" s="506"/>
      <c r="AN4" s="506"/>
      <c r="AO4" s="506"/>
      <c r="AP4" s="506"/>
      <c r="AQ4" s="506"/>
    </row>
    <row r="5" spans="1:115" ht="12.75" customHeight="1">
      <c r="B5" s="586" t="s">
        <v>2473</v>
      </c>
      <c r="E5" s="469"/>
      <c r="F5" s="469"/>
      <c r="G5" s="470"/>
      <c r="H5" s="470"/>
      <c r="I5" s="470"/>
      <c r="J5" s="470"/>
      <c r="K5" s="470"/>
      <c r="M5" s="469"/>
      <c r="N5" s="469"/>
      <c r="O5" s="469"/>
      <c r="P5" s="469"/>
      <c r="Q5" s="469"/>
      <c r="R5" s="469"/>
      <c r="S5" s="469"/>
      <c r="T5" s="469"/>
      <c r="U5" s="469"/>
      <c r="V5" s="469"/>
      <c r="W5" s="469"/>
      <c r="X5" s="587"/>
      <c r="Y5" s="588"/>
      <c r="Z5" s="588"/>
      <c r="AA5" s="588"/>
      <c r="AB5" s="588"/>
      <c r="AC5" s="588" t="s">
        <v>2437</v>
      </c>
      <c r="AD5" s="588"/>
      <c r="AE5" s="588"/>
      <c r="AF5" s="588"/>
      <c r="AG5" s="588"/>
      <c r="AH5" s="588"/>
      <c r="AI5" s="588"/>
      <c r="AJ5" s="506"/>
      <c r="AK5" s="506"/>
      <c r="AL5" s="506"/>
      <c r="AM5" s="506"/>
      <c r="AN5" s="506"/>
      <c r="AO5" s="506"/>
      <c r="AP5" s="506"/>
      <c r="AQ5" s="506"/>
    </row>
    <row r="6" spans="1:115" ht="12.75" customHeight="1">
      <c r="B6" s="480" t="s">
        <v>2405</v>
      </c>
      <c r="C6" s="589"/>
      <c r="D6" s="482" t="s">
        <v>2406</v>
      </c>
      <c r="E6" s="485"/>
      <c r="F6" s="483"/>
      <c r="G6" s="484"/>
      <c r="H6" s="484"/>
      <c r="I6" s="484"/>
      <c r="J6" s="484"/>
      <c r="K6" s="484"/>
      <c r="L6" s="465" t="s">
        <v>2407</v>
      </c>
      <c r="M6" s="573"/>
      <c r="N6" s="479"/>
      <c r="O6" s="573"/>
      <c r="P6" s="480" t="s">
        <v>2408</v>
      </c>
      <c r="Q6" s="573"/>
      <c r="R6" s="573"/>
      <c r="S6" s="573"/>
      <c r="T6" s="573"/>
      <c r="U6" s="573"/>
      <c r="V6" s="506"/>
      <c r="W6" s="560"/>
      <c r="X6" s="573"/>
      <c r="Y6" s="573"/>
      <c r="Z6" s="560"/>
      <c r="AA6" s="573"/>
      <c r="AB6" s="573"/>
      <c r="AC6" s="573"/>
      <c r="AD6" s="573"/>
      <c r="AE6" s="573"/>
      <c r="AF6" s="573"/>
      <c r="AG6" s="573"/>
      <c r="AH6" s="573"/>
      <c r="AI6" s="560"/>
      <c r="AJ6" s="506"/>
      <c r="AK6" s="506"/>
      <c r="AL6" s="506"/>
      <c r="AM6" s="506"/>
      <c r="AN6" s="506"/>
      <c r="AO6" s="506"/>
      <c r="AP6" s="506"/>
      <c r="AQ6" s="506"/>
      <c r="AR6" s="479"/>
      <c r="AS6" s="479"/>
      <c r="AT6" s="479"/>
      <c r="AU6" s="479"/>
      <c r="AV6" s="479"/>
      <c r="AW6" s="479"/>
      <c r="AX6" s="479"/>
      <c r="AY6" s="479"/>
      <c r="AZ6" s="479"/>
      <c r="BA6" s="479"/>
      <c r="BB6" s="479"/>
      <c r="BC6" s="479"/>
      <c r="BD6" s="479"/>
      <c r="BE6" s="479"/>
      <c r="BF6" s="479"/>
      <c r="BG6" s="479"/>
      <c r="BH6" s="479"/>
      <c r="BI6" s="479"/>
      <c r="BJ6" s="479"/>
      <c r="BK6" s="479"/>
      <c r="BL6" s="479"/>
      <c r="BM6" s="479"/>
      <c r="BN6" s="479"/>
      <c r="BO6" s="479"/>
      <c r="BP6" s="479"/>
      <c r="BQ6" s="479"/>
      <c r="BR6" s="479"/>
      <c r="BS6" s="479"/>
      <c r="BT6" s="479"/>
      <c r="BU6" s="479"/>
      <c r="BV6" s="479"/>
      <c r="BW6" s="479"/>
      <c r="BX6" s="479"/>
      <c r="BY6" s="479"/>
      <c r="BZ6" s="479"/>
      <c r="CA6" s="479"/>
      <c r="CB6" s="479"/>
      <c r="CC6" s="479"/>
      <c r="CD6" s="479"/>
      <c r="CE6" s="479"/>
      <c r="CF6" s="479"/>
      <c r="CG6" s="479"/>
      <c r="CH6" s="479"/>
      <c r="CI6" s="479"/>
      <c r="CJ6" s="479"/>
      <c r="CK6" s="479"/>
      <c r="CL6" s="479"/>
      <c r="CM6" s="479"/>
      <c r="CN6" s="479"/>
      <c r="CO6" s="479"/>
      <c r="CP6" s="479"/>
      <c r="CQ6" s="479"/>
      <c r="CR6" s="479"/>
      <c r="CS6" s="479"/>
      <c r="CT6" s="479"/>
      <c r="CU6" s="479"/>
      <c r="CV6" s="479"/>
      <c r="CW6" s="479"/>
      <c r="CX6" s="479"/>
      <c r="CY6" s="479"/>
      <c r="CZ6" s="479"/>
      <c r="DA6" s="479"/>
      <c r="DB6" s="479"/>
      <c r="DC6" s="479"/>
    </row>
    <row r="7" spans="1:115" s="479" customFormat="1" ht="12.75" customHeight="1">
      <c r="B7" s="844" t="s">
        <v>2409</v>
      </c>
      <c r="C7" s="844"/>
      <c r="D7" s="844" t="s">
        <v>2221</v>
      </c>
      <c r="E7" s="844"/>
      <c r="F7" s="844"/>
      <c r="G7" s="844"/>
      <c r="H7" s="590"/>
      <c r="I7" s="590"/>
      <c r="J7" s="590"/>
      <c r="K7" s="590"/>
      <c r="L7" s="844" t="s">
        <v>2410</v>
      </c>
      <c r="M7" s="844"/>
      <c r="N7" s="844"/>
      <c r="O7" s="844"/>
      <c r="P7" s="844" t="s">
        <v>2411</v>
      </c>
      <c r="Q7" s="844"/>
      <c r="R7" s="844"/>
      <c r="S7" s="844"/>
      <c r="T7" s="506"/>
      <c r="U7" s="506"/>
      <c r="V7" s="506"/>
      <c r="W7" s="564"/>
      <c r="X7" s="591"/>
      <c r="Y7" s="488"/>
      <c r="Z7" s="488"/>
      <c r="AA7" s="488"/>
      <c r="AB7" s="488"/>
      <c r="AC7" s="488"/>
      <c r="AD7" s="488"/>
      <c r="AE7" s="488"/>
      <c r="AF7" s="488"/>
      <c r="AG7" s="488"/>
      <c r="AH7" s="592"/>
      <c r="AI7" s="564"/>
      <c r="AJ7" s="506"/>
      <c r="AK7" s="506"/>
      <c r="AL7" s="506"/>
      <c r="AM7" s="506"/>
      <c r="AN7" s="506"/>
      <c r="AO7" s="506"/>
      <c r="AP7" s="506"/>
      <c r="AQ7" s="506"/>
      <c r="AR7" s="465"/>
      <c r="AS7" s="465"/>
      <c r="AT7" s="465"/>
      <c r="AU7" s="465"/>
      <c r="AV7" s="465"/>
      <c r="AW7" s="465"/>
      <c r="AX7" s="465"/>
      <c r="AY7" s="465"/>
      <c r="AZ7" s="465"/>
      <c r="BA7" s="465"/>
      <c r="BB7" s="465"/>
      <c r="BC7" s="465"/>
      <c r="BD7" s="465"/>
      <c r="BE7" s="465"/>
      <c r="BF7" s="465"/>
      <c r="BG7" s="465"/>
      <c r="BH7" s="465"/>
      <c r="BI7" s="465"/>
      <c r="BJ7" s="465"/>
      <c r="BK7" s="465"/>
      <c r="BL7" s="465"/>
      <c r="BM7" s="465"/>
      <c r="BN7" s="465"/>
      <c r="BO7" s="465"/>
      <c r="BP7" s="465"/>
      <c r="BQ7" s="465"/>
      <c r="BR7" s="465"/>
      <c r="BS7" s="465"/>
      <c r="BT7" s="465"/>
      <c r="BU7" s="465"/>
      <c r="BV7" s="465"/>
      <c r="BW7" s="465"/>
      <c r="BX7" s="465"/>
      <c r="BY7" s="465"/>
      <c r="BZ7" s="465"/>
      <c r="CA7" s="465"/>
      <c r="CB7" s="465"/>
      <c r="CC7" s="465"/>
      <c r="CD7" s="465"/>
      <c r="CE7" s="465"/>
      <c r="CF7" s="465"/>
      <c r="CG7" s="465"/>
      <c r="CH7" s="465"/>
      <c r="CI7" s="465"/>
      <c r="CJ7" s="465"/>
      <c r="CK7" s="465"/>
      <c r="CL7" s="465"/>
      <c r="CM7" s="465"/>
      <c r="CN7" s="465"/>
      <c r="CO7" s="465"/>
      <c r="CP7" s="465"/>
      <c r="CQ7" s="465"/>
      <c r="CR7" s="465"/>
      <c r="CS7" s="465"/>
      <c r="CT7" s="465"/>
      <c r="CU7" s="465"/>
      <c r="CV7" s="465"/>
      <c r="CW7" s="465"/>
      <c r="CX7" s="465"/>
      <c r="CY7" s="465"/>
      <c r="CZ7" s="465"/>
      <c r="DA7" s="465"/>
      <c r="DB7" s="465"/>
      <c r="DC7" s="465"/>
    </row>
    <row r="8" spans="1:115" ht="3.75" customHeight="1">
      <c r="M8" s="506"/>
      <c r="N8" s="506"/>
      <c r="O8" s="506"/>
      <c r="P8" s="506"/>
      <c r="Q8" s="506"/>
      <c r="R8" s="506"/>
      <c r="S8" s="506"/>
      <c r="T8" s="506"/>
      <c r="U8" s="506"/>
    </row>
    <row r="9" spans="1:115" ht="12.75" customHeight="1">
      <c r="B9" s="490" t="s">
        <v>2412</v>
      </c>
      <c r="D9" s="478"/>
      <c r="E9" s="478"/>
      <c r="F9" s="478"/>
      <c r="G9" s="470"/>
      <c r="H9" s="470"/>
      <c r="I9" s="470"/>
      <c r="J9" s="470"/>
      <c r="K9" s="470"/>
      <c r="L9" s="482" t="s">
        <v>2413</v>
      </c>
      <c r="M9" s="478"/>
      <c r="N9" s="492" t="s">
        <v>2416</v>
      </c>
      <c r="O9" s="478"/>
      <c r="P9" s="482" t="s">
        <v>2415</v>
      </c>
      <c r="Q9" s="478"/>
      <c r="R9" s="492" t="s">
        <v>2416</v>
      </c>
      <c r="S9" s="478"/>
      <c r="T9" s="478"/>
      <c r="U9" s="478"/>
      <c r="V9" s="478"/>
      <c r="W9" s="478"/>
      <c r="X9" s="478"/>
      <c r="Y9" s="478"/>
      <c r="Z9" s="478"/>
      <c r="AA9" s="478"/>
      <c r="AB9" s="478"/>
      <c r="AC9" s="478"/>
      <c r="AD9" s="478"/>
      <c r="AE9" s="478"/>
      <c r="AF9" s="478"/>
      <c r="AG9" s="478"/>
      <c r="AH9" s="478"/>
      <c r="AI9" s="478"/>
      <c r="AJ9" s="506"/>
      <c r="AK9" s="506"/>
      <c r="AL9" s="506"/>
      <c r="AM9" s="506"/>
      <c r="AN9" s="506"/>
      <c r="AO9" s="506"/>
      <c r="AP9" s="506"/>
      <c r="AQ9" s="506"/>
    </row>
    <row r="10" spans="1:115" ht="12.75" customHeight="1">
      <c r="B10" s="845" t="s">
        <v>2417</v>
      </c>
      <c r="C10" s="845"/>
      <c r="D10" s="845"/>
      <c r="E10" s="845"/>
      <c r="F10" s="845"/>
      <c r="G10" s="845"/>
      <c r="H10" s="593"/>
      <c r="I10" s="593"/>
      <c r="J10" s="593"/>
      <c r="K10" s="593"/>
      <c r="L10" s="844" t="e">
        <f>NA()</f>
        <v>#N/A</v>
      </c>
      <c r="M10" s="844"/>
      <c r="N10" s="594"/>
      <c r="O10" s="595"/>
      <c r="P10" s="844" t="e">
        <f>NA()</f>
        <v>#N/A</v>
      </c>
      <c r="Q10" s="844"/>
      <c r="R10" s="594"/>
      <c r="S10" s="595"/>
      <c r="T10" s="491"/>
      <c r="U10" s="491"/>
      <c r="V10" s="491"/>
      <c r="W10" s="491"/>
      <c r="X10" s="491"/>
      <c r="Y10" s="491"/>
      <c r="Z10" s="491"/>
      <c r="AA10" s="491"/>
      <c r="AB10" s="491"/>
      <c r="AC10" s="491"/>
      <c r="AD10" s="491"/>
      <c r="AE10" s="491"/>
      <c r="AF10" s="491"/>
      <c r="AG10" s="491"/>
      <c r="AH10" s="491"/>
      <c r="AI10" s="491"/>
      <c r="AJ10" s="491"/>
      <c r="AK10" s="491"/>
      <c r="AL10" s="491"/>
      <c r="AM10" s="491"/>
      <c r="AN10" s="491"/>
      <c r="AO10" s="491"/>
      <c r="AP10" s="491"/>
      <c r="AQ10" s="491"/>
    </row>
    <row r="11" spans="1:115" ht="3.75" customHeight="1">
      <c r="C11" s="488"/>
      <c r="D11" s="488"/>
      <c r="E11" s="488"/>
      <c r="F11" s="488"/>
      <c r="G11" s="488"/>
      <c r="H11" s="487"/>
      <c r="I11" s="487"/>
      <c r="J11" s="487"/>
      <c r="K11" s="487"/>
      <c r="M11" s="488"/>
      <c r="N11" s="488"/>
      <c r="O11" s="488"/>
      <c r="P11" s="488"/>
      <c r="R11" s="596"/>
      <c r="S11" s="596"/>
      <c r="T11" s="596"/>
      <c r="U11" s="596"/>
      <c r="V11" s="596"/>
      <c r="W11" s="596"/>
      <c r="X11" s="597"/>
      <c r="Y11" s="597"/>
      <c r="Z11" s="564"/>
      <c r="AA11" s="564"/>
      <c r="AB11" s="488"/>
      <c r="AC11" s="488"/>
      <c r="AD11" s="488"/>
      <c r="AE11" s="488"/>
      <c r="AF11" s="488"/>
      <c r="AG11" s="488"/>
      <c r="AH11" s="597"/>
      <c r="AI11" s="597"/>
    </row>
    <row r="13" spans="1:115" ht="12.75" customHeight="1">
      <c r="B13" s="507" t="s">
        <v>2421</v>
      </c>
      <c r="C13" s="508" t="s">
        <v>2422</v>
      </c>
      <c r="D13" s="509"/>
      <c r="E13" s="509"/>
      <c r="F13" s="507" t="s">
        <v>2438</v>
      </c>
      <c r="G13" s="598" t="s">
        <v>2419</v>
      </c>
      <c r="H13" s="599" t="s">
        <v>2439</v>
      </c>
      <c r="I13" s="600"/>
      <c r="J13" s="600"/>
      <c r="K13" s="600"/>
      <c r="L13" s="601"/>
      <c r="M13" s="556" t="s">
        <v>2420</v>
      </c>
      <c r="N13" s="602">
        <v>1</v>
      </c>
      <c r="O13" s="603"/>
      <c r="P13" s="604"/>
      <c r="Q13" s="556" t="str">
        <f>$M13</f>
        <v>Parcela</v>
      </c>
      <c r="R13" s="602">
        <f>N13+1</f>
        <v>2</v>
      </c>
      <c r="S13" s="603"/>
      <c r="T13" s="604"/>
      <c r="U13" s="556" t="str">
        <f>$M13</f>
        <v>Parcela</v>
      </c>
      <c r="V13" s="602">
        <f>R13+1</f>
        <v>3</v>
      </c>
      <c r="W13" s="603"/>
      <c r="X13" s="604"/>
      <c r="Y13" s="556" t="str">
        <f>$M13</f>
        <v>Parcela</v>
      </c>
      <c r="Z13" s="602">
        <f>V13+1</f>
        <v>4</v>
      </c>
      <c r="AA13" s="603"/>
      <c r="AB13" s="604"/>
      <c r="AC13" s="556" t="str">
        <f>$M13</f>
        <v>Parcela</v>
      </c>
      <c r="AD13" s="602">
        <f>Z13+1</f>
        <v>5</v>
      </c>
      <c r="AE13" s="603"/>
      <c r="AF13" s="604"/>
      <c r="AG13" s="556" t="str">
        <f>$M13</f>
        <v>Parcela</v>
      </c>
      <c r="AH13" s="602">
        <f>AD13+1</f>
        <v>6</v>
      </c>
      <c r="AI13" s="603"/>
      <c r="AJ13" s="604"/>
      <c r="AK13" s="556" t="str">
        <f>$M13</f>
        <v>Parcela</v>
      </c>
      <c r="AL13" s="602">
        <f>AH13+1</f>
        <v>7</v>
      </c>
      <c r="AM13" s="603"/>
      <c r="AN13" s="604"/>
      <c r="AO13" s="556" t="str">
        <f>$M13</f>
        <v>Parcela</v>
      </c>
      <c r="AP13" s="602">
        <f>AL13+1</f>
        <v>8</v>
      </c>
      <c r="AQ13" s="603"/>
      <c r="AR13" s="604"/>
      <c r="AS13" s="556" t="str">
        <f>$M13</f>
        <v>Parcela</v>
      </c>
      <c r="AT13" s="602">
        <f>AP13+1</f>
        <v>9</v>
      </c>
      <c r="AU13" s="603"/>
      <c r="AV13" s="604"/>
      <c r="AW13" s="556" t="str">
        <f>$M13</f>
        <v>Parcela</v>
      </c>
      <c r="AX13" s="602">
        <f>AT13+1</f>
        <v>10</v>
      </c>
      <c r="AY13" s="603"/>
      <c r="AZ13" s="604"/>
      <c r="BA13" s="556" t="str">
        <f>$M13</f>
        <v>Parcela</v>
      </c>
      <c r="BB13" s="602">
        <f>AX13+1</f>
        <v>11</v>
      </c>
      <c r="BC13" s="603"/>
      <c r="BD13" s="604"/>
      <c r="BE13" s="556" t="str">
        <f>$M13</f>
        <v>Parcela</v>
      </c>
      <c r="BF13" s="602">
        <f>BB13+1</f>
        <v>12</v>
      </c>
      <c r="BG13" s="603"/>
      <c r="BH13" s="604"/>
      <c r="BI13" s="556" t="str">
        <f>$M13</f>
        <v>Parcela</v>
      </c>
      <c r="BJ13" s="602">
        <f>BF13+1</f>
        <v>13</v>
      </c>
      <c r="BK13" s="603"/>
      <c r="BL13" s="604"/>
      <c r="BM13" s="556" t="str">
        <f>$M13</f>
        <v>Parcela</v>
      </c>
      <c r="BN13" s="602">
        <f>BJ13+1</f>
        <v>14</v>
      </c>
      <c r="BO13" s="603"/>
      <c r="BP13" s="604"/>
      <c r="BQ13" s="556" t="str">
        <f>$M13</f>
        <v>Parcela</v>
      </c>
      <c r="BR13" s="602">
        <f>BN13+1</f>
        <v>15</v>
      </c>
      <c r="BS13" s="603"/>
      <c r="BT13" s="604"/>
      <c r="BU13" s="556" t="str">
        <f>$M13</f>
        <v>Parcela</v>
      </c>
      <c r="BV13" s="602">
        <f>BR13+1</f>
        <v>16</v>
      </c>
      <c r="BW13" s="603"/>
      <c r="BX13" s="604"/>
      <c r="BY13" s="556" t="str">
        <f>$M13</f>
        <v>Parcela</v>
      </c>
      <c r="BZ13" s="602">
        <f>BV13+1</f>
        <v>17</v>
      </c>
      <c r="CA13" s="603"/>
      <c r="CB13" s="604"/>
      <c r="CC13" s="556" t="str">
        <f>$M13</f>
        <v>Parcela</v>
      </c>
      <c r="CD13" s="602">
        <f>BZ13+1</f>
        <v>18</v>
      </c>
      <c r="CE13" s="603"/>
      <c r="CF13" s="604"/>
      <c r="CG13" s="556" t="str">
        <f>$M13</f>
        <v>Parcela</v>
      </c>
      <c r="CH13" s="602">
        <f>CD13+1</f>
        <v>19</v>
      </c>
      <c r="CI13" s="603"/>
      <c r="CJ13" s="604"/>
      <c r="CK13" s="556" t="str">
        <f>$M13</f>
        <v>Parcela</v>
      </c>
      <c r="CL13" s="602">
        <f>CH13+1</f>
        <v>20</v>
      </c>
      <c r="CM13" s="603"/>
      <c r="CN13" s="604"/>
      <c r="CO13" s="556" t="str">
        <f>$M13</f>
        <v>Parcela</v>
      </c>
      <c r="CP13" s="602">
        <f>CL13+1</f>
        <v>21</v>
      </c>
      <c r="CQ13" s="603"/>
      <c r="CR13" s="604"/>
      <c r="CS13" s="556" t="str">
        <f>$M13</f>
        <v>Parcela</v>
      </c>
      <c r="CT13" s="602">
        <f>CP13+1</f>
        <v>22</v>
      </c>
      <c r="CU13" s="603"/>
      <c r="CV13" s="604"/>
      <c r="CW13" s="556" t="str">
        <f>$M13</f>
        <v>Parcela</v>
      </c>
      <c r="CX13" s="602">
        <f>CT13+1</f>
        <v>23</v>
      </c>
      <c r="CY13" s="603"/>
      <c r="CZ13" s="604"/>
      <c r="DA13" s="556" t="str">
        <f>$M13</f>
        <v>Parcela</v>
      </c>
      <c r="DB13" s="602">
        <f>CX13+1</f>
        <v>24</v>
      </c>
      <c r="DC13" s="603"/>
      <c r="DD13" s="506"/>
      <c r="DE13" s="506"/>
      <c r="DF13" s="506"/>
      <c r="DG13" s="506"/>
      <c r="DH13" s="506"/>
      <c r="DI13" s="506"/>
      <c r="DJ13" s="506"/>
      <c r="DK13" s="506"/>
    </row>
    <row r="14" spans="1:115" ht="12.75" customHeight="1">
      <c r="B14" s="521"/>
      <c r="C14" s="522"/>
      <c r="D14" s="523"/>
      <c r="E14" s="523"/>
      <c r="F14" s="521" t="s">
        <v>2423</v>
      </c>
      <c r="G14" s="605" t="s">
        <v>2269</v>
      </c>
      <c r="H14" s="606" t="s">
        <v>2269</v>
      </c>
      <c r="I14" s="606" t="s">
        <v>2440</v>
      </c>
      <c r="J14" s="606" t="s">
        <v>2441</v>
      </c>
      <c r="K14" s="606" t="s">
        <v>2442</v>
      </c>
      <c r="L14" s="607" t="s">
        <v>2269</v>
      </c>
      <c r="M14" s="608" t="e">
        <f>NA()</f>
        <v>#N/A</v>
      </c>
      <c r="N14" s="608" t="s">
        <v>2443</v>
      </c>
      <c r="O14" s="609" t="s">
        <v>2444</v>
      </c>
      <c r="P14" s="607" t="s">
        <v>2269</v>
      </c>
      <c r="Q14" s="608" t="e">
        <f>M14</f>
        <v>#N/A</v>
      </c>
      <c r="R14" s="608" t="str">
        <f>N14</f>
        <v>CP (R$)</v>
      </c>
      <c r="S14" s="609" t="str">
        <f>O14</f>
        <v>Total (R$)</v>
      </c>
      <c r="T14" s="607" t="s">
        <v>2269</v>
      </c>
      <c r="U14" s="608" t="e">
        <f>Q14</f>
        <v>#N/A</v>
      </c>
      <c r="V14" s="608" t="str">
        <f>R14</f>
        <v>CP (R$)</v>
      </c>
      <c r="W14" s="609" t="str">
        <f>S14</f>
        <v>Total (R$)</v>
      </c>
      <c r="X14" s="607" t="s">
        <v>2269</v>
      </c>
      <c r="Y14" s="608" t="e">
        <f>U14</f>
        <v>#N/A</v>
      </c>
      <c r="Z14" s="608" t="str">
        <f>V14</f>
        <v>CP (R$)</v>
      </c>
      <c r="AA14" s="609" t="str">
        <f>W14</f>
        <v>Total (R$)</v>
      </c>
      <c r="AB14" s="607" t="s">
        <v>2269</v>
      </c>
      <c r="AC14" s="608" t="e">
        <f>Y14</f>
        <v>#N/A</v>
      </c>
      <c r="AD14" s="608" t="str">
        <f>Z14</f>
        <v>CP (R$)</v>
      </c>
      <c r="AE14" s="609" t="str">
        <f>AA14</f>
        <v>Total (R$)</v>
      </c>
      <c r="AF14" s="607" t="s">
        <v>2269</v>
      </c>
      <c r="AG14" s="608" t="e">
        <f>AC14</f>
        <v>#N/A</v>
      </c>
      <c r="AH14" s="608" t="str">
        <f>AD14</f>
        <v>CP (R$)</v>
      </c>
      <c r="AI14" s="609" t="str">
        <f>AE14</f>
        <v>Total (R$)</v>
      </c>
      <c r="AJ14" s="607" t="s">
        <v>2269</v>
      </c>
      <c r="AK14" s="608" t="e">
        <f>AG14</f>
        <v>#N/A</v>
      </c>
      <c r="AL14" s="608" t="str">
        <f>AH14</f>
        <v>CP (R$)</v>
      </c>
      <c r="AM14" s="609" t="str">
        <f>AI14</f>
        <v>Total (R$)</v>
      </c>
      <c r="AN14" s="607" t="s">
        <v>2269</v>
      </c>
      <c r="AO14" s="608" t="e">
        <f>AK14</f>
        <v>#N/A</v>
      </c>
      <c r="AP14" s="608" t="str">
        <f>AL14</f>
        <v>CP (R$)</v>
      </c>
      <c r="AQ14" s="609" t="str">
        <f>AM14</f>
        <v>Total (R$)</v>
      </c>
      <c r="AR14" s="607" t="s">
        <v>2269</v>
      </c>
      <c r="AS14" s="608" t="e">
        <f>AO14</f>
        <v>#N/A</v>
      </c>
      <c r="AT14" s="608" t="str">
        <f>AP14</f>
        <v>CP (R$)</v>
      </c>
      <c r="AU14" s="609" t="str">
        <f>AQ14</f>
        <v>Total (R$)</v>
      </c>
      <c r="AV14" s="607" t="s">
        <v>2269</v>
      </c>
      <c r="AW14" s="608" t="e">
        <f>AS14</f>
        <v>#N/A</v>
      </c>
      <c r="AX14" s="608" t="str">
        <f>AT14</f>
        <v>CP (R$)</v>
      </c>
      <c r="AY14" s="609" t="str">
        <f>AU14</f>
        <v>Total (R$)</v>
      </c>
      <c r="AZ14" s="607" t="s">
        <v>2269</v>
      </c>
      <c r="BA14" s="608" t="e">
        <f>AW14</f>
        <v>#N/A</v>
      </c>
      <c r="BB14" s="608" t="str">
        <f>AX14</f>
        <v>CP (R$)</v>
      </c>
      <c r="BC14" s="609" t="str">
        <f>AY14</f>
        <v>Total (R$)</v>
      </c>
      <c r="BD14" s="607" t="s">
        <v>2269</v>
      </c>
      <c r="BE14" s="608" t="e">
        <f>BA14</f>
        <v>#N/A</v>
      </c>
      <c r="BF14" s="608" t="str">
        <f>BB14</f>
        <v>CP (R$)</v>
      </c>
      <c r="BG14" s="609" t="str">
        <f>BC14</f>
        <v>Total (R$)</v>
      </c>
      <c r="BH14" s="607" t="s">
        <v>2269</v>
      </c>
      <c r="BI14" s="608" t="e">
        <f>BE14</f>
        <v>#N/A</v>
      </c>
      <c r="BJ14" s="608" t="str">
        <f>BF14</f>
        <v>CP (R$)</v>
      </c>
      <c r="BK14" s="609" t="str">
        <f>BG14</f>
        <v>Total (R$)</v>
      </c>
      <c r="BL14" s="607" t="s">
        <v>2269</v>
      </c>
      <c r="BM14" s="608" t="e">
        <f>BI14</f>
        <v>#N/A</v>
      </c>
      <c r="BN14" s="608" t="str">
        <f>BJ14</f>
        <v>CP (R$)</v>
      </c>
      <c r="BO14" s="609" t="str">
        <f>BK14</f>
        <v>Total (R$)</v>
      </c>
      <c r="BP14" s="607" t="s">
        <v>2269</v>
      </c>
      <c r="BQ14" s="608" t="e">
        <f>BM14</f>
        <v>#N/A</v>
      </c>
      <c r="BR14" s="608" t="str">
        <f>BN14</f>
        <v>CP (R$)</v>
      </c>
      <c r="BS14" s="609" t="str">
        <f>BO14</f>
        <v>Total (R$)</v>
      </c>
      <c r="BT14" s="607" t="s">
        <v>2269</v>
      </c>
      <c r="BU14" s="608" t="e">
        <f>BQ14</f>
        <v>#N/A</v>
      </c>
      <c r="BV14" s="608" t="str">
        <f>BR14</f>
        <v>CP (R$)</v>
      </c>
      <c r="BW14" s="609" t="str">
        <f>BS14</f>
        <v>Total (R$)</v>
      </c>
      <c r="BX14" s="607" t="s">
        <v>2269</v>
      </c>
      <c r="BY14" s="608" t="e">
        <f>BU14</f>
        <v>#N/A</v>
      </c>
      <c r="BZ14" s="608" t="str">
        <f>BV14</f>
        <v>CP (R$)</v>
      </c>
      <c r="CA14" s="609" t="str">
        <f>BW14</f>
        <v>Total (R$)</v>
      </c>
      <c r="CB14" s="607" t="s">
        <v>2269</v>
      </c>
      <c r="CC14" s="608" t="e">
        <f>BY14</f>
        <v>#N/A</v>
      </c>
      <c r="CD14" s="608" t="str">
        <f>BZ14</f>
        <v>CP (R$)</v>
      </c>
      <c r="CE14" s="609" t="str">
        <f>CA14</f>
        <v>Total (R$)</v>
      </c>
      <c r="CF14" s="607" t="s">
        <v>2269</v>
      </c>
      <c r="CG14" s="608" t="e">
        <f>CC14</f>
        <v>#N/A</v>
      </c>
      <c r="CH14" s="608" t="str">
        <f>CD14</f>
        <v>CP (R$)</v>
      </c>
      <c r="CI14" s="609" t="str">
        <f>CE14</f>
        <v>Total (R$)</v>
      </c>
      <c r="CJ14" s="607" t="s">
        <v>2269</v>
      </c>
      <c r="CK14" s="608" t="e">
        <f>CG14</f>
        <v>#N/A</v>
      </c>
      <c r="CL14" s="608" t="str">
        <f>CH14</f>
        <v>CP (R$)</v>
      </c>
      <c r="CM14" s="609" t="str">
        <f>CI14</f>
        <v>Total (R$)</v>
      </c>
      <c r="CN14" s="607" t="s">
        <v>2269</v>
      </c>
      <c r="CO14" s="608" t="e">
        <f>CK14</f>
        <v>#N/A</v>
      </c>
      <c r="CP14" s="608" t="str">
        <f>CL14</f>
        <v>CP (R$)</v>
      </c>
      <c r="CQ14" s="609" t="str">
        <f>CM14</f>
        <v>Total (R$)</v>
      </c>
      <c r="CR14" s="607" t="s">
        <v>2269</v>
      </c>
      <c r="CS14" s="608" t="e">
        <f>CO14</f>
        <v>#N/A</v>
      </c>
      <c r="CT14" s="608" t="str">
        <f>CP14</f>
        <v>CP (R$)</v>
      </c>
      <c r="CU14" s="609" t="str">
        <f>CQ14</f>
        <v>Total (R$)</v>
      </c>
      <c r="CV14" s="607" t="s">
        <v>2269</v>
      </c>
      <c r="CW14" s="608" t="e">
        <f>CS14</f>
        <v>#N/A</v>
      </c>
      <c r="CX14" s="608" t="str">
        <f>CT14</f>
        <v>CP (R$)</v>
      </c>
      <c r="CY14" s="609" t="str">
        <f>CU14</f>
        <v>Total (R$)</v>
      </c>
      <c r="CZ14" s="607" t="s">
        <v>2269</v>
      </c>
      <c r="DA14" s="608" t="e">
        <f>CW14</f>
        <v>#N/A</v>
      </c>
      <c r="DB14" s="608" t="str">
        <f>CX14</f>
        <v>CP (R$)</v>
      </c>
      <c r="DC14" s="609" t="str">
        <f>CY14</f>
        <v>Total (R$)</v>
      </c>
      <c r="DD14" s="798"/>
      <c r="DE14" s="798"/>
      <c r="DF14" s="798"/>
      <c r="DG14" s="798"/>
      <c r="DH14" s="506"/>
      <c r="DI14" s="506"/>
      <c r="DJ14" s="506"/>
      <c r="DK14" s="506"/>
    </row>
    <row r="15" spans="1:115" ht="12.75" customHeight="1">
      <c r="B15" s="610">
        <v>1</v>
      </c>
      <c r="C15" s="611" t="s">
        <v>2426</v>
      </c>
      <c r="D15" s="612" t="s">
        <v>2445</v>
      </c>
      <c r="E15" s="613" t="s">
        <v>2446</v>
      </c>
      <c r="F15" s="614">
        <v>1483458</v>
      </c>
      <c r="G15" s="615">
        <v>2.7408411594746107E-2</v>
      </c>
      <c r="H15" s="616"/>
      <c r="I15" s="617"/>
      <c r="J15" s="617"/>
      <c r="K15" s="618"/>
      <c r="L15" s="619">
        <v>100</v>
      </c>
      <c r="M15" s="620">
        <v>1483458</v>
      </c>
      <c r="N15" s="621" t="e">
        <f>NA()</f>
        <v>#N/A</v>
      </c>
      <c r="O15" s="622" t="e">
        <f>M15+N15</f>
        <v>#N/A</v>
      </c>
      <c r="P15" s="623" t="e">
        <f>NA()</f>
        <v>#N/A</v>
      </c>
      <c r="Q15" s="624" t="e">
        <f>NA()</f>
        <v>#N/A</v>
      </c>
      <c r="R15" s="624" t="e">
        <f>NA()</f>
        <v>#N/A</v>
      </c>
      <c r="S15" s="625" t="e">
        <f>Q15+R15</f>
        <v>#N/A</v>
      </c>
      <c r="T15" s="623">
        <v>4.1666666666600003</v>
      </c>
      <c r="U15" s="624">
        <v>61810.749999901105</v>
      </c>
      <c r="V15" s="624" t="e">
        <f>NA()</f>
        <v>#N/A</v>
      </c>
      <c r="W15" s="625" t="e">
        <f>U15+V15</f>
        <v>#N/A</v>
      </c>
      <c r="X15" s="623">
        <v>4.1666666666600003</v>
      </c>
      <c r="Y15" s="624">
        <v>61810.749999901105</v>
      </c>
      <c r="Z15" s="624" t="e">
        <f>NA()</f>
        <v>#N/A</v>
      </c>
      <c r="AA15" s="625" t="e">
        <f>Y15+Z15</f>
        <v>#N/A</v>
      </c>
      <c r="AB15" s="623">
        <v>4.1666666666600003</v>
      </c>
      <c r="AC15" s="624">
        <v>61810.749999901105</v>
      </c>
      <c r="AD15" s="624" t="e">
        <f>NA()</f>
        <v>#N/A</v>
      </c>
      <c r="AE15" s="625" t="e">
        <f>AC15+AD15</f>
        <v>#N/A</v>
      </c>
      <c r="AF15" s="623">
        <v>4.1666666666600003</v>
      </c>
      <c r="AG15" s="624">
        <v>61810.749999901105</v>
      </c>
      <c r="AH15" s="624" t="e">
        <f>NA()</f>
        <v>#N/A</v>
      </c>
      <c r="AI15" s="625" t="e">
        <f>AG15+AH15</f>
        <v>#N/A</v>
      </c>
      <c r="AJ15" s="623">
        <v>4.1666666666600003</v>
      </c>
      <c r="AK15" s="624">
        <v>61810.749999901105</v>
      </c>
      <c r="AL15" s="624" t="e">
        <f>NA()</f>
        <v>#N/A</v>
      </c>
      <c r="AM15" s="625" t="e">
        <f>AK15+AL15</f>
        <v>#N/A</v>
      </c>
      <c r="AN15" s="623">
        <v>4.1666666666600003</v>
      </c>
      <c r="AO15" s="624">
        <v>61810.749999901105</v>
      </c>
      <c r="AP15" s="624" t="e">
        <f>NA()</f>
        <v>#N/A</v>
      </c>
      <c r="AQ15" s="625" t="e">
        <f>AO15+AP15</f>
        <v>#N/A</v>
      </c>
      <c r="AR15" s="623">
        <v>4.1666666666600003</v>
      </c>
      <c r="AS15" s="624">
        <v>61810.749999901105</v>
      </c>
      <c r="AT15" s="624" t="e">
        <f>NA()</f>
        <v>#N/A</v>
      </c>
      <c r="AU15" s="625" t="e">
        <f>AS15+AT15</f>
        <v>#N/A</v>
      </c>
      <c r="AV15" s="623">
        <v>4.1666666666600003</v>
      </c>
      <c r="AW15" s="624">
        <v>61810.749999901105</v>
      </c>
      <c r="AX15" s="624" t="e">
        <f>NA()</f>
        <v>#N/A</v>
      </c>
      <c r="AY15" s="625" t="e">
        <f>AW15+AX15</f>
        <v>#N/A</v>
      </c>
      <c r="AZ15" s="623">
        <v>4.1666666666600003</v>
      </c>
      <c r="BA15" s="624">
        <v>61810.749999901105</v>
      </c>
      <c r="BB15" s="624" t="e">
        <f>NA()</f>
        <v>#N/A</v>
      </c>
      <c r="BC15" s="625" t="e">
        <f>BA15+BB15</f>
        <v>#N/A</v>
      </c>
      <c r="BD15" s="623">
        <v>4.1666666666600003</v>
      </c>
      <c r="BE15" s="624">
        <v>61810.749999901105</v>
      </c>
      <c r="BF15" s="624" t="e">
        <f>NA()</f>
        <v>#N/A</v>
      </c>
      <c r="BG15" s="625" t="e">
        <f>BE15+BF15</f>
        <v>#N/A</v>
      </c>
      <c r="BH15" s="623">
        <v>4.1666666666600003</v>
      </c>
      <c r="BI15" s="624">
        <v>61810.749999901105</v>
      </c>
      <c r="BJ15" s="624" t="e">
        <f>NA()</f>
        <v>#N/A</v>
      </c>
      <c r="BK15" s="625" t="e">
        <f>BI15+BJ15</f>
        <v>#N/A</v>
      </c>
      <c r="BL15" s="623">
        <v>4.1666666666600003</v>
      </c>
      <c r="BM15" s="624">
        <v>61810.749999901105</v>
      </c>
      <c r="BN15" s="624" t="e">
        <f>NA()</f>
        <v>#N/A</v>
      </c>
      <c r="BO15" s="625" t="e">
        <f>BM15+BN15</f>
        <v>#N/A</v>
      </c>
      <c r="BP15" s="623">
        <v>4.1666666666600003</v>
      </c>
      <c r="BQ15" s="624">
        <v>61810.749999901105</v>
      </c>
      <c r="BR15" s="624" t="e">
        <f>NA()</f>
        <v>#N/A</v>
      </c>
      <c r="BS15" s="625" t="e">
        <f>BQ15+BR15</f>
        <v>#N/A</v>
      </c>
      <c r="BT15" s="623">
        <v>4.1666666666600003</v>
      </c>
      <c r="BU15" s="624">
        <v>61810.749999901105</v>
      </c>
      <c r="BV15" s="624" t="e">
        <f>NA()</f>
        <v>#N/A</v>
      </c>
      <c r="BW15" s="625" t="e">
        <f>BU15+BV15</f>
        <v>#N/A</v>
      </c>
      <c r="BX15" s="623">
        <v>4.1666666666600003</v>
      </c>
      <c r="BY15" s="624">
        <v>61810.749999901105</v>
      </c>
      <c r="BZ15" s="624" t="e">
        <f>NA()</f>
        <v>#N/A</v>
      </c>
      <c r="CA15" s="625" t="e">
        <f>BY15+BZ15</f>
        <v>#N/A</v>
      </c>
      <c r="CB15" s="623">
        <v>4.1666666666600003</v>
      </c>
      <c r="CC15" s="624">
        <v>61810.749999901105</v>
      </c>
      <c r="CD15" s="624" t="e">
        <f>NA()</f>
        <v>#N/A</v>
      </c>
      <c r="CE15" s="625" t="e">
        <f>CC15+CD15</f>
        <v>#N/A</v>
      </c>
      <c r="CF15" s="623">
        <v>4.1666666666600003</v>
      </c>
      <c r="CG15" s="624">
        <v>61810.749999901105</v>
      </c>
      <c r="CH15" s="624" t="e">
        <f>NA()</f>
        <v>#N/A</v>
      </c>
      <c r="CI15" s="625" t="e">
        <f>CG15+CH15</f>
        <v>#N/A</v>
      </c>
      <c r="CJ15" s="623">
        <v>4.1666666666600003</v>
      </c>
      <c r="CK15" s="624">
        <v>61810.749999901105</v>
      </c>
      <c r="CL15" s="624" t="e">
        <f>NA()</f>
        <v>#N/A</v>
      </c>
      <c r="CM15" s="625" t="e">
        <f>CK15+CL15</f>
        <v>#N/A</v>
      </c>
      <c r="CN15" s="623">
        <v>4.1666666666600003</v>
      </c>
      <c r="CO15" s="624">
        <v>61810.749999901105</v>
      </c>
      <c r="CP15" s="624" t="e">
        <f>NA()</f>
        <v>#N/A</v>
      </c>
      <c r="CQ15" s="625" t="e">
        <f>CO15+CP15</f>
        <v>#N/A</v>
      </c>
      <c r="CR15" s="623">
        <v>4.1666666666600003</v>
      </c>
      <c r="CS15" s="624">
        <v>61810.749999901105</v>
      </c>
      <c r="CT15" s="624" t="e">
        <f>NA()</f>
        <v>#N/A</v>
      </c>
      <c r="CU15" s="625" t="e">
        <f>CS15+CT15</f>
        <v>#N/A</v>
      </c>
      <c r="CV15" s="623">
        <v>4.1666666666600003</v>
      </c>
      <c r="CW15" s="624">
        <v>61810.749999901105</v>
      </c>
      <c r="CX15" s="624" t="e">
        <f>NA()</f>
        <v>#N/A</v>
      </c>
      <c r="CY15" s="625" t="e">
        <f>CW15+CX15</f>
        <v>#N/A</v>
      </c>
      <c r="CZ15" s="623">
        <v>4.1666666666600003</v>
      </c>
      <c r="DA15" s="624">
        <v>61810.749999901105</v>
      </c>
      <c r="DB15" s="624" t="e">
        <f>NA()</f>
        <v>#N/A</v>
      </c>
      <c r="DC15" s="625" t="e">
        <f>DA15+DB15</f>
        <v>#N/A</v>
      </c>
      <c r="DD15" s="506"/>
      <c r="DE15" s="506"/>
      <c r="DF15" s="506"/>
      <c r="DG15" s="506"/>
      <c r="DH15" s="506"/>
      <c r="DI15" s="506"/>
      <c r="DJ15" s="506"/>
      <c r="DK15" s="506"/>
    </row>
    <row r="16" spans="1:115" ht="12.75" customHeight="1">
      <c r="B16" s="626"/>
      <c r="C16" s="627"/>
      <c r="D16" s="628" t="s">
        <v>2445</v>
      </c>
      <c r="E16" s="629" t="s">
        <v>2447</v>
      </c>
      <c r="F16" s="630">
        <f>IF(F17&lt;&gt;0,F15-F17,0)</f>
        <v>0</v>
      </c>
      <c r="G16" s="631"/>
      <c r="H16" s="632"/>
      <c r="I16" s="633"/>
      <c r="J16" s="633"/>
      <c r="K16" s="634"/>
      <c r="L16" s="635">
        <f>L15+H16</f>
        <v>100</v>
      </c>
      <c r="M16" s="635">
        <f>M15+I16</f>
        <v>1483458</v>
      </c>
      <c r="N16" s="636" t="e">
        <f>N15+J16</f>
        <v>#N/A</v>
      </c>
      <c r="O16" s="637" t="e">
        <f>'COMP INVESTIM.'!#REF!</f>
        <v>#REF!</v>
      </c>
      <c r="P16" s="638" t="e">
        <f t="shared" ref="P16:AU16" si="0">P15+L16</f>
        <v>#N/A</v>
      </c>
      <c r="Q16" s="639" t="e">
        <f t="shared" si="0"/>
        <v>#N/A</v>
      </c>
      <c r="R16" s="640" t="e">
        <f t="shared" si="0"/>
        <v>#N/A</v>
      </c>
      <c r="S16" s="641" t="e">
        <f t="shared" si="0"/>
        <v>#N/A</v>
      </c>
      <c r="T16" s="638" t="e">
        <f t="shared" si="0"/>
        <v>#N/A</v>
      </c>
      <c r="U16" s="639" t="e">
        <f t="shared" si="0"/>
        <v>#N/A</v>
      </c>
      <c r="V16" s="640" t="e">
        <f t="shared" si="0"/>
        <v>#N/A</v>
      </c>
      <c r="W16" s="641" t="e">
        <f t="shared" si="0"/>
        <v>#N/A</v>
      </c>
      <c r="X16" s="638" t="e">
        <f t="shared" si="0"/>
        <v>#N/A</v>
      </c>
      <c r="Y16" s="639" t="e">
        <f t="shared" si="0"/>
        <v>#N/A</v>
      </c>
      <c r="Z16" s="640" t="e">
        <f t="shared" si="0"/>
        <v>#N/A</v>
      </c>
      <c r="AA16" s="641" t="e">
        <f t="shared" si="0"/>
        <v>#N/A</v>
      </c>
      <c r="AB16" s="638" t="e">
        <f t="shared" si="0"/>
        <v>#N/A</v>
      </c>
      <c r="AC16" s="639" t="e">
        <f t="shared" si="0"/>
        <v>#N/A</v>
      </c>
      <c r="AD16" s="640" t="e">
        <f t="shared" si="0"/>
        <v>#N/A</v>
      </c>
      <c r="AE16" s="641" t="e">
        <f t="shared" si="0"/>
        <v>#N/A</v>
      </c>
      <c r="AF16" s="638" t="e">
        <f t="shared" si="0"/>
        <v>#N/A</v>
      </c>
      <c r="AG16" s="639" t="e">
        <f t="shared" si="0"/>
        <v>#N/A</v>
      </c>
      <c r="AH16" s="640" t="e">
        <f t="shared" si="0"/>
        <v>#N/A</v>
      </c>
      <c r="AI16" s="641" t="e">
        <f t="shared" si="0"/>
        <v>#N/A</v>
      </c>
      <c r="AJ16" s="638" t="e">
        <f t="shared" si="0"/>
        <v>#N/A</v>
      </c>
      <c r="AK16" s="639" t="e">
        <f t="shared" si="0"/>
        <v>#N/A</v>
      </c>
      <c r="AL16" s="640" t="e">
        <f t="shared" si="0"/>
        <v>#N/A</v>
      </c>
      <c r="AM16" s="641" t="e">
        <f t="shared" si="0"/>
        <v>#N/A</v>
      </c>
      <c r="AN16" s="638" t="e">
        <f t="shared" si="0"/>
        <v>#N/A</v>
      </c>
      <c r="AO16" s="639" t="e">
        <f t="shared" si="0"/>
        <v>#N/A</v>
      </c>
      <c r="AP16" s="640" t="e">
        <f t="shared" si="0"/>
        <v>#N/A</v>
      </c>
      <c r="AQ16" s="641" t="e">
        <f t="shared" si="0"/>
        <v>#N/A</v>
      </c>
      <c r="AR16" s="638" t="e">
        <f t="shared" si="0"/>
        <v>#N/A</v>
      </c>
      <c r="AS16" s="639" t="e">
        <f t="shared" si="0"/>
        <v>#N/A</v>
      </c>
      <c r="AT16" s="640" t="e">
        <f t="shared" si="0"/>
        <v>#N/A</v>
      </c>
      <c r="AU16" s="641" t="e">
        <f t="shared" si="0"/>
        <v>#N/A</v>
      </c>
      <c r="AV16" s="638" t="e">
        <f t="shared" ref="AV16:CA16" si="1">AV15+AR16</f>
        <v>#N/A</v>
      </c>
      <c r="AW16" s="639" t="e">
        <f t="shared" si="1"/>
        <v>#N/A</v>
      </c>
      <c r="AX16" s="640" t="e">
        <f t="shared" si="1"/>
        <v>#N/A</v>
      </c>
      <c r="AY16" s="641" t="e">
        <f t="shared" si="1"/>
        <v>#N/A</v>
      </c>
      <c r="AZ16" s="638" t="e">
        <f t="shared" si="1"/>
        <v>#N/A</v>
      </c>
      <c r="BA16" s="639" t="e">
        <f t="shared" si="1"/>
        <v>#N/A</v>
      </c>
      <c r="BB16" s="640" t="e">
        <f t="shared" si="1"/>
        <v>#N/A</v>
      </c>
      <c r="BC16" s="641" t="e">
        <f t="shared" si="1"/>
        <v>#N/A</v>
      </c>
      <c r="BD16" s="638" t="e">
        <f t="shared" si="1"/>
        <v>#N/A</v>
      </c>
      <c r="BE16" s="639" t="e">
        <f t="shared" si="1"/>
        <v>#N/A</v>
      </c>
      <c r="BF16" s="640" t="e">
        <f t="shared" si="1"/>
        <v>#N/A</v>
      </c>
      <c r="BG16" s="641" t="e">
        <f t="shared" si="1"/>
        <v>#N/A</v>
      </c>
      <c r="BH16" s="638" t="e">
        <f t="shared" si="1"/>
        <v>#N/A</v>
      </c>
      <c r="BI16" s="639" t="e">
        <f t="shared" si="1"/>
        <v>#N/A</v>
      </c>
      <c r="BJ16" s="640" t="e">
        <f t="shared" si="1"/>
        <v>#N/A</v>
      </c>
      <c r="BK16" s="641" t="e">
        <f t="shared" si="1"/>
        <v>#N/A</v>
      </c>
      <c r="BL16" s="638" t="e">
        <f t="shared" si="1"/>
        <v>#N/A</v>
      </c>
      <c r="BM16" s="639" t="e">
        <f t="shared" si="1"/>
        <v>#N/A</v>
      </c>
      <c r="BN16" s="640" t="e">
        <f t="shared" si="1"/>
        <v>#N/A</v>
      </c>
      <c r="BO16" s="641" t="e">
        <f t="shared" si="1"/>
        <v>#N/A</v>
      </c>
      <c r="BP16" s="638" t="e">
        <f t="shared" si="1"/>
        <v>#N/A</v>
      </c>
      <c r="BQ16" s="639" t="e">
        <f t="shared" si="1"/>
        <v>#N/A</v>
      </c>
      <c r="BR16" s="640" t="e">
        <f t="shared" si="1"/>
        <v>#N/A</v>
      </c>
      <c r="BS16" s="641" t="e">
        <f t="shared" si="1"/>
        <v>#N/A</v>
      </c>
      <c r="BT16" s="638" t="e">
        <f t="shared" si="1"/>
        <v>#N/A</v>
      </c>
      <c r="BU16" s="639" t="e">
        <f t="shared" si="1"/>
        <v>#N/A</v>
      </c>
      <c r="BV16" s="640" t="e">
        <f t="shared" si="1"/>
        <v>#N/A</v>
      </c>
      <c r="BW16" s="641" t="e">
        <f t="shared" si="1"/>
        <v>#N/A</v>
      </c>
      <c r="BX16" s="638" t="e">
        <f t="shared" si="1"/>
        <v>#N/A</v>
      </c>
      <c r="BY16" s="639" t="e">
        <f t="shared" si="1"/>
        <v>#N/A</v>
      </c>
      <c r="BZ16" s="640" t="e">
        <f t="shared" si="1"/>
        <v>#N/A</v>
      </c>
      <c r="CA16" s="641" t="e">
        <f t="shared" si="1"/>
        <v>#N/A</v>
      </c>
      <c r="CB16" s="638" t="e">
        <f t="shared" ref="CB16:DC16" si="2">CB15+BX16</f>
        <v>#N/A</v>
      </c>
      <c r="CC16" s="639" t="e">
        <f t="shared" si="2"/>
        <v>#N/A</v>
      </c>
      <c r="CD16" s="640" t="e">
        <f t="shared" si="2"/>
        <v>#N/A</v>
      </c>
      <c r="CE16" s="641" t="e">
        <f t="shared" si="2"/>
        <v>#N/A</v>
      </c>
      <c r="CF16" s="638" t="e">
        <f t="shared" si="2"/>
        <v>#N/A</v>
      </c>
      <c r="CG16" s="639" t="e">
        <f t="shared" si="2"/>
        <v>#N/A</v>
      </c>
      <c r="CH16" s="640" t="e">
        <f t="shared" si="2"/>
        <v>#N/A</v>
      </c>
      <c r="CI16" s="641" t="e">
        <f t="shared" si="2"/>
        <v>#N/A</v>
      </c>
      <c r="CJ16" s="638" t="e">
        <f t="shared" si="2"/>
        <v>#N/A</v>
      </c>
      <c r="CK16" s="639" t="e">
        <f t="shared" si="2"/>
        <v>#N/A</v>
      </c>
      <c r="CL16" s="640" t="e">
        <f t="shared" si="2"/>
        <v>#N/A</v>
      </c>
      <c r="CM16" s="641" t="e">
        <f t="shared" si="2"/>
        <v>#N/A</v>
      </c>
      <c r="CN16" s="638" t="e">
        <f t="shared" si="2"/>
        <v>#N/A</v>
      </c>
      <c r="CO16" s="639" t="e">
        <f t="shared" si="2"/>
        <v>#N/A</v>
      </c>
      <c r="CP16" s="640" t="e">
        <f t="shared" si="2"/>
        <v>#N/A</v>
      </c>
      <c r="CQ16" s="641" t="e">
        <f t="shared" si="2"/>
        <v>#N/A</v>
      </c>
      <c r="CR16" s="638" t="e">
        <f t="shared" si="2"/>
        <v>#N/A</v>
      </c>
      <c r="CS16" s="639" t="e">
        <f t="shared" si="2"/>
        <v>#N/A</v>
      </c>
      <c r="CT16" s="640" t="e">
        <f t="shared" si="2"/>
        <v>#N/A</v>
      </c>
      <c r="CU16" s="641" t="e">
        <f t="shared" si="2"/>
        <v>#N/A</v>
      </c>
      <c r="CV16" s="638" t="e">
        <f t="shared" si="2"/>
        <v>#N/A</v>
      </c>
      <c r="CW16" s="639" t="e">
        <f t="shared" si="2"/>
        <v>#N/A</v>
      </c>
      <c r="CX16" s="640" t="e">
        <f t="shared" si="2"/>
        <v>#N/A</v>
      </c>
      <c r="CY16" s="641" t="e">
        <f t="shared" si="2"/>
        <v>#N/A</v>
      </c>
      <c r="CZ16" s="638" t="e">
        <f t="shared" si="2"/>
        <v>#N/A</v>
      </c>
      <c r="DA16" s="639" t="e">
        <f t="shared" si="2"/>
        <v>#N/A</v>
      </c>
      <c r="DB16" s="640" t="e">
        <f t="shared" si="2"/>
        <v>#N/A</v>
      </c>
      <c r="DC16" s="641" t="e">
        <f t="shared" si="2"/>
        <v>#N/A</v>
      </c>
      <c r="DD16" s="506"/>
      <c r="DE16" s="506"/>
      <c r="DF16" s="506"/>
      <c r="DG16" s="506"/>
      <c r="DH16" s="506"/>
      <c r="DI16" s="506"/>
      <c r="DJ16" s="506"/>
      <c r="DK16" s="506"/>
    </row>
    <row r="17" spans="2:115" ht="12.75" customHeight="1">
      <c r="B17" s="626"/>
      <c r="C17" s="627"/>
      <c r="D17" s="642" t="s">
        <v>2448</v>
      </c>
      <c r="E17" s="643" t="s">
        <v>2449</v>
      </c>
      <c r="F17" s="644"/>
      <c r="G17" s="645">
        <f>IF(F17=0,0,F17/F$115)</f>
        <v>0</v>
      </c>
      <c r="H17" s="646"/>
      <c r="I17" s="647"/>
      <c r="J17" s="647"/>
      <c r="K17" s="648"/>
      <c r="L17" s="649">
        <f>IF(O17&lt;&gt;0,(O17/$F17)*100,0)</f>
        <v>0</v>
      </c>
      <c r="M17" s="649">
        <v>0</v>
      </c>
      <c r="N17" s="650">
        <f>O17-M17</f>
        <v>0</v>
      </c>
      <c r="O17" s="651"/>
      <c r="P17" s="652">
        <f>IF(S17&lt;&gt;0,(S17/$F17)*100,0)</f>
        <v>0</v>
      </c>
      <c r="Q17" s="649">
        <v>0</v>
      </c>
      <c r="R17" s="649">
        <f>S17-Q17</f>
        <v>0</v>
      </c>
      <c r="S17" s="651"/>
      <c r="T17" s="652">
        <f>IF(W17&lt;&gt;0,(W17/$F17)*100,0)</f>
        <v>0</v>
      </c>
      <c r="U17" s="649">
        <v>0</v>
      </c>
      <c r="V17" s="649">
        <f>W17-U17</f>
        <v>0</v>
      </c>
      <c r="W17" s="651"/>
      <c r="X17" s="652">
        <f>IF(AA17&lt;&gt;0,(AA17/$F17)*100,0)</f>
        <v>0</v>
      </c>
      <c r="Y17" s="649">
        <v>0</v>
      </c>
      <c r="Z17" s="649">
        <f>AA17-Y17</f>
        <v>0</v>
      </c>
      <c r="AA17" s="651"/>
      <c r="AB17" s="652">
        <f>IF(AE17&lt;&gt;0,(AE17/$F17)*100,0)</f>
        <v>0</v>
      </c>
      <c r="AC17" s="649">
        <v>0</v>
      </c>
      <c r="AD17" s="649">
        <f>AE17-AC17</f>
        <v>0</v>
      </c>
      <c r="AE17" s="651"/>
      <c r="AF17" s="652">
        <f>IF(AI17&lt;&gt;0,(AI17/$F17)*100,0)</f>
        <v>0</v>
      </c>
      <c r="AG17" s="649">
        <v>0</v>
      </c>
      <c r="AH17" s="649">
        <f>AI17-AG17</f>
        <v>0</v>
      </c>
      <c r="AI17" s="651"/>
      <c r="AJ17" s="652">
        <f>IF(AM17&lt;&gt;0,(AM17/$F17)*100,0)</f>
        <v>0</v>
      </c>
      <c r="AK17" s="649">
        <v>0</v>
      </c>
      <c r="AL17" s="649">
        <f>AM17-AK17</f>
        <v>0</v>
      </c>
      <c r="AM17" s="651"/>
      <c r="AN17" s="652">
        <f>IF(AQ17&lt;&gt;0,(AQ17/$F17)*100,0)</f>
        <v>0</v>
      </c>
      <c r="AO17" s="649">
        <v>0</v>
      </c>
      <c r="AP17" s="649">
        <f>AQ17-AO17</f>
        <v>0</v>
      </c>
      <c r="AQ17" s="651"/>
      <c r="AR17" s="652">
        <f>IF(AU17&lt;&gt;0,(AU17/$F17)*100,0)</f>
        <v>0</v>
      </c>
      <c r="AS17" s="649">
        <v>0</v>
      </c>
      <c r="AT17" s="649">
        <f>AU17-AS17</f>
        <v>0</v>
      </c>
      <c r="AU17" s="651"/>
      <c r="AV17" s="652">
        <f>IF(AY17&lt;&gt;0,(AY17/$F17)*100,0)</f>
        <v>0</v>
      </c>
      <c r="AW17" s="649">
        <v>0</v>
      </c>
      <c r="AX17" s="649">
        <f>AY17-AW17</f>
        <v>0</v>
      </c>
      <c r="AY17" s="651"/>
      <c r="AZ17" s="652">
        <f>IF(BC17&lt;&gt;0,(BC17/$F17)*100,0)</f>
        <v>0</v>
      </c>
      <c r="BA17" s="649">
        <v>0</v>
      </c>
      <c r="BB17" s="649">
        <f>BC17-BA17</f>
        <v>0</v>
      </c>
      <c r="BC17" s="651"/>
      <c r="BD17" s="652">
        <f>IF(BG17&lt;&gt;0,(BG17/$F17)*100,0)</f>
        <v>0</v>
      </c>
      <c r="BE17" s="649">
        <v>0</v>
      </c>
      <c r="BF17" s="649">
        <f>BG17-BE17</f>
        <v>0</v>
      </c>
      <c r="BG17" s="651"/>
      <c r="BH17" s="652">
        <f>IF(BK17&lt;&gt;0,(BK17/$F17)*100,0)</f>
        <v>0</v>
      </c>
      <c r="BI17" s="649">
        <v>0</v>
      </c>
      <c r="BJ17" s="649">
        <f>BK17-BI17</f>
        <v>0</v>
      </c>
      <c r="BK17" s="651"/>
      <c r="BL17" s="652">
        <f>IF(BO17&lt;&gt;0,(BO17/$F17)*100,0)</f>
        <v>0</v>
      </c>
      <c r="BM17" s="649">
        <v>0</v>
      </c>
      <c r="BN17" s="649">
        <f>BO17-BM17</f>
        <v>0</v>
      </c>
      <c r="BO17" s="651"/>
      <c r="BP17" s="652">
        <f>IF(BS17&lt;&gt;0,(BS17/$F17)*100,0)</f>
        <v>0</v>
      </c>
      <c r="BQ17" s="649">
        <v>0</v>
      </c>
      <c r="BR17" s="649">
        <f>BS17-BQ17</f>
        <v>0</v>
      </c>
      <c r="BS17" s="651"/>
      <c r="BT17" s="652">
        <f>IF(BW17&lt;&gt;0,(BW17/$F17)*100,0)</f>
        <v>0</v>
      </c>
      <c r="BU17" s="649">
        <v>0</v>
      </c>
      <c r="BV17" s="649">
        <f>BW17-BU17</f>
        <v>0</v>
      </c>
      <c r="BW17" s="651"/>
      <c r="BX17" s="652">
        <f>IF(CA17&lt;&gt;0,(CA17/$F17)*100,0)</f>
        <v>0</v>
      </c>
      <c r="BY17" s="649">
        <v>0</v>
      </c>
      <c r="BZ17" s="649">
        <f>CA17-BY17</f>
        <v>0</v>
      </c>
      <c r="CA17" s="651"/>
      <c r="CB17" s="652">
        <f>IF(CE17&lt;&gt;0,(CE17/$F17)*100,0)</f>
        <v>0</v>
      </c>
      <c r="CC17" s="649">
        <v>0</v>
      </c>
      <c r="CD17" s="649">
        <f>CE17-CC17</f>
        <v>0</v>
      </c>
      <c r="CE17" s="651"/>
      <c r="CF17" s="652">
        <f>IF(CI17&lt;&gt;0,(CI17/$F17)*100,0)</f>
        <v>0</v>
      </c>
      <c r="CG17" s="649">
        <v>0</v>
      </c>
      <c r="CH17" s="649">
        <f>CI17-CG17</f>
        <v>0</v>
      </c>
      <c r="CI17" s="651"/>
      <c r="CJ17" s="652">
        <f>IF(CM17&lt;&gt;0,(CM17/$F17)*100,0)</f>
        <v>0</v>
      </c>
      <c r="CK17" s="649">
        <v>0</v>
      </c>
      <c r="CL17" s="649">
        <f>CM17-CK17</f>
        <v>0</v>
      </c>
      <c r="CM17" s="651"/>
      <c r="CN17" s="652">
        <f>IF(CQ17&lt;&gt;0,(CQ17/$F17)*100,0)</f>
        <v>0</v>
      </c>
      <c r="CO17" s="649">
        <v>0</v>
      </c>
      <c r="CP17" s="649">
        <f>CQ17-CO17</f>
        <v>0</v>
      </c>
      <c r="CQ17" s="651"/>
      <c r="CR17" s="652">
        <f>IF(CU17&lt;&gt;0,(CU17/$F17)*100,0)</f>
        <v>0</v>
      </c>
      <c r="CS17" s="649">
        <v>0</v>
      </c>
      <c r="CT17" s="649">
        <f>CU17-CS17</f>
        <v>0</v>
      </c>
      <c r="CU17" s="651"/>
      <c r="CV17" s="652">
        <f>IF(CY17&lt;&gt;0,(CY17/$F17)*100,0)</f>
        <v>0</v>
      </c>
      <c r="CW17" s="649">
        <v>0</v>
      </c>
      <c r="CX17" s="649">
        <f>CY17-CW17</f>
        <v>0</v>
      </c>
      <c r="CY17" s="651"/>
      <c r="CZ17" s="652">
        <f>IF(DC17&lt;&gt;0,(DC17/$F17)*100,0)</f>
        <v>0</v>
      </c>
      <c r="DA17" s="649">
        <v>0</v>
      </c>
      <c r="DB17" s="649">
        <f>DC17-DA17</f>
        <v>0</v>
      </c>
      <c r="DC17" s="651"/>
      <c r="DD17" s="506"/>
      <c r="DE17" s="506"/>
      <c r="DF17" s="506"/>
      <c r="DG17" s="506"/>
      <c r="DH17" s="506"/>
      <c r="DI17" s="506"/>
      <c r="DJ17" s="506"/>
      <c r="DK17" s="506"/>
    </row>
    <row r="18" spans="2:115" ht="12.75" customHeight="1">
      <c r="B18" s="626"/>
      <c r="C18" s="627"/>
      <c r="D18" s="653" t="s">
        <v>2450</v>
      </c>
      <c r="E18" s="654" t="s">
        <v>2451</v>
      </c>
      <c r="F18" s="655">
        <f>IF(F17=0,F15,F17)</f>
        <v>1483458</v>
      </c>
      <c r="G18" s="656"/>
      <c r="H18" s="657"/>
      <c r="I18" s="658"/>
      <c r="J18" s="658"/>
      <c r="K18" s="659"/>
      <c r="L18" s="660">
        <f t="shared" ref="L18:AQ18" si="3">L17+H18</f>
        <v>0</v>
      </c>
      <c r="M18" s="660">
        <f t="shared" si="3"/>
        <v>0</v>
      </c>
      <c r="N18" s="661">
        <f t="shared" si="3"/>
        <v>0</v>
      </c>
      <c r="O18" s="662">
        <f t="shared" si="3"/>
        <v>0</v>
      </c>
      <c r="P18" s="663">
        <f t="shared" si="3"/>
        <v>0</v>
      </c>
      <c r="Q18" s="660">
        <f t="shared" si="3"/>
        <v>0</v>
      </c>
      <c r="R18" s="660">
        <f t="shared" si="3"/>
        <v>0</v>
      </c>
      <c r="S18" s="662">
        <f t="shared" si="3"/>
        <v>0</v>
      </c>
      <c r="T18" s="663">
        <f t="shared" si="3"/>
        <v>0</v>
      </c>
      <c r="U18" s="660">
        <f t="shared" si="3"/>
        <v>0</v>
      </c>
      <c r="V18" s="660">
        <f t="shared" si="3"/>
        <v>0</v>
      </c>
      <c r="W18" s="662">
        <f t="shared" si="3"/>
        <v>0</v>
      </c>
      <c r="X18" s="663">
        <f t="shared" si="3"/>
        <v>0</v>
      </c>
      <c r="Y18" s="660">
        <f t="shared" si="3"/>
        <v>0</v>
      </c>
      <c r="Z18" s="660">
        <f t="shared" si="3"/>
        <v>0</v>
      </c>
      <c r="AA18" s="662">
        <f t="shared" si="3"/>
        <v>0</v>
      </c>
      <c r="AB18" s="663">
        <f t="shared" si="3"/>
        <v>0</v>
      </c>
      <c r="AC18" s="660">
        <f t="shared" si="3"/>
        <v>0</v>
      </c>
      <c r="AD18" s="660">
        <f t="shared" si="3"/>
        <v>0</v>
      </c>
      <c r="AE18" s="662">
        <f t="shared" si="3"/>
        <v>0</v>
      </c>
      <c r="AF18" s="663">
        <f t="shared" si="3"/>
        <v>0</v>
      </c>
      <c r="AG18" s="660">
        <f t="shared" si="3"/>
        <v>0</v>
      </c>
      <c r="AH18" s="660">
        <f t="shared" si="3"/>
        <v>0</v>
      </c>
      <c r="AI18" s="662">
        <f t="shared" si="3"/>
        <v>0</v>
      </c>
      <c r="AJ18" s="663">
        <f t="shared" si="3"/>
        <v>0</v>
      </c>
      <c r="AK18" s="660">
        <f t="shared" si="3"/>
        <v>0</v>
      </c>
      <c r="AL18" s="660">
        <f t="shared" si="3"/>
        <v>0</v>
      </c>
      <c r="AM18" s="662">
        <f t="shared" si="3"/>
        <v>0</v>
      </c>
      <c r="AN18" s="663">
        <f t="shared" si="3"/>
        <v>0</v>
      </c>
      <c r="AO18" s="660">
        <f t="shared" si="3"/>
        <v>0</v>
      </c>
      <c r="AP18" s="660">
        <f t="shared" si="3"/>
        <v>0</v>
      </c>
      <c r="AQ18" s="662">
        <f t="shared" si="3"/>
        <v>0</v>
      </c>
      <c r="AR18" s="663">
        <f t="shared" ref="AR18:BW18" si="4">AR17+AN18</f>
        <v>0</v>
      </c>
      <c r="AS18" s="660">
        <f t="shared" si="4"/>
        <v>0</v>
      </c>
      <c r="AT18" s="660">
        <f t="shared" si="4"/>
        <v>0</v>
      </c>
      <c r="AU18" s="662">
        <f t="shared" si="4"/>
        <v>0</v>
      </c>
      <c r="AV18" s="663">
        <f t="shared" si="4"/>
        <v>0</v>
      </c>
      <c r="AW18" s="660">
        <f t="shared" si="4"/>
        <v>0</v>
      </c>
      <c r="AX18" s="660">
        <f t="shared" si="4"/>
        <v>0</v>
      </c>
      <c r="AY18" s="662">
        <f t="shared" si="4"/>
        <v>0</v>
      </c>
      <c r="AZ18" s="663">
        <f t="shared" si="4"/>
        <v>0</v>
      </c>
      <c r="BA18" s="660">
        <f t="shared" si="4"/>
        <v>0</v>
      </c>
      <c r="BB18" s="660">
        <f t="shared" si="4"/>
        <v>0</v>
      </c>
      <c r="BC18" s="662">
        <f t="shared" si="4"/>
        <v>0</v>
      </c>
      <c r="BD18" s="663">
        <f t="shared" si="4"/>
        <v>0</v>
      </c>
      <c r="BE18" s="660">
        <f t="shared" si="4"/>
        <v>0</v>
      </c>
      <c r="BF18" s="660">
        <f t="shared" si="4"/>
        <v>0</v>
      </c>
      <c r="BG18" s="662">
        <f t="shared" si="4"/>
        <v>0</v>
      </c>
      <c r="BH18" s="663">
        <f t="shared" si="4"/>
        <v>0</v>
      </c>
      <c r="BI18" s="660">
        <f t="shared" si="4"/>
        <v>0</v>
      </c>
      <c r="BJ18" s="660">
        <f t="shared" si="4"/>
        <v>0</v>
      </c>
      <c r="BK18" s="662">
        <f t="shared" si="4"/>
        <v>0</v>
      </c>
      <c r="BL18" s="663">
        <f t="shared" si="4"/>
        <v>0</v>
      </c>
      <c r="BM18" s="660">
        <f t="shared" si="4"/>
        <v>0</v>
      </c>
      <c r="BN18" s="660">
        <f t="shared" si="4"/>
        <v>0</v>
      </c>
      <c r="BO18" s="662">
        <f t="shared" si="4"/>
        <v>0</v>
      </c>
      <c r="BP18" s="663">
        <f t="shared" si="4"/>
        <v>0</v>
      </c>
      <c r="BQ18" s="660">
        <f t="shared" si="4"/>
        <v>0</v>
      </c>
      <c r="BR18" s="660">
        <f t="shared" si="4"/>
        <v>0</v>
      </c>
      <c r="BS18" s="662">
        <f t="shared" si="4"/>
        <v>0</v>
      </c>
      <c r="BT18" s="663">
        <f t="shared" si="4"/>
        <v>0</v>
      </c>
      <c r="BU18" s="660">
        <f t="shared" si="4"/>
        <v>0</v>
      </c>
      <c r="BV18" s="660">
        <f t="shared" si="4"/>
        <v>0</v>
      </c>
      <c r="BW18" s="662">
        <f t="shared" si="4"/>
        <v>0</v>
      </c>
      <c r="BX18" s="663">
        <f t="shared" ref="BX18:DC18" si="5">BX17+BT18</f>
        <v>0</v>
      </c>
      <c r="BY18" s="660">
        <f t="shared" si="5"/>
        <v>0</v>
      </c>
      <c r="BZ18" s="660">
        <f t="shared" si="5"/>
        <v>0</v>
      </c>
      <c r="CA18" s="662">
        <f t="shared" si="5"/>
        <v>0</v>
      </c>
      <c r="CB18" s="663">
        <f t="shared" si="5"/>
        <v>0</v>
      </c>
      <c r="CC18" s="660">
        <f t="shared" si="5"/>
        <v>0</v>
      </c>
      <c r="CD18" s="660">
        <f t="shared" si="5"/>
        <v>0</v>
      </c>
      <c r="CE18" s="662">
        <f t="shared" si="5"/>
        <v>0</v>
      </c>
      <c r="CF18" s="663">
        <f t="shared" si="5"/>
        <v>0</v>
      </c>
      <c r="CG18" s="660">
        <f t="shared" si="5"/>
        <v>0</v>
      </c>
      <c r="CH18" s="660">
        <f t="shared" si="5"/>
        <v>0</v>
      </c>
      <c r="CI18" s="662">
        <f t="shared" si="5"/>
        <v>0</v>
      </c>
      <c r="CJ18" s="663">
        <f t="shared" si="5"/>
        <v>0</v>
      </c>
      <c r="CK18" s="660">
        <f t="shared" si="5"/>
        <v>0</v>
      </c>
      <c r="CL18" s="660">
        <f t="shared" si="5"/>
        <v>0</v>
      </c>
      <c r="CM18" s="662">
        <f t="shared" si="5"/>
        <v>0</v>
      </c>
      <c r="CN18" s="663">
        <f t="shared" si="5"/>
        <v>0</v>
      </c>
      <c r="CO18" s="660">
        <f t="shared" si="5"/>
        <v>0</v>
      </c>
      <c r="CP18" s="660">
        <f t="shared" si="5"/>
        <v>0</v>
      </c>
      <c r="CQ18" s="662">
        <f t="shared" si="5"/>
        <v>0</v>
      </c>
      <c r="CR18" s="663">
        <f t="shared" si="5"/>
        <v>0</v>
      </c>
      <c r="CS18" s="660">
        <f t="shared" si="5"/>
        <v>0</v>
      </c>
      <c r="CT18" s="660">
        <f t="shared" si="5"/>
        <v>0</v>
      </c>
      <c r="CU18" s="662">
        <f t="shared" si="5"/>
        <v>0</v>
      </c>
      <c r="CV18" s="663">
        <f t="shared" si="5"/>
        <v>0</v>
      </c>
      <c r="CW18" s="660">
        <f t="shared" si="5"/>
        <v>0</v>
      </c>
      <c r="CX18" s="660">
        <f t="shared" si="5"/>
        <v>0</v>
      </c>
      <c r="CY18" s="662">
        <f t="shared" si="5"/>
        <v>0</v>
      </c>
      <c r="CZ18" s="663">
        <f t="shared" si="5"/>
        <v>0</v>
      </c>
      <c r="DA18" s="660">
        <f t="shared" si="5"/>
        <v>0</v>
      </c>
      <c r="DB18" s="660">
        <f t="shared" si="5"/>
        <v>0</v>
      </c>
      <c r="DC18" s="662">
        <f t="shared" si="5"/>
        <v>0</v>
      </c>
      <c r="DD18" s="506"/>
      <c r="DE18" s="506"/>
      <c r="DF18" s="506"/>
      <c r="DG18" s="506"/>
      <c r="DH18" s="506"/>
      <c r="DI18" s="506"/>
      <c r="DJ18" s="506"/>
      <c r="DK18" s="506"/>
    </row>
    <row r="19" spans="2:115" ht="12.75" customHeight="1">
      <c r="B19" s="610">
        <v>2</v>
      </c>
      <c r="C19" s="664" t="s">
        <v>2427</v>
      </c>
      <c r="D19" s="612" t="s">
        <v>2445</v>
      </c>
      <c r="E19" s="613" t="s">
        <v>2446</v>
      </c>
      <c r="F19" s="614">
        <v>562401.39</v>
      </c>
      <c r="G19" s="615">
        <v>1.0390943847805147E-2</v>
      </c>
      <c r="H19" s="616"/>
      <c r="I19" s="617"/>
      <c r="J19" s="617"/>
      <c r="K19" s="618"/>
      <c r="L19" s="619" t="e">
        <f>NA()</f>
        <v>#N/A</v>
      </c>
      <c r="M19" s="620" t="e">
        <f>NA()</f>
        <v>#N/A</v>
      </c>
      <c r="N19" s="621" t="e">
        <f>NA()</f>
        <v>#N/A</v>
      </c>
      <c r="O19" s="622" t="e">
        <f>M19+N19</f>
        <v>#N/A</v>
      </c>
      <c r="P19" s="619" t="e">
        <f>NA()</f>
        <v>#N/A</v>
      </c>
      <c r="Q19" s="624" t="e">
        <f>NA()</f>
        <v>#N/A</v>
      </c>
      <c r="R19" s="624" t="e">
        <f>NA()</f>
        <v>#N/A</v>
      </c>
      <c r="S19" s="625" t="e">
        <f>Q19+R19</f>
        <v>#N/A</v>
      </c>
      <c r="T19" s="619">
        <v>4.1666666666600003</v>
      </c>
      <c r="U19" s="624">
        <v>23433.391249962511</v>
      </c>
      <c r="V19" s="624" t="e">
        <f>NA()</f>
        <v>#N/A</v>
      </c>
      <c r="W19" s="625" t="e">
        <f>U19+V19</f>
        <v>#N/A</v>
      </c>
      <c r="X19" s="619">
        <v>4.1666666666600003</v>
      </c>
      <c r="Y19" s="624">
        <v>23433.391249962511</v>
      </c>
      <c r="Z19" s="624" t="e">
        <f>NA()</f>
        <v>#N/A</v>
      </c>
      <c r="AA19" s="625" t="e">
        <f>Y19+Z19</f>
        <v>#N/A</v>
      </c>
      <c r="AB19" s="619">
        <v>4.1666666666600003</v>
      </c>
      <c r="AC19" s="624">
        <v>23433.391249962511</v>
      </c>
      <c r="AD19" s="624" t="e">
        <f>NA()</f>
        <v>#N/A</v>
      </c>
      <c r="AE19" s="625" t="e">
        <f>AC19+AD19</f>
        <v>#N/A</v>
      </c>
      <c r="AF19" s="619">
        <v>4.1666666666600003</v>
      </c>
      <c r="AG19" s="624">
        <v>23433.391249962511</v>
      </c>
      <c r="AH19" s="624" t="e">
        <f>NA()</f>
        <v>#N/A</v>
      </c>
      <c r="AI19" s="625" t="e">
        <f>AG19+AH19</f>
        <v>#N/A</v>
      </c>
      <c r="AJ19" s="619">
        <v>4.1666666666600003</v>
      </c>
      <c r="AK19" s="624">
        <v>23433.391249962511</v>
      </c>
      <c r="AL19" s="624" t="e">
        <f>NA()</f>
        <v>#N/A</v>
      </c>
      <c r="AM19" s="625" t="e">
        <f>AK19+AL19</f>
        <v>#N/A</v>
      </c>
      <c r="AN19" s="619">
        <v>4.1666666666600003</v>
      </c>
      <c r="AO19" s="624">
        <v>23433.391249962511</v>
      </c>
      <c r="AP19" s="624" t="e">
        <f>NA()</f>
        <v>#N/A</v>
      </c>
      <c r="AQ19" s="625" t="e">
        <f>AO19+AP19</f>
        <v>#N/A</v>
      </c>
      <c r="AR19" s="619">
        <v>4.1666666666600003</v>
      </c>
      <c r="AS19" s="624">
        <v>23433.391249962511</v>
      </c>
      <c r="AT19" s="624" t="e">
        <f>NA()</f>
        <v>#N/A</v>
      </c>
      <c r="AU19" s="625" t="e">
        <f>AS19+AT19</f>
        <v>#N/A</v>
      </c>
      <c r="AV19" s="619">
        <v>4.1666666666600003</v>
      </c>
      <c r="AW19" s="624">
        <v>23433.391249962511</v>
      </c>
      <c r="AX19" s="624" t="e">
        <f>NA()</f>
        <v>#N/A</v>
      </c>
      <c r="AY19" s="625" t="e">
        <f>AW19+AX19</f>
        <v>#N/A</v>
      </c>
      <c r="AZ19" s="619">
        <v>4.1666666666600003</v>
      </c>
      <c r="BA19" s="624">
        <v>23433.391249962511</v>
      </c>
      <c r="BB19" s="624" t="e">
        <f>NA()</f>
        <v>#N/A</v>
      </c>
      <c r="BC19" s="625" t="e">
        <f>BA19+BB19</f>
        <v>#N/A</v>
      </c>
      <c r="BD19" s="619">
        <v>4.1666666666600003</v>
      </c>
      <c r="BE19" s="624">
        <v>23433.391249962511</v>
      </c>
      <c r="BF19" s="624" t="e">
        <f>NA()</f>
        <v>#N/A</v>
      </c>
      <c r="BG19" s="625" t="e">
        <f>BE19+BF19</f>
        <v>#N/A</v>
      </c>
      <c r="BH19" s="619">
        <v>4.1666666666600003</v>
      </c>
      <c r="BI19" s="624">
        <v>23433.391249962511</v>
      </c>
      <c r="BJ19" s="624" t="e">
        <f>NA()</f>
        <v>#N/A</v>
      </c>
      <c r="BK19" s="625" t="e">
        <f>BI19+BJ19</f>
        <v>#N/A</v>
      </c>
      <c r="BL19" s="619">
        <v>4.1666666666600003</v>
      </c>
      <c r="BM19" s="624">
        <v>23433.391249962511</v>
      </c>
      <c r="BN19" s="624" t="e">
        <f>NA()</f>
        <v>#N/A</v>
      </c>
      <c r="BO19" s="625" t="e">
        <f>BM19+BN19</f>
        <v>#N/A</v>
      </c>
      <c r="BP19" s="619">
        <v>4.1666666666600003</v>
      </c>
      <c r="BQ19" s="624">
        <v>23433.391249962511</v>
      </c>
      <c r="BR19" s="624" t="e">
        <f>NA()</f>
        <v>#N/A</v>
      </c>
      <c r="BS19" s="625" t="e">
        <f>BQ19+BR19</f>
        <v>#N/A</v>
      </c>
      <c r="BT19" s="619">
        <v>4.1666666666600003</v>
      </c>
      <c r="BU19" s="624">
        <v>23433.391249962511</v>
      </c>
      <c r="BV19" s="624" t="e">
        <f>NA()</f>
        <v>#N/A</v>
      </c>
      <c r="BW19" s="625" t="e">
        <f>BU19+BV19</f>
        <v>#N/A</v>
      </c>
      <c r="BX19" s="619">
        <v>4.1666666666600003</v>
      </c>
      <c r="BY19" s="624">
        <v>23433.391249962511</v>
      </c>
      <c r="BZ19" s="624" t="e">
        <f>NA()</f>
        <v>#N/A</v>
      </c>
      <c r="CA19" s="625" t="e">
        <f>BY19+BZ19</f>
        <v>#N/A</v>
      </c>
      <c r="CB19" s="619">
        <v>4.1666666666600003</v>
      </c>
      <c r="CC19" s="624">
        <v>23433.391249962511</v>
      </c>
      <c r="CD19" s="624" t="e">
        <f>NA()</f>
        <v>#N/A</v>
      </c>
      <c r="CE19" s="625" t="e">
        <f>CC19+CD19</f>
        <v>#N/A</v>
      </c>
      <c r="CF19" s="619">
        <v>4.1666666666600003</v>
      </c>
      <c r="CG19" s="624">
        <v>23433.391249962511</v>
      </c>
      <c r="CH19" s="624" t="e">
        <f>NA()</f>
        <v>#N/A</v>
      </c>
      <c r="CI19" s="625" t="e">
        <f>CG19+CH19</f>
        <v>#N/A</v>
      </c>
      <c r="CJ19" s="619">
        <v>4.1666666666600003</v>
      </c>
      <c r="CK19" s="624">
        <v>23433.391249962511</v>
      </c>
      <c r="CL19" s="624" t="e">
        <f>NA()</f>
        <v>#N/A</v>
      </c>
      <c r="CM19" s="625" t="e">
        <f>CK19+CL19</f>
        <v>#N/A</v>
      </c>
      <c r="CN19" s="619">
        <v>4.1666666666600003</v>
      </c>
      <c r="CO19" s="624">
        <v>23433.391249962511</v>
      </c>
      <c r="CP19" s="624" t="e">
        <f>NA()</f>
        <v>#N/A</v>
      </c>
      <c r="CQ19" s="625" t="e">
        <f>CO19+CP19</f>
        <v>#N/A</v>
      </c>
      <c r="CR19" s="619">
        <v>4.1666666666600003</v>
      </c>
      <c r="CS19" s="624">
        <v>23433.391249962511</v>
      </c>
      <c r="CT19" s="624" t="e">
        <f>NA()</f>
        <v>#N/A</v>
      </c>
      <c r="CU19" s="625" t="e">
        <f>CS19+CT19</f>
        <v>#N/A</v>
      </c>
      <c r="CV19" s="619">
        <v>4.1666666666600003</v>
      </c>
      <c r="CW19" s="624">
        <v>23433.391249962511</v>
      </c>
      <c r="CX19" s="624" t="e">
        <f>NA()</f>
        <v>#N/A</v>
      </c>
      <c r="CY19" s="625" t="e">
        <f>CW19+CX19</f>
        <v>#N/A</v>
      </c>
      <c r="CZ19" s="619">
        <v>4.1666666666600003</v>
      </c>
      <c r="DA19" s="624">
        <v>23433.391249962511</v>
      </c>
      <c r="DB19" s="624" t="e">
        <f>NA()</f>
        <v>#N/A</v>
      </c>
      <c r="DC19" s="625" t="e">
        <f>DA19+DB19</f>
        <v>#N/A</v>
      </c>
      <c r="DD19" s="506"/>
      <c r="DE19" s="506"/>
      <c r="DF19" s="506"/>
      <c r="DG19" s="506"/>
      <c r="DH19" s="506"/>
      <c r="DI19" s="506"/>
      <c r="DJ19" s="506"/>
      <c r="DK19" s="506"/>
    </row>
    <row r="20" spans="2:115" ht="12.75" customHeight="1">
      <c r="B20" s="626"/>
      <c r="C20" s="627"/>
      <c r="D20" s="628" t="s">
        <v>2445</v>
      </c>
      <c r="E20" s="629" t="s">
        <v>2447</v>
      </c>
      <c r="F20" s="630">
        <f>IF(F21&lt;&gt;0,F19-F21,0)</f>
        <v>0</v>
      </c>
      <c r="G20" s="631"/>
      <c r="H20" s="632"/>
      <c r="I20" s="633"/>
      <c r="J20" s="633"/>
      <c r="K20" s="634"/>
      <c r="L20" s="635" t="e">
        <f t="shared" ref="L20:AQ20" si="6">L19+H20</f>
        <v>#N/A</v>
      </c>
      <c r="M20" s="635" t="e">
        <f t="shared" si="6"/>
        <v>#N/A</v>
      </c>
      <c r="N20" s="636" t="e">
        <f t="shared" si="6"/>
        <v>#N/A</v>
      </c>
      <c r="O20" s="637" t="e">
        <f t="shared" si="6"/>
        <v>#N/A</v>
      </c>
      <c r="P20" s="638" t="e">
        <f t="shared" si="6"/>
        <v>#N/A</v>
      </c>
      <c r="Q20" s="639" t="e">
        <f t="shared" si="6"/>
        <v>#N/A</v>
      </c>
      <c r="R20" s="640" t="e">
        <f t="shared" si="6"/>
        <v>#N/A</v>
      </c>
      <c r="S20" s="641" t="e">
        <f t="shared" si="6"/>
        <v>#N/A</v>
      </c>
      <c r="T20" s="638" t="e">
        <f t="shared" si="6"/>
        <v>#N/A</v>
      </c>
      <c r="U20" s="639" t="e">
        <f t="shared" si="6"/>
        <v>#N/A</v>
      </c>
      <c r="V20" s="640" t="e">
        <f t="shared" si="6"/>
        <v>#N/A</v>
      </c>
      <c r="W20" s="641" t="e">
        <f t="shared" si="6"/>
        <v>#N/A</v>
      </c>
      <c r="X20" s="638" t="e">
        <f t="shared" si="6"/>
        <v>#N/A</v>
      </c>
      <c r="Y20" s="639" t="e">
        <f t="shared" si="6"/>
        <v>#N/A</v>
      </c>
      <c r="Z20" s="640" t="e">
        <f t="shared" si="6"/>
        <v>#N/A</v>
      </c>
      <c r="AA20" s="641" t="e">
        <f t="shared" si="6"/>
        <v>#N/A</v>
      </c>
      <c r="AB20" s="638" t="e">
        <f t="shared" si="6"/>
        <v>#N/A</v>
      </c>
      <c r="AC20" s="639" t="e">
        <f t="shared" si="6"/>
        <v>#N/A</v>
      </c>
      <c r="AD20" s="640" t="e">
        <f t="shared" si="6"/>
        <v>#N/A</v>
      </c>
      <c r="AE20" s="641" t="e">
        <f t="shared" si="6"/>
        <v>#N/A</v>
      </c>
      <c r="AF20" s="638" t="e">
        <f t="shared" si="6"/>
        <v>#N/A</v>
      </c>
      <c r="AG20" s="639" t="e">
        <f t="shared" si="6"/>
        <v>#N/A</v>
      </c>
      <c r="AH20" s="640" t="e">
        <f t="shared" si="6"/>
        <v>#N/A</v>
      </c>
      <c r="AI20" s="641" t="e">
        <f t="shared" si="6"/>
        <v>#N/A</v>
      </c>
      <c r="AJ20" s="638" t="e">
        <f t="shared" si="6"/>
        <v>#N/A</v>
      </c>
      <c r="AK20" s="639" t="e">
        <f t="shared" si="6"/>
        <v>#N/A</v>
      </c>
      <c r="AL20" s="640" t="e">
        <f t="shared" si="6"/>
        <v>#N/A</v>
      </c>
      <c r="AM20" s="641" t="e">
        <f t="shared" si="6"/>
        <v>#N/A</v>
      </c>
      <c r="AN20" s="638" t="e">
        <f t="shared" si="6"/>
        <v>#N/A</v>
      </c>
      <c r="AO20" s="639" t="e">
        <f t="shared" si="6"/>
        <v>#N/A</v>
      </c>
      <c r="AP20" s="640" t="e">
        <f t="shared" si="6"/>
        <v>#N/A</v>
      </c>
      <c r="AQ20" s="641" t="e">
        <f t="shared" si="6"/>
        <v>#N/A</v>
      </c>
      <c r="AR20" s="638" t="e">
        <f t="shared" ref="AR20:BW20" si="7">AR19+AN20</f>
        <v>#N/A</v>
      </c>
      <c r="AS20" s="639" t="e">
        <f t="shared" si="7"/>
        <v>#N/A</v>
      </c>
      <c r="AT20" s="640" t="e">
        <f t="shared" si="7"/>
        <v>#N/A</v>
      </c>
      <c r="AU20" s="641" t="e">
        <f t="shared" si="7"/>
        <v>#N/A</v>
      </c>
      <c r="AV20" s="638" t="e">
        <f t="shared" si="7"/>
        <v>#N/A</v>
      </c>
      <c r="AW20" s="639" t="e">
        <f t="shared" si="7"/>
        <v>#N/A</v>
      </c>
      <c r="AX20" s="640" t="e">
        <f t="shared" si="7"/>
        <v>#N/A</v>
      </c>
      <c r="AY20" s="641" t="e">
        <f t="shared" si="7"/>
        <v>#N/A</v>
      </c>
      <c r="AZ20" s="638" t="e">
        <f t="shared" si="7"/>
        <v>#N/A</v>
      </c>
      <c r="BA20" s="639" t="e">
        <f t="shared" si="7"/>
        <v>#N/A</v>
      </c>
      <c r="BB20" s="640" t="e">
        <f t="shared" si="7"/>
        <v>#N/A</v>
      </c>
      <c r="BC20" s="641" t="e">
        <f t="shared" si="7"/>
        <v>#N/A</v>
      </c>
      <c r="BD20" s="638" t="e">
        <f t="shared" si="7"/>
        <v>#N/A</v>
      </c>
      <c r="BE20" s="639" t="e">
        <f t="shared" si="7"/>
        <v>#N/A</v>
      </c>
      <c r="BF20" s="640" t="e">
        <f t="shared" si="7"/>
        <v>#N/A</v>
      </c>
      <c r="BG20" s="641" t="e">
        <f t="shared" si="7"/>
        <v>#N/A</v>
      </c>
      <c r="BH20" s="638" t="e">
        <f t="shared" si="7"/>
        <v>#N/A</v>
      </c>
      <c r="BI20" s="639" t="e">
        <f t="shared" si="7"/>
        <v>#N/A</v>
      </c>
      <c r="BJ20" s="640" t="e">
        <f t="shared" si="7"/>
        <v>#N/A</v>
      </c>
      <c r="BK20" s="641" t="e">
        <f t="shared" si="7"/>
        <v>#N/A</v>
      </c>
      <c r="BL20" s="638" t="e">
        <f t="shared" si="7"/>
        <v>#N/A</v>
      </c>
      <c r="BM20" s="639" t="e">
        <f t="shared" si="7"/>
        <v>#N/A</v>
      </c>
      <c r="BN20" s="640" t="e">
        <f t="shared" si="7"/>
        <v>#N/A</v>
      </c>
      <c r="BO20" s="641" t="e">
        <f t="shared" si="7"/>
        <v>#N/A</v>
      </c>
      <c r="BP20" s="638" t="e">
        <f t="shared" si="7"/>
        <v>#N/A</v>
      </c>
      <c r="BQ20" s="639" t="e">
        <f t="shared" si="7"/>
        <v>#N/A</v>
      </c>
      <c r="BR20" s="640" t="e">
        <f t="shared" si="7"/>
        <v>#N/A</v>
      </c>
      <c r="BS20" s="641" t="e">
        <f t="shared" si="7"/>
        <v>#N/A</v>
      </c>
      <c r="BT20" s="638" t="e">
        <f t="shared" si="7"/>
        <v>#N/A</v>
      </c>
      <c r="BU20" s="639" t="e">
        <f t="shared" si="7"/>
        <v>#N/A</v>
      </c>
      <c r="BV20" s="640" t="e">
        <f t="shared" si="7"/>
        <v>#N/A</v>
      </c>
      <c r="BW20" s="641" t="e">
        <f t="shared" si="7"/>
        <v>#N/A</v>
      </c>
      <c r="BX20" s="638" t="e">
        <f t="shared" ref="BX20:DC20" si="8">BX19+BT20</f>
        <v>#N/A</v>
      </c>
      <c r="BY20" s="639" t="e">
        <f t="shared" si="8"/>
        <v>#N/A</v>
      </c>
      <c r="BZ20" s="640" t="e">
        <f t="shared" si="8"/>
        <v>#N/A</v>
      </c>
      <c r="CA20" s="641" t="e">
        <f t="shared" si="8"/>
        <v>#N/A</v>
      </c>
      <c r="CB20" s="638" t="e">
        <f t="shared" si="8"/>
        <v>#N/A</v>
      </c>
      <c r="CC20" s="639" t="e">
        <f t="shared" si="8"/>
        <v>#N/A</v>
      </c>
      <c r="CD20" s="640" t="e">
        <f t="shared" si="8"/>
        <v>#N/A</v>
      </c>
      <c r="CE20" s="641" t="e">
        <f t="shared" si="8"/>
        <v>#N/A</v>
      </c>
      <c r="CF20" s="638" t="e">
        <f t="shared" si="8"/>
        <v>#N/A</v>
      </c>
      <c r="CG20" s="639" t="e">
        <f t="shared" si="8"/>
        <v>#N/A</v>
      </c>
      <c r="CH20" s="640" t="e">
        <f t="shared" si="8"/>
        <v>#N/A</v>
      </c>
      <c r="CI20" s="641" t="e">
        <f t="shared" si="8"/>
        <v>#N/A</v>
      </c>
      <c r="CJ20" s="638" t="e">
        <f t="shared" si="8"/>
        <v>#N/A</v>
      </c>
      <c r="CK20" s="639" t="e">
        <f t="shared" si="8"/>
        <v>#N/A</v>
      </c>
      <c r="CL20" s="640" t="e">
        <f t="shared" si="8"/>
        <v>#N/A</v>
      </c>
      <c r="CM20" s="641" t="e">
        <f t="shared" si="8"/>
        <v>#N/A</v>
      </c>
      <c r="CN20" s="638" t="e">
        <f t="shared" si="8"/>
        <v>#N/A</v>
      </c>
      <c r="CO20" s="639" t="e">
        <f t="shared" si="8"/>
        <v>#N/A</v>
      </c>
      <c r="CP20" s="640" t="e">
        <f t="shared" si="8"/>
        <v>#N/A</v>
      </c>
      <c r="CQ20" s="641" t="e">
        <f t="shared" si="8"/>
        <v>#N/A</v>
      </c>
      <c r="CR20" s="638" t="e">
        <f t="shared" si="8"/>
        <v>#N/A</v>
      </c>
      <c r="CS20" s="639" t="e">
        <f t="shared" si="8"/>
        <v>#N/A</v>
      </c>
      <c r="CT20" s="640" t="e">
        <f t="shared" si="8"/>
        <v>#N/A</v>
      </c>
      <c r="CU20" s="641" t="e">
        <f t="shared" si="8"/>
        <v>#N/A</v>
      </c>
      <c r="CV20" s="638" t="e">
        <f t="shared" si="8"/>
        <v>#N/A</v>
      </c>
      <c r="CW20" s="639" t="e">
        <f t="shared" si="8"/>
        <v>#N/A</v>
      </c>
      <c r="CX20" s="640" t="e">
        <f t="shared" si="8"/>
        <v>#N/A</v>
      </c>
      <c r="CY20" s="641" t="e">
        <f t="shared" si="8"/>
        <v>#N/A</v>
      </c>
      <c r="CZ20" s="638" t="e">
        <f t="shared" si="8"/>
        <v>#N/A</v>
      </c>
      <c r="DA20" s="639" t="e">
        <f t="shared" si="8"/>
        <v>#N/A</v>
      </c>
      <c r="DB20" s="640" t="e">
        <f t="shared" si="8"/>
        <v>#N/A</v>
      </c>
      <c r="DC20" s="641" t="e">
        <f t="shared" si="8"/>
        <v>#N/A</v>
      </c>
      <c r="DD20" s="506"/>
      <c r="DE20" s="506"/>
      <c r="DF20" s="506"/>
      <c r="DG20" s="506"/>
      <c r="DH20" s="506"/>
      <c r="DI20" s="506"/>
      <c r="DJ20" s="506"/>
      <c r="DK20" s="506"/>
    </row>
    <row r="21" spans="2:115" ht="12.75" customHeight="1">
      <c r="B21" s="626"/>
      <c r="C21" s="627"/>
      <c r="D21" s="642" t="s">
        <v>2448</v>
      </c>
      <c r="E21" s="643" t="s">
        <v>2449</v>
      </c>
      <c r="F21" s="644"/>
      <c r="G21" s="645">
        <f>IF(F21=0,0,F21/F$115)</f>
        <v>0</v>
      </c>
      <c r="H21" s="646"/>
      <c r="I21" s="647"/>
      <c r="J21" s="647"/>
      <c r="K21" s="648"/>
      <c r="L21" s="649" t="e">
        <f>IF(O21&lt;&gt;0,(O21/$F21)*100,0)</f>
        <v>#REF!</v>
      </c>
      <c r="M21" s="649" t="e">
        <f>NA()</f>
        <v>#N/A</v>
      </c>
      <c r="N21" s="650" t="e">
        <f>O21-M21</f>
        <v>#REF!</v>
      </c>
      <c r="O21" s="651" t="e">
        <f>'COMP INVESTIM.'!#REF!</f>
        <v>#REF!</v>
      </c>
      <c r="P21" s="652">
        <f>IF(S21&lt;&gt;0,(S21/$F21)*100,0)</f>
        <v>0</v>
      </c>
      <c r="Q21" s="649">
        <v>0</v>
      </c>
      <c r="R21" s="649">
        <f>S21-Q21</f>
        <v>0</v>
      </c>
      <c r="S21" s="651"/>
      <c r="T21" s="652">
        <f>IF(W21&lt;&gt;0,(W21/$F21)*100,0)</f>
        <v>0</v>
      </c>
      <c r="U21" s="649">
        <v>0</v>
      </c>
      <c r="V21" s="649">
        <f>W21-U21</f>
        <v>0</v>
      </c>
      <c r="W21" s="651"/>
      <c r="X21" s="652">
        <f>IF(AA21&lt;&gt;0,(AA21/$F21)*100,0)</f>
        <v>0</v>
      </c>
      <c r="Y21" s="649">
        <v>0</v>
      </c>
      <c r="Z21" s="649">
        <f>AA21-Y21</f>
        <v>0</v>
      </c>
      <c r="AA21" s="651"/>
      <c r="AB21" s="652">
        <f>IF(AE21&lt;&gt;0,(AE21/$F21)*100,0)</f>
        <v>0</v>
      </c>
      <c r="AC21" s="649">
        <v>0</v>
      </c>
      <c r="AD21" s="649">
        <f>AE21-AC21</f>
        <v>0</v>
      </c>
      <c r="AE21" s="651"/>
      <c r="AF21" s="652">
        <f>IF(AI21&lt;&gt;0,(AI21/$F21)*100,0)</f>
        <v>0</v>
      </c>
      <c r="AG21" s="649">
        <v>0</v>
      </c>
      <c r="AH21" s="649">
        <f>AI21-AG21</f>
        <v>0</v>
      </c>
      <c r="AI21" s="651"/>
      <c r="AJ21" s="652">
        <f>IF(AM21&lt;&gt;0,(AM21/$F21)*100,0)</f>
        <v>0</v>
      </c>
      <c r="AK21" s="649">
        <v>0</v>
      </c>
      <c r="AL21" s="649">
        <f>AM21-AK21</f>
        <v>0</v>
      </c>
      <c r="AM21" s="651"/>
      <c r="AN21" s="652">
        <f>IF(AQ21&lt;&gt;0,(AQ21/$F21)*100,0)</f>
        <v>0</v>
      </c>
      <c r="AO21" s="649">
        <v>0</v>
      </c>
      <c r="AP21" s="649">
        <f>AQ21-AO21</f>
        <v>0</v>
      </c>
      <c r="AQ21" s="651"/>
      <c r="AR21" s="652">
        <f>IF(AU21&lt;&gt;0,(AU21/$F21)*100,0)</f>
        <v>0</v>
      </c>
      <c r="AS21" s="649">
        <v>0</v>
      </c>
      <c r="AT21" s="649">
        <f>AU21-AS21</f>
        <v>0</v>
      </c>
      <c r="AU21" s="651"/>
      <c r="AV21" s="652">
        <f>IF(AY21&lt;&gt;0,(AY21/$F21)*100,0)</f>
        <v>0</v>
      </c>
      <c r="AW21" s="649">
        <v>0</v>
      </c>
      <c r="AX21" s="649">
        <f>AY21-AW21</f>
        <v>0</v>
      </c>
      <c r="AY21" s="651"/>
      <c r="AZ21" s="652">
        <f>IF(BC21&lt;&gt;0,(BC21/$F21)*100,0)</f>
        <v>0</v>
      </c>
      <c r="BA21" s="649">
        <v>0</v>
      </c>
      <c r="BB21" s="649">
        <f>BC21-BA21</f>
        <v>0</v>
      </c>
      <c r="BC21" s="651"/>
      <c r="BD21" s="652">
        <f>IF(BG21&lt;&gt;0,(BG21/$F21)*100,0)</f>
        <v>0</v>
      </c>
      <c r="BE21" s="649">
        <v>0</v>
      </c>
      <c r="BF21" s="649">
        <f>BG21-BE21</f>
        <v>0</v>
      </c>
      <c r="BG21" s="651"/>
      <c r="BH21" s="652">
        <f>IF(BK21&lt;&gt;0,(BK21/$F21)*100,0)</f>
        <v>0</v>
      </c>
      <c r="BI21" s="649">
        <v>0</v>
      </c>
      <c r="BJ21" s="649">
        <f>BK21-BI21</f>
        <v>0</v>
      </c>
      <c r="BK21" s="651"/>
      <c r="BL21" s="652">
        <f>IF(BO21&lt;&gt;0,(BO21/$F21)*100,0)</f>
        <v>0</v>
      </c>
      <c r="BM21" s="649">
        <v>0</v>
      </c>
      <c r="BN21" s="649">
        <f>BO21-BM21</f>
        <v>0</v>
      </c>
      <c r="BO21" s="651"/>
      <c r="BP21" s="652">
        <f>IF(BS21&lt;&gt;0,(BS21/$F21)*100,0)</f>
        <v>0</v>
      </c>
      <c r="BQ21" s="649">
        <v>0</v>
      </c>
      <c r="BR21" s="649">
        <f>BS21-BQ21</f>
        <v>0</v>
      </c>
      <c r="BS21" s="651"/>
      <c r="BT21" s="652">
        <f>IF(BW21&lt;&gt;0,(BW21/$F21)*100,0)</f>
        <v>0</v>
      </c>
      <c r="BU21" s="649">
        <v>0</v>
      </c>
      <c r="BV21" s="649">
        <f>BW21-BU21</f>
        <v>0</v>
      </c>
      <c r="BW21" s="651"/>
      <c r="BX21" s="652">
        <f>IF(CA21&lt;&gt;0,(CA21/$F21)*100,0)</f>
        <v>0</v>
      </c>
      <c r="BY21" s="649">
        <v>0</v>
      </c>
      <c r="BZ21" s="649">
        <f>CA21-BY21</f>
        <v>0</v>
      </c>
      <c r="CA21" s="651"/>
      <c r="CB21" s="652">
        <f>IF(CE21&lt;&gt;0,(CE21/$F21)*100,0)</f>
        <v>0</v>
      </c>
      <c r="CC21" s="649">
        <v>0</v>
      </c>
      <c r="CD21" s="649">
        <f>CE21-CC21</f>
        <v>0</v>
      </c>
      <c r="CE21" s="651"/>
      <c r="CF21" s="652">
        <f>IF(CI21&lt;&gt;0,(CI21/$F21)*100,0)</f>
        <v>0</v>
      </c>
      <c r="CG21" s="649">
        <v>0</v>
      </c>
      <c r="CH21" s="649">
        <f>CI21-CG21</f>
        <v>0</v>
      </c>
      <c r="CI21" s="651"/>
      <c r="CJ21" s="652">
        <f>IF(CM21&lt;&gt;0,(CM21/$F21)*100,0)</f>
        <v>0</v>
      </c>
      <c r="CK21" s="649">
        <v>0</v>
      </c>
      <c r="CL21" s="649">
        <f>CM21-CK21</f>
        <v>0</v>
      </c>
      <c r="CM21" s="651"/>
      <c r="CN21" s="652">
        <f>IF(CQ21&lt;&gt;0,(CQ21/$F21)*100,0)</f>
        <v>0</v>
      </c>
      <c r="CO21" s="649">
        <v>0</v>
      </c>
      <c r="CP21" s="649">
        <f>CQ21-CO21</f>
        <v>0</v>
      </c>
      <c r="CQ21" s="651"/>
      <c r="CR21" s="652">
        <f>IF(CU21&lt;&gt;0,(CU21/$F21)*100,0)</f>
        <v>0</v>
      </c>
      <c r="CS21" s="649">
        <v>0</v>
      </c>
      <c r="CT21" s="649">
        <f>CU21-CS21</f>
        <v>0</v>
      </c>
      <c r="CU21" s="651"/>
      <c r="CV21" s="652">
        <f>IF(CY21&lt;&gt;0,(CY21/$F21)*100,0)</f>
        <v>0</v>
      </c>
      <c r="CW21" s="649">
        <v>0</v>
      </c>
      <c r="CX21" s="649">
        <f>CY21-CW21</f>
        <v>0</v>
      </c>
      <c r="CY21" s="651"/>
      <c r="CZ21" s="652">
        <f>IF(DC21&lt;&gt;0,(DC21/$F21)*100,0)</f>
        <v>0</v>
      </c>
      <c r="DA21" s="649">
        <v>0</v>
      </c>
      <c r="DB21" s="649">
        <f>DC21-DA21</f>
        <v>0</v>
      </c>
      <c r="DC21" s="651"/>
      <c r="DD21" s="506"/>
      <c r="DE21" s="506"/>
      <c r="DF21" s="506"/>
      <c r="DG21" s="506"/>
      <c r="DH21" s="506"/>
      <c r="DI21" s="506"/>
      <c r="DJ21" s="506"/>
      <c r="DK21" s="506"/>
    </row>
    <row r="22" spans="2:115" ht="12.75" customHeight="1">
      <c r="B22" s="665"/>
      <c r="C22" s="627"/>
      <c r="D22" s="653" t="s">
        <v>2450</v>
      </c>
      <c r="E22" s="654" t="s">
        <v>2451</v>
      </c>
      <c r="F22" s="655">
        <f>IF(F21=0,F19,F21)</f>
        <v>562401.39</v>
      </c>
      <c r="G22" s="656"/>
      <c r="H22" s="657"/>
      <c r="I22" s="658"/>
      <c r="J22" s="658"/>
      <c r="K22" s="659"/>
      <c r="L22" s="660" t="e">
        <f>L21+H22</f>
        <v>#REF!</v>
      </c>
      <c r="M22" s="660" t="e">
        <f>M21+I22</f>
        <v>#N/A</v>
      </c>
      <c r="N22" s="661" t="e">
        <f>N21+J22</f>
        <v>#REF!</v>
      </c>
      <c r="O22" s="662" t="e">
        <f>#REF!</f>
        <v>#REF!</v>
      </c>
      <c r="P22" s="663" t="e">
        <f t="shared" ref="P22:AU22" si="9">P21+L22</f>
        <v>#REF!</v>
      </c>
      <c r="Q22" s="660" t="e">
        <f t="shared" si="9"/>
        <v>#N/A</v>
      </c>
      <c r="R22" s="660" t="e">
        <f t="shared" si="9"/>
        <v>#REF!</v>
      </c>
      <c r="S22" s="662" t="e">
        <f t="shared" si="9"/>
        <v>#REF!</v>
      </c>
      <c r="T22" s="663" t="e">
        <f t="shared" si="9"/>
        <v>#REF!</v>
      </c>
      <c r="U22" s="660" t="e">
        <f t="shared" si="9"/>
        <v>#N/A</v>
      </c>
      <c r="V22" s="660" t="e">
        <f t="shared" si="9"/>
        <v>#REF!</v>
      </c>
      <c r="W22" s="662" t="e">
        <f t="shared" si="9"/>
        <v>#REF!</v>
      </c>
      <c r="X22" s="663" t="e">
        <f t="shared" si="9"/>
        <v>#REF!</v>
      </c>
      <c r="Y22" s="660" t="e">
        <f t="shared" si="9"/>
        <v>#N/A</v>
      </c>
      <c r="Z22" s="660" t="e">
        <f t="shared" si="9"/>
        <v>#REF!</v>
      </c>
      <c r="AA22" s="662" t="e">
        <f t="shared" si="9"/>
        <v>#REF!</v>
      </c>
      <c r="AB22" s="663" t="e">
        <f t="shared" si="9"/>
        <v>#REF!</v>
      </c>
      <c r="AC22" s="660" t="e">
        <f t="shared" si="9"/>
        <v>#N/A</v>
      </c>
      <c r="AD22" s="660" t="e">
        <f t="shared" si="9"/>
        <v>#REF!</v>
      </c>
      <c r="AE22" s="662" t="e">
        <f t="shared" si="9"/>
        <v>#REF!</v>
      </c>
      <c r="AF22" s="663" t="e">
        <f t="shared" si="9"/>
        <v>#REF!</v>
      </c>
      <c r="AG22" s="660" t="e">
        <f t="shared" si="9"/>
        <v>#N/A</v>
      </c>
      <c r="AH22" s="660" t="e">
        <f t="shared" si="9"/>
        <v>#REF!</v>
      </c>
      <c r="AI22" s="662" t="e">
        <f t="shared" si="9"/>
        <v>#REF!</v>
      </c>
      <c r="AJ22" s="663" t="e">
        <f t="shared" si="9"/>
        <v>#REF!</v>
      </c>
      <c r="AK22" s="660" t="e">
        <f t="shared" si="9"/>
        <v>#N/A</v>
      </c>
      <c r="AL22" s="660" t="e">
        <f t="shared" si="9"/>
        <v>#REF!</v>
      </c>
      <c r="AM22" s="662" t="e">
        <f t="shared" si="9"/>
        <v>#REF!</v>
      </c>
      <c r="AN22" s="663" t="e">
        <f t="shared" si="9"/>
        <v>#REF!</v>
      </c>
      <c r="AO22" s="660" t="e">
        <f t="shared" si="9"/>
        <v>#N/A</v>
      </c>
      <c r="AP22" s="660" t="e">
        <f t="shared" si="9"/>
        <v>#REF!</v>
      </c>
      <c r="AQ22" s="662" t="e">
        <f t="shared" si="9"/>
        <v>#REF!</v>
      </c>
      <c r="AR22" s="663" t="e">
        <f t="shared" si="9"/>
        <v>#REF!</v>
      </c>
      <c r="AS22" s="660" t="e">
        <f t="shared" si="9"/>
        <v>#N/A</v>
      </c>
      <c r="AT22" s="660" t="e">
        <f t="shared" si="9"/>
        <v>#REF!</v>
      </c>
      <c r="AU22" s="662" t="e">
        <f t="shared" si="9"/>
        <v>#REF!</v>
      </c>
      <c r="AV22" s="663" t="e">
        <f t="shared" ref="AV22:CA22" si="10">AV21+AR22</f>
        <v>#REF!</v>
      </c>
      <c r="AW22" s="660" t="e">
        <f t="shared" si="10"/>
        <v>#N/A</v>
      </c>
      <c r="AX22" s="660" t="e">
        <f t="shared" si="10"/>
        <v>#REF!</v>
      </c>
      <c r="AY22" s="662" t="e">
        <f t="shared" si="10"/>
        <v>#REF!</v>
      </c>
      <c r="AZ22" s="663" t="e">
        <f t="shared" si="10"/>
        <v>#REF!</v>
      </c>
      <c r="BA22" s="660" t="e">
        <f t="shared" si="10"/>
        <v>#N/A</v>
      </c>
      <c r="BB22" s="660" t="e">
        <f t="shared" si="10"/>
        <v>#REF!</v>
      </c>
      <c r="BC22" s="662" t="e">
        <f t="shared" si="10"/>
        <v>#REF!</v>
      </c>
      <c r="BD22" s="663" t="e">
        <f t="shared" si="10"/>
        <v>#REF!</v>
      </c>
      <c r="BE22" s="660" t="e">
        <f t="shared" si="10"/>
        <v>#N/A</v>
      </c>
      <c r="BF22" s="660" t="e">
        <f t="shared" si="10"/>
        <v>#REF!</v>
      </c>
      <c r="BG22" s="662" t="e">
        <f t="shared" si="10"/>
        <v>#REF!</v>
      </c>
      <c r="BH22" s="663" t="e">
        <f t="shared" si="10"/>
        <v>#REF!</v>
      </c>
      <c r="BI22" s="660" t="e">
        <f t="shared" si="10"/>
        <v>#N/A</v>
      </c>
      <c r="BJ22" s="660" t="e">
        <f t="shared" si="10"/>
        <v>#REF!</v>
      </c>
      <c r="BK22" s="662" t="e">
        <f t="shared" si="10"/>
        <v>#REF!</v>
      </c>
      <c r="BL22" s="663" t="e">
        <f t="shared" si="10"/>
        <v>#REF!</v>
      </c>
      <c r="BM22" s="660" t="e">
        <f t="shared" si="10"/>
        <v>#N/A</v>
      </c>
      <c r="BN22" s="660" t="e">
        <f t="shared" si="10"/>
        <v>#REF!</v>
      </c>
      <c r="BO22" s="662" t="e">
        <f t="shared" si="10"/>
        <v>#REF!</v>
      </c>
      <c r="BP22" s="663" t="e">
        <f t="shared" si="10"/>
        <v>#REF!</v>
      </c>
      <c r="BQ22" s="660" t="e">
        <f t="shared" si="10"/>
        <v>#N/A</v>
      </c>
      <c r="BR22" s="660" t="e">
        <f t="shared" si="10"/>
        <v>#REF!</v>
      </c>
      <c r="BS22" s="662" t="e">
        <f t="shared" si="10"/>
        <v>#REF!</v>
      </c>
      <c r="BT22" s="663" t="e">
        <f t="shared" si="10"/>
        <v>#REF!</v>
      </c>
      <c r="BU22" s="660" t="e">
        <f t="shared" si="10"/>
        <v>#N/A</v>
      </c>
      <c r="BV22" s="660" t="e">
        <f t="shared" si="10"/>
        <v>#REF!</v>
      </c>
      <c r="BW22" s="662" t="e">
        <f t="shared" si="10"/>
        <v>#REF!</v>
      </c>
      <c r="BX22" s="663" t="e">
        <f t="shared" si="10"/>
        <v>#REF!</v>
      </c>
      <c r="BY22" s="660" t="e">
        <f t="shared" si="10"/>
        <v>#N/A</v>
      </c>
      <c r="BZ22" s="660" t="e">
        <f t="shared" si="10"/>
        <v>#REF!</v>
      </c>
      <c r="CA22" s="662" t="e">
        <f t="shared" si="10"/>
        <v>#REF!</v>
      </c>
      <c r="CB22" s="663" t="e">
        <f t="shared" ref="CB22:DC22" si="11">CB21+BX22</f>
        <v>#REF!</v>
      </c>
      <c r="CC22" s="660" t="e">
        <f t="shared" si="11"/>
        <v>#N/A</v>
      </c>
      <c r="CD22" s="660" t="e">
        <f t="shared" si="11"/>
        <v>#REF!</v>
      </c>
      <c r="CE22" s="662" t="e">
        <f t="shared" si="11"/>
        <v>#REF!</v>
      </c>
      <c r="CF22" s="663" t="e">
        <f t="shared" si="11"/>
        <v>#REF!</v>
      </c>
      <c r="CG22" s="660" t="e">
        <f t="shared" si="11"/>
        <v>#N/A</v>
      </c>
      <c r="CH22" s="660" t="e">
        <f t="shared" si="11"/>
        <v>#REF!</v>
      </c>
      <c r="CI22" s="662" t="e">
        <f t="shared" si="11"/>
        <v>#REF!</v>
      </c>
      <c r="CJ22" s="663" t="e">
        <f t="shared" si="11"/>
        <v>#REF!</v>
      </c>
      <c r="CK22" s="660" t="e">
        <f t="shared" si="11"/>
        <v>#N/A</v>
      </c>
      <c r="CL22" s="660" t="e">
        <f t="shared" si="11"/>
        <v>#REF!</v>
      </c>
      <c r="CM22" s="662" t="e">
        <f t="shared" si="11"/>
        <v>#REF!</v>
      </c>
      <c r="CN22" s="663" t="e">
        <f t="shared" si="11"/>
        <v>#REF!</v>
      </c>
      <c r="CO22" s="660" t="e">
        <f t="shared" si="11"/>
        <v>#N/A</v>
      </c>
      <c r="CP22" s="660" t="e">
        <f t="shared" si="11"/>
        <v>#REF!</v>
      </c>
      <c r="CQ22" s="662" t="e">
        <f t="shared" si="11"/>
        <v>#REF!</v>
      </c>
      <c r="CR22" s="663" t="e">
        <f t="shared" si="11"/>
        <v>#REF!</v>
      </c>
      <c r="CS22" s="660" t="e">
        <f t="shared" si="11"/>
        <v>#N/A</v>
      </c>
      <c r="CT22" s="660" t="e">
        <f t="shared" si="11"/>
        <v>#REF!</v>
      </c>
      <c r="CU22" s="662" t="e">
        <f t="shared" si="11"/>
        <v>#REF!</v>
      </c>
      <c r="CV22" s="663" t="e">
        <f t="shared" si="11"/>
        <v>#REF!</v>
      </c>
      <c r="CW22" s="660" t="e">
        <f t="shared" si="11"/>
        <v>#N/A</v>
      </c>
      <c r="CX22" s="660" t="e">
        <f t="shared" si="11"/>
        <v>#REF!</v>
      </c>
      <c r="CY22" s="662" t="e">
        <f t="shared" si="11"/>
        <v>#REF!</v>
      </c>
      <c r="CZ22" s="663" t="e">
        <f t="shared" si="11"/>
        <v>#REF!</v>
      </c>
      <c r="DA22" s="660" t="e">
        <f t="shared" si="11"/>
        <v>#N/A</v>
      </c>
      <c r="DB22" s="660" t="e">
        <f t="shared" si="11"/>
        <v>#REF!</v>
      </c>
      <c r="DC22" s="662" t="e">
        <f t="shared" si="11"/>
        <v>#REF!</v>
      </c>
      <c r="DD22" s="506"/>
      <c r="DE22" s="506"/>
      <c r="DF22" s="506"/>
      <c r="DG22" s="506"/>
      <c r="DH22" s="506"/>
      <c r="DI22" s="506"/>
      <c r="DJ22" s="506"/>
      <c r="DK22" s="506"/>
    </row>
    <row r="23" spans="2:115" ht="12.75" customHeight="1">
      <c r="B23" s="610">
        <v>3</v>
      </c>
      <c r="C23" s="666" t="s">
        <v>2428</v>
      </c>
      <c r="D23" s="612" t="s">
        <v>2445</v>
      </c>
      <c r="E23" s="613" t="s">
        <v>2446</v>
      </c>
      <c r="F23" s="614">
        <v>1750020.26</v>
      </c>
      <c r="G23" s="615">
        <v>3.2333423383219879E-2</v>
      </c>
      <c r="H23" s="616"/>
      <c r="I23" s="617"/>
      <c r="J23" s="617"/>
      <c r="K23" s="618"/>
      <c r="L23" s="619" t="e">
        <f>NA()</f>
        <v>#N/A</v>
      </c>
      <c r="M23" s="620" t="e">
        <f>NA()</f>
        <v>#N/A</v>
      </c>
      <c r="N23" s="621" t="e">
        <f>NA()</f>
        <v>#N/A</v>
      </c>
      <c r="O23" s="667" t="e">
        <f>M23+N23</f>
        <v>#N/A</v>
      </c>
      <c r="P23" s="623" t="e">
        <f>NA()</f>
        <v>#N/A</v>
      </c>
      <c r="Q23" s="624" t="e">
        <f>NA()</f>
        <v>#N/A</v>
      </c>
      <c r="R23" s="624" t="e">
        <f>NA()</f>
        <v>#N/A</v>
      </c>
      <c r="S23" s="625" t="e">
        <f>Q23+R23</f>
        <v>#N/A</v>
      </c>
      <c r="T23" s="623">
        <v>4.1666666666600003</v>
      </c>
      <c r="U23" s="624">
        <v>72917.510833216671</v>
      </c>
      <c r="V23" s="624" t="e">
        <f>NA()</f>
        <v>#N/A</v>
      </c>
      <c r="W23" s="625" t="e">
        <f>U23+V23</f>
        <v>#N/A</v>
      </c>
      <c r="X23" s="623">
        <v>4.1666666666600003</v>
      </c>
      <c r="Y23" s="624">
        <v>72917.510833216671</v>
      </c>
      <c r="Z23" s="624" t="e">
        <f>NA()</f>
        <v>#N/A</v>
      </c>
      <c r="AA23" s="625" t="e">
        <f>Y23+Z23</f>
        <v>#N/A</v>
      </c>
      <c r="AB23" s="623">
        <v>4.1666666666600003</v>
      </c>
      <c r="AC23" s="624">
        <v>72917.510833216671</v>
      </c>
      <c r="AD23" s="624" t="e">
        <f>NA()</f>
        <v>#N/A</v>
      </c>
      <c r="AE23" s="625" t="e">
        <f>AC23+AD23</f>
        <v>#N/A</v>
      </c>
      <c r="AF23" s="623">
        <v>4.1666666666600003</v>
      </c>
      <c r="AG23" s="624">
        <v>72917.510833216671</v>
      </c>
      <c r="AH23" s="624" t="e">
        <f>NA()</f>
        <v>#N/A</v>
      </c>
      <c r="AI23" s="625" t="e">
        <f>AG23+AH23</f>
        <v>#N/A</v>
      </c>
      <c r="AJ23" s="623">
        <v>4.1666666666600003</v>
      </c>
      <c r="AK23" s="624">
        <v>72917.510833216671</v>
      </c>
      <c r="AL23" s="624" t="e">
        <f>NA()</f>
        <v>#N/A</v>
      </c>
      <c r="AM23" s="625" t="e">
        <f>AK23+AL23</f>
        <v>#N/A</v>
      </c>
      <c r="AN23" s="623">
        <v>4.1666666666600003</v>
      </c>
      <c r="AO23" s="624">
        <v>72917.510833216671</v>
      </c>
      <c r="AP23" s="624" t="e">
        <f>NA()</f>
        <v>#N/A</v>
      </c>
      <c r="AQ23" s="625" t="e">
        <f>AO23+AP23</f>
        <v>#N/A</v>
      </c>
      <c r="AR23" s="623">
        <v>4.1666666666600003</v>
      </c>
      <c r="AS23" s="624">
        <v>72917.510833216671</v>
      </c>
      <c r="AT23" s="624" t="e">
        <f>NA()</f>
        <v>#N/A</v>
      </c>
      <c r="AU23" s="625" t="e">
        <f>AS23+AT23</f>
        <v>#N/A</v>
      </c>
      <c r="AV23" s="623">
        <v>4.1666666666600003</v>
      </c>
      <c r="AW23" s="624">
        <v>72917.510833216671</v>
      </c>
      <c r="AX23" s="624" t="e">
        <f>NA()</f>
        <v>#N/A</v>
      </c>
      <c r="AY23" s="625" t="e">
        <f>AW23+AX23</f>
        <v>#N/A</v>
      </c>
      <c r="AZ23" s="623">
        <v>4.1666666666600003</v>
      </c>
      <c r="BA23" s="624">
        <v>72917.510833216671</v>
      </c>
      <c r="BB23" s="624" t="e">
        <f>NA()</f>
        <v>#N/A</v>
      </c>
      <c r="BC23" s="625" t="e">
        <f>BA23+BB23</f>
        <v>#N/A</v>
      </c>
      <c r="BD23" s="623">
        <v>4.1666666666600003</v>
      </c>
      <c r="BE23" s="624">
        <v>72917.510833216671</v>
      </c>
      <c r="BF23" s="624" t="e">
        <f>NA()</f>
        <v>#N/A</v>
      </c>
      <c r="BG23" s="625" t="e">
        <f>BE23+BF23</f>
        <v>#N/A</v>
      </c>
      <c r="BH23" s="623">
        <v>4.1666666666600003</v>
      </c>
      <c r="BI23" s="624">
        <v>72917.510833216671</v>
      </c>
      <c r="BJ23" s="624" t="e">
        <f>NA()</f>
        <v>#N/A</v>
      </c>
      <c r="BK23" s="625" t="e">
        <f>BI23+BJ23</f>
        <v>#N/A</v>
      </c>
      <c r="BL23" s="623">
        <v>4.1666666666600003</v>
      </c>
      <c r="BM23" s="624">
        <v>72917.510833216671</v>
      </c>
      <c r="BN23" s="624" t="e">
        <f>NA()</f>
        <v>#N/A</v>
      </c>
      <c r="BO23" s="625" t="e">
        <f>BM23+BN23</f>
        <v>#N/A</v>
      </c>
      <c r="BP23" s="623">
        <v>4.1666666666600003</v>
      </c>
      <c r="BQ23" s="624">
        <v>72917.510833216671</v>
      </c>
      <c r="BR23" s="624" t="e">
        <f>NA()</f>
        <v>#N/A</v>
      </c>
      <c r="BS23" s="625" t="e">
        <f>BQ23+BR23</f>
        <v>#N/A</v>
      </c>
      <c r="BT23" s="623">
        <v>4.1666666666600003</v>
      </c>
      <c r="BU23" s="624">
        <v>72917.510833216671</v>
      </c>
      <c r="BV23" s="624" t="e">
        <f>NA()</f>
        <v>#N/A</v>
      </c>
      <c r="BW23" s="625" t="e">
        <f>BU23+BV23</f>
        <v>#N/A</v>
      </c>
      <c r="BX23" s="623">
        <v>4.1666666666600003</v>
      </c>
      <c r="BY23" s="624">
        <v>72917.510833216671</v>
      </c>
      <c r="BZ23" s="624" t="e">
        <f>NA()</f>
        <v>#N/A</v>
      </c>
      <c r="CA23" s="625" t="e">
        <f>BY23+BZ23</f>
        <v>#N/A</v>
      </c>
      <c r="CB23" s="623">
        <v>4.1666666666600003</v>
      </c>
      <c r="CC23" s="624">
        <v>72917.510833216671</v>
      </c>
      <c r="CD23" s="624" t="e">
        <f>NA()</f>
        <v>#N/A</v>
      </c>
      <c r="CE23" s="625" t="e">
        <f>CC23+CD23</f>
        <v>#N/A</v>
      </c>
      <c r="CF23" s="623">
        <v>4.1666666666600003</v>
      </c>
      <c r="CG23" s="624">
        <v>72917.510833216671</v>
      </c>
      <c r="CH23" s="624" t="e">
        <f>NA()</f>
        <v>#N/A</v>
      </c>
      <c r="CI23" s="625" t="e">
        <f>CG23+CH23</f>
        <v>#N/A</v>
      </c>
      <c r="CJ23" s="623">
        <v>4.1666666666600003</v>
      </c>
      <c r="CK23" s="624">
        <v>72917.510833216671</v>
      </c>
      <c r="CL23" s="624" t="e">
        <f>NA()</f>
        <v>#N/A</v>
      </c>
      <c r="CM23" s="625" t="e">
        <f>CK23+CL23</f>
        <v>#N/A</v>
      </c>
      <c r="CN23" s="623">
        <v>4.1666666666600003</v>
      </c>
      <c r="CO23" s="624">
        <v>72917.510833216671</v>
      </c>
      <c r="CP23" s="624" t="e">
        <f>NA()</f>
        <v>#N/A</v>
      </c>
      <c r="CQ23" s="625" t="e">
        <f>CO23+CP23</f>
        <v>#N/A</v>
      </c>
      <c r="CR23" s="623">
        <v>4.1666666666600003</v>
      </c>
      <c r="CS23" s="624">
        <v>72917.510833216671</v>
      </c>
      <c r="CT23" s="624" t="e">
        <f>NA()</f>
        <v>#N/A</v>
      </c>
      <c r="CU23" s="625" t="e">
        <f>CS23+CT23</f>
        <v>#N/A</v>
      </c>
      <c r="CV23" s="623">
        <v>4.1666666666600003</v>
      </c>
      <c r="CW23" s="624">
        <v>72917.510833216671</v>
      </c>
      <c r="CX23" s="624" t="e">
        <f>NA()</f>
        <v>#N/A</v>
      </c>
      <c r="CY23" s="625" t="e">
        <f>CW23+CX23</f>
        <v>#N/A</v>
      </c>
      <c r="CZ23" s="623">
        <v>4.1666666666600003</v>
      </c>
      <c r="DA23" s="624">
        <v>72917.510833216671</v>
      </c>
      <c r="DB23" s="624" t="e">
        <f>NA()</f>
        <v>#N/A</v>
      </c>
      <c r="DC23" s="625" t="e">
        <f>DA23+DB23</f>
        <v>#N/A</v>
      </c>
      <c r="DD23" s="506"/>
      <c r="DE23" s="506"/>
      <c r="DF23" s="506"/>
      <c r="DG23" s="506"/>
      <c r="DH23" s="506"/>
      <c r="DI23" s="506"/>
      <c r="DJ23" s="506"/>
      <c r="DK23" s="506"/>
    </row>
    <row r="24" spans="2:115" ht="12.75" customHeight="1">
      <c r="B24" s="626"/>
      <c r="C24" s="627"/>
      <c r="D24" s="628" t="s">
        <v>2445</v>
      </c>
      <c r="E24" s="629" t="s">
        <v>2447</v>
      </c>
      <c r="F24" s="630">
        <f>IF(F25&lt;&gt;0,F23-F25,0)</f>
        <v>0</v>
      </c>
      <c r="G24" s="631"/>
      <c r="H24" s="632"/>
      <c r="I24" s="633"/>
      <c r="J24" s="633"/>
      <c r="K24" s="634"/>
      <c r="L24" s="635" t="e">
        <f t="shared" ref="L24:AQ24" si="12">L23+H24</f>
        <v>#N/A</v>
      </c>
      <c r="M24" s="635" t="e">
        <f t="shared" si="12"/>
        <v>#N/A</v>
      </c>
      <c r="N24" s="636" t="e">
        <f t="shared" si="12"/>
        <v>#N/A</v>
      </c>
      <c r="O24" s="637" t="e">
        <f t="shared" si="12"/>
        <v>#N/A</v>
      </c>
      <c r="P24" s="638" t="e">
        <f t="shared" si="12"/>
        <v>#N/A</v>
      </c>
      <c r="Q24" s="639" t="e">
        <f t="shared" si="12"/>
        <v>#N/A</v>
      </c>
      <c r="R24" s="640" t="e">
        <f t="shared" si="12"/>
        <v>#N/A</v>
      </c>
      <c r="S24" s="641" t="e">
        <f t="shared" si="12"/>
        <v>#N/A</v>
      </c>
      <c r="T24" s="638" t="e">
        <f t="shared" si="12"/>
        <v>#N/A</v>
      </c>
      <c r="U24" s="639" t="e">
        <f t="shared" si="12"/>
        <v>#N/A</v>
      </c>
      <c r="V24" s="640" t="e">
        <f t="shared" si="12"/>
        <v>#N/A</v>
      </c>
      <c r="W24" s="641" t="e">
        <f t="shared" si="12"/>
        <v>#N/A</v>
      </c>
      <c r="X24" s="638" t="e">
        <f t="shared" si="12"/>
        <v>#N/A</v>
      </c>
      <c r="Y24" s="639" t="e">
        <f t="shared" si="12"/>
        <v>#N/A</v>
      </c>
      <c r="Z24" s="640" t="e">
        <f t="shared" si="12"/>
        <v>#N/A</v>
      </c>
      <c r="AA24" s="641" t="e">
        <f t="shared" si="12"/>
        <v>#N/A</v>
      </c>
      <c r="AB24" s="638" t="e">
        <f t="shared" si="12"/>
        <v>#N/A</v>
      </c>
      <c r="AC24" s="639" t="e">
        <f t="shared" si="12"/>
        <v>#N/A</v>
      </c>
      <c r="AD24" s="640" t="e">
        <f t="shared" si="12"/>
        <v>#N/A</v>
      </c>
      <c r="AE24" s="641" t="e">
        <f t="shared" si="12"/>
        <v>#N/A</v>
      </c>
      <c r="AF24" s="638" t="e">
        <f t="shared" si="12"/>
        <v>#N/A</v>
      </c>
      <c r="AG24" s="639" t="e">
        <f t="shared" si="12"/>
        <v>#N/A</v>
      </c>
      <c r="AH24" s="640" t="e">
        <f t="shared" si="12"/>
        <v>#N/A</v>
      </c>
      <c r="AI24" s="641" t="e">
        <f t="shared" si="12"/>
        <v>#N/A</v>
      </c>
      <c r="AJ24" s="638" t="e">
        <f t="shared" si="12"/>
        <v>#N/A</v>
      </c>
      <c r="AK24" s="639" t="e">
        <f t="shared" si="12"/>
        <v>#N/A</v>
      </c>
      <c r="AL24" s="640" t="e">
        <f t="shared" si="12"/>
        <v>#N/A</v>
      </c>
      <c r="AM24" s="641" t="e">
        <f t="shared" si="12"/>
        <v>#N/A</v>
      </c>
      <c r="AN24" s="638" t="e">
        <f t="shared" si="12"/>
        <v>#N/A</v>
      </c>
      <c r="AO24" s="639" t="e">
        <f t="shared" si="12"/>
        <v>#N/A</v>
      </c>
      <c r="AP24" s="640" t="e">
        <f t="shared" si="12"/>
        <v>#N/A</v>
      </c>
      <c r="AQ24" s="641" t="e">
        <f t="shared" si="12"/>
        <v>#N/A</v>
      </c>
      <c r="AR24" s="638" t="e">
        <f t="shared" ref="AR24:BW24" si="13">AR23+AN24</f>
        <v>#N/A</v>
      </c>
      <c r="AS24" s="639" t="e">
        <f t="shared" si="13"/>
        <v>#N/A</v>
      </c>
      <c r="AT24" s="640" t="e">
        <f t="shared" si="13"/>
        <v>#N/A</v>
      </c>
      <c r="AU24" s="641" t="e">
        <f t="shared" si="13"/>
        <v>#N/A</v>
      </c>
      <c r="AV24" s="638" t="e">
        <f t="shared" si="13"/>
        <v>#N/A</v>
      </c>
      <c r="AW24" s="639" t="e">
        <f t="shared" si="13"/>
        <v>#N/A</v>
      </c>
      <c r="AX24" s="640" t="e">
        <f t="shared" si="13"/>
        <v>#N/A</v>
      </c>
      <c r="AY24" s="641" t="e">
        <f t="shared" si="13"/>
        <v>#N/A</v>
      </c>
      <c r="AZ24" s="638" t="e">
        <f t="shared" si="13"/>
        <v>#N/A</v>
      </c>
      <c r="BA24" s="639" t="e">
        <f t="shared" si="13"/>
        <v>#N/A</v>
      </c>
      <c r="BB24" s="640" t="e">
        <f t="shared" si="13"/>
        <v>#N/A</v>
      </c>
      <c r="BC24" s="641" t="e">
        <f t="shared" si="13"/>
        <v>#N/A</v>
      </c>
      <c r="BD24" s="638" t="e">
        <f t="shared" si="13"/>
        <v>#N/A</v>
      </c>
      <c r="BE24" s="639" t="e">
        <f t="shared" si="13"/>
        <v>#N/A</v>
      </c>
      <c r="BF24" s="640" t="e">
        <f t="shared" si="13"/>
        <v>#N/A</v>
      </c>
      <c r="BG24" s="641" t="e">
        <f t="shared" si="13"/>
        <v>#N/A</v>
      </c>
      <c r="BH24" s="638" t="e">
        <f t="shared" si="13"/>
        <v>#N/A</v>
      </c>
      <c r="BI24" s="639" t="e">
        <f t="shared" si="13"/>
        <v>#N/A</v>
      </c>
      <c r="BJ24" s="640" t="e">
        <f t="shared" si="13"/>
        <v>#N/A</v>
      </c>
      <c r="BK24" s="641" t="e">
        <f t="shared" si="13"/>
        <v>#N/A</v>
      </c>
      <c r="BL24" s="638" t="e">
        <f t="shared" si="13"/>
        <v>#N/A</v>
      </c>
      <c r="BM24" s="639" t="e">
        <f t="shared" si="13"/>
        <v>#N/A</v>
      </c>
      <c r="BN24" s="640" t="e">
        <f t="shared" si="13"/>
        <v>#N/A</v>
      </c>
      <c r="BO24" s="641" t="e">
        <f t="shared" si="13"/>
        <v>#N/A</v>
      </c>
      <c r="BP24" s="638" t="e">
        <f t="shared" si="13"/>
        <v>#N/A</v>
      </c>
      <c r="BQ24" s="639" t="e">
        <f t="shared" si="13"/>
        <v>#N/A</v>
      </c>
      <c r="BR24" s="640" t="e">
        <f t="shared" si="13"/>
        <v>#N/A</v>
      </c>
      <c r="BS24" s="641" t="e">
        <f t="shared" si="13"/>
        <v>#N/A</v>
      </c>
      <c r="BT24" s="638" t="e">
        <f t="shared" si="13"/>
        <v>#N/A</v>
      </c>
      <c r="BU24" s="639" t="e">
        <f t="shared" si="13"/>
        <v>#N/A</v>
      </c>
      <c r="BV24" s="640" t="e">
        <f t="shared" si="13"/>
        <v>#N/A</v>
      </c>
      <c r="BW24" s="641" t="e">
        <f t="shared" si="13"/>
        <v>#N/A</v>
      </c>
      <c r="BX24" s="638" t="e">
        <f t="shared" ref="BX24:DC24" si="14">BX23+BT24</f>
        <v>#N/A</v>
      </c>
      <c r="BY24" s="639" t="e">
        <f t="shared" si="14"/>
        <v>#N/A</v>
      </c>
      <c r="BZ24" s="640" t="e">
        <f t="shared" si="14"/>
        <v>#N/A</v>
      </c>
      <c r="CA24" s="641" t="e">
        <f t="shared" si="14"/>
        <v>#N/A</v>
      </c>
      <c r="CB24" s="638" t="e">
        <f t="shared" si="14"/>
        <v>#N/A</v>
      </c>
      <c r="CC24" s="639" t="e">
        <f t="shared" si="14"/>
        <v>#N/A</v>
      </c>
      <c r="CD24" s="640" t="e">
        <f t="shared" si="14"/>
        <v>#N/A</v>
      </c>
      <c r="CE24" s="641" t="e">
        <f t="shared" si="14"/>
        <v>#N/A</v>
      </c>
      <c r="CF24" s="638" t="e">
        <f t="shared" si="14"/>
        <v>#N/A</v>
      </c>
      <c r="CG24" s="639" t="e">
        <f t="shared" si="14"/>
        <v>#N/A</v>
      </c>
      <c r="CH24" s="640" t="e">
        <f t="shared" si="14"/>
        <v>#N/A</v>
      </c>
      <c r="CI24" s="641" t="e">
        <f t="shared" si="14"/>
        <v>#N/A</v>
      </c>
      <c r="CJ24" s="638" t="e">
        <f t="shared" si="14"/>
        <v>#N/A</v>
      </c>
      <c r="CK24" s="639" t="e">
        <f t="shared" si="14"/>
        <v>#N/A</v>
      </c>
      <c r="CL24" s="640" t="e">
        <f t="shared" si="14"/>
        <v>#N/A</v>
      </c>
      <c r="CM24" s="641" t="e">
        <f t="shared" si="14"/>
        <v>#N/A</v>
      </c>
      <c r="CN24" s="638" t="e">
        <f t="shared" si="14"/>
        <v>#N/A</v>
      </c>
      <c r="CO24" s="639" t="e">
        <f t="shared" si="14"/>
        <v>#N/A</v>
      </c>
      <c r="CP24" s="640" t="e">
        <f t="shared" si="14"/>
        <v>#N/A</v>
      </c>
      <c r="CQ24" s="641" t="e">
        <f t="shared" si="14"/>
        <v>#N/A</v>
      </c>
      <c r="CR24" s="638" t="e">
        <f t="shared" si="14"/>
        <v>#N/A</v>
      </c>
      <c r="CS24" s="639" t="e">
        <f t="shared" si="14"/>
        <v>#N/A</v>
      </c>
      <c r="CT24" s="640" t="e">
        <f t="shared" si="14"/>
        <v>#N/A</v>
      </c>
      <c r="CU24" s="641" t="e">
        <f t="shared" si="14"/>
        <v>#N/A</v>
      </c>
      <c r="CV24" s="638" t="e">
        <f t="shared" si="14"/>
        <v>#N/A</v>
      </c>
      <c r="CW24" s="639" t="e">
        <f t="shared" si="14"/>
        <v>#N/A</v>
      </c>
      <c r="CX24" s="640" t="e">
        <f t="shared" si="14"/>
        <v>#N/A</v>
      </c>
      <c r="CY24" s="641" t="e">
        <f t="shared" si="14"/>
        <v>#N/A</v>
      </c>
      <c r="CZ24" s="638" t="e">
        <f t="shared" si="14"/>
        <v>#N/A</v>
      </c>
      <c r="DA24" s="639" t="e">
        <f t="shared" si="14"/>
        <v>#N/A</v>
      </c>
      <c r="DB24" s="640" t="e">
        <f t="shared" si="14"/>
        <v>#N/A</v>
      </c>
      <c r="DC24" s="641" t="e">
        <f t="shared" si="14"/>
        <v>#N/A</v>
      </c>
      <c r="DD24" s="506"/>
      <c r="DE24" s="506"/>
      <c r="DF24" s="506"/>
      <c r="DG24" s="506"/>
      <c r="DH24" s="506"/>
      <c r="DI24" s="506"/>
      <c r="DJ24" s="506"/>
      <c r="DK24" s="506"/>
    </row>
    <row r="25" spans="2:115" ht="12.75" customHeight="1">
      <c r="B25" s="626"/>
      <c r="C25" s="627"/>
      <c r="D25" s="642" t="s">
        <v>2448</v>
      </c>
      <c r="E25" s="643" t="s">
        <v>2449</v>
      </c>
      <c r="F25" s="644"/>
      <c r="G25" s="645">
        <f>IF(F25=0,0,F25/F$115)</f>
        <v>0</v>
      </c>
      <c r="H25" s="646"/>
      <c r="I25" s="647"/>
      <c r="J25" s="647"/>
      <c r="K25" s="648"/>
      <c r="L25" s="649">
        <f>IF(O25&lt;&gt;0,(O25/$F25)*100,0)</f>
        <v>0</v>
      </c>
      <c r="M25" s="649">
        <v>0</v>
      </c>
      <c r="N25" s="650">
        <f>O25-M25</f>
        <v>0</v>
      </c>
      <c r="O25" s="651"/>
      <c r="P25" s="652">
        <f>IF(S25&lt;&gt;0,(S25/$F25)*100,0)</f>
        <v>0</v>
      </c>
      <c r="Q25" s="649">
        <v>0</v>
      </c>
      <c r="R25" s="649">
        <f>S25-Q25</f>
        <v>0</v>
      </c>
      <c r="S25" s="651"/>
      <c r="T25" s="652">
        <f>IF(W25&lt;&gt;0,(W25/$F25)*100,0)</f>
        <v>0</v>
      </c>
      <c r="U25" s="649">
        <v>0</v>
      </c>
      <c r="V25" s="649">
        <f>W25-U25</f>
        <v>0</v>
      </c>
      <c r="W25" s="651"/>
      <c r="X25" s="652">
        <f>IF(AA25&lt;&gt;0,(AA25/$F25)*100,0)</f>
        <v>0</v>
      </c>
      <c r="Y25" s="649">
        <v>0</v>
      </c>
      <c r="Z25" s="649">
        <f>AA25-Y25</f>
        <v>0</v>
      </c>
      <c r="AA25" s="651"/>
      <c r="AB25" s="652">
        <f>IF(AE25&lt;&gt;0,(AE25/$F25)*100,0)</f>
        <v>0</v>
      </c>
      <c r="AC25" s="649">
        <v>0</v>
      </c>
      <c r="AD25" s="649">
        <f>AE25-AC25</f>
        <v>0</v>
      </c>
      <c r="AE25" s="651"/>
      <c r="AF25" s="652">
        <f>IF(AI25&lt;&gt;0,(AI25/$F25)*100,0)</f>
        <v>0</v>
      </c>
      <c r="AG25" s="649">
        <v>0</v>
      </c>
      <c r="AH25" s="649">
        <f>AI25-AG25</f>
        <v>0</v>
      </c>
      <c r="AI25" s="651"/>
      <c r="AJ25" s="652">
        <f>IF(AM25&lt;&gt;0,(AM25/$F25)*100,0)</f>
        <v>0</v>
      </c>
      <c r="AK25" s="649">
        <v>0</v>
      </c>
      <c r="AL25" s="649">
        <f>AM25-AK25</f>
        <v>0</v>
      </c>
      <c r="AM25" s="651"/>
      <c r="AN25" s="652">
        <f>IF(AQ25&lt;&gt;0,(AQ25/$F25)*100,0)</f>
        <v>0</v>
      </c>
      <c r="AO25" s="649">
        <v>0</v>
      </c>
      <c r="AP25" s="649">
        <f>AQ25-AO25</f>
        <v>0</v>
      </c>
      <c r="AQ25" s="651"/>
      <c r="AR25" s="652">
        <f>IF(AU25&lt;&gt;0,(AU25/$F25)*100,0)</f>
        <v>0</v>
      </c>
      <c r="AS25" s="649">
        <v>0</v>
      </c>
      <c r="AT25" s="649">
        <f>AU25-AS25</f>
        <v>0</v>
      </c>
      <c r="AU25" s="651"/>
      <c r="AV25" s="652">
        <f>IF(AY25&lt;&gt;0,(AY25/$F25)*100,0)</f>
        <v>0</v>
      </c>
      <c r="AW25" s="649">
        <v>0</v>
      </c>
      <c r="AX25" s="649">
        <f>AY25-AW25</f>
        <v>0</v>
      </c>
      <c r="AY25" s="651"/>
      <c r="AZ25" s="652">
        <f>IF(BC25&lt;&gt;0,(BC25/$F25)*100,0)</f>
        <v>0</v>
      </c>
      <c r="BA25" s="649">
        <v>0</v>
      </c>
      <c r="BB25" s="649">
        <f>BC25-BA25</f>
        <v>0</v>
      </c>
      <c r="BC25" s="651"/>
      <c r="BD25" s="652">
        <f>IF(BG25&lt;&gt;0,(BG25/$F25)*100,0)</f>
        <v>0</v>
      </c>
      <c r="BE25" s="649">
        <v>0</v>
      </c>
      <c r="BF25" s="649">
        <f>BG25-BE25</f>
        <v>0</v>
      </c>
      <c r="BG25" s="651"/>
      <c r="BH25" s="652">
        <f>IF(BK25&lt;&gt;0,(BK25/$F25)*100,0)</f>
        <v>0</v>
      </c>
      <c r="BI25" s="649">
        <v>0</v>
      </c>
      <c r="BJ25" s="649">
        <f>BK25-BI25</f>
        <v>0</v>
      </c>
      <c r="BK25" s="651"/>
      <c r="BL25" s="652">
        <f>IF(BO25&lt;&gt;0,(BO25/$F25)*100,0)</f>
        <v>0</v>
      </c>
      <c r="BM25" s="649">
        <v>0</v>
      </c>
      <c r="BN25" s="649">
        <f>BO25-BM25</f>
        <v>0</v>
      </c>
      <c r="BO25" s="651"/>
      <c r="BP25" s="652">
        <f>IF(BS25&lt;&gt;0,(BS25/$F25)*100,0)</f>
        <v>0</v>
      </c>
      <c r="BQ25" s="649">
        <v>0</v>
      </c>
      <c r="BR25" s="649">
        <f>BS25-BQ25</f>
        <v>0</v>
      </c>
      <c r="BS25" s="651"/>
      <c r="BT25" s="652">
        <f>IF(BW25&lt;&gt;0,(BW25/$F25)*100,0)</f>
        <v>0</v>
      </c>
      <c r="BU25" s="649">
        <v>0</v>
      </c>
      <c r="BV25" s="649">
        <f>BW25-BU25</f>
        <v>0</v>
      </c>
      <c r="BW25" s="651"/>
      <c r="BX25" s="652">
        <f>IF(CA25&lt;&gt;0,(CA25/$F25)*100,0)</f>
        <v>0</v>
      </c>
      <c r="BY25" s="649">
        <v>0</v>
      </c>
      <c r="BZ25" s="649">
        <f>CA25-BY25</f>
        <v>0</v>
      </c>
      <c r="CA25" s="651"/>
      <c r="CB25" s="652">
        <f>IF(CE25&lt;&gt;0,(CE25/$F25)*100,0)</f>
        <v>0</v>
      </c>
      <c r="CC25" s="649">
        <v>0</v>
      </c>
      <c r="CD25" s="649">
        <f>CE25-CC25</f>
        <v>0</v>
      </c>
      <c r="CE25" s="651"/>
      <c r="CF25" s="652">
        <f>IF(CI25&lt;&gt;0,(CI25/$F25)*100,0)</f>
        <v>0</v>
      </c>
      <c r="CG25" s="649">
        <v>0</v>
      </c>
      <c r="CH25" s="649">
        <f>CI25-CG25</f>
        <v>0</v>
      </c>
      <c r="CI25" s="651"/>
      <c r="CJ25" s="652">
        <f>IF(CM25&lt;&gt;0,(CM25/$F25)*100,0)</f>
        <v>0</v>
      </c>
      <c r="CK25" s="649">
        <v>0</v>
      </c>
      <c r="CL25" s="649">
        <f>CM25-CK25</f>
        <v>0</v>
      </c>
      <c r="CM25" s="651"/>
      <c r="CN25" s="652">
        <f>IF(CQ25&lt;&gt;0,(CQ25/$F25)*100,0)</f>
        <v>0</v>
      </c>
      <c r="CO25" s="649">
        <v>0</v>
      </c>
      <c r="CP25" s="649">
        <f>CQ25-CO25</f>
        <v>0</v>
      </c>
      <c r="CQ25" s="651"/>
      <c r="CR25" s="652">
        <f>IF(CU25&lt;&gt;0,(CU25/$F25)*100,0)</f>
        <v>0</v>
      </c>
      <c r="CS25" s="649">
        <v>0</v>
      </c>
      <c r="CT25" s="649">
        <f>CU25-CS25</f>
        <v>0</v>
      </c>
      <c r="CU25" s="651"/>
      <c r="CV25" s="652">
        <f>IF(CY25&lt;&gt;0,(CY25/$F25)*100,0)</f>
        <v>0</v>
      </c>
      <c r="CW25" s="649">
        <v>0</v>
      </c>
      <c r="CX25" s="649">
        <f>CY25-CW25</f>
        <v>0</v>
      </c>
      <c r="CY25" s="651"/>
      <c r="CZ25" s="652">
        <f>IF(DC25&lt;&gt;0,(DC25/$F25)*100,0)</f>
        <v>0</v>
      </c>
      <c r="DA25" s="649">
        <v>0</v>
      </c>
      <c r="DB25" s="649">
        <f>DC25-DA25</f>
        <v>0</v>
      </c>
      <c r="DC25" s="651"/>
      <c r="DD25" s="506"/>
      <c r="DE25" s="506"/>
      <c r="DF25" s="506"/>
      <c r="DG25" s="506"/>
      <c r="DH25" s="506"/>
      <c r="DI25" s="506"/>
      <c r="DJ25" s="506"/>
      <c r="DK25" s="506"/>
    </row>
    <row r="26" spans="2:115" ht="12.75" customHeight="1">
      <c r="B26" s="665"/>
      <c r="C26" s="627"/>
      <c r="D26" s="653" t="s">
        <v>2450</v>
      </c>
      <c r="E26" s="654" t="s">
        <v>2451</v>
      </c>
      <c r="F26" s="655">
        <f>IF(F25=0,F23,F25)</f>
        <v>1750020.26</v>
      </c>
      <c r="G26" s="656"/>
      <c r="H26" s="657"/>
      <c r="I26" s="658"/>
      <c r="J26" s="658"/>
      <c r="K26" s="659"/>
      <c r="L26" s="660">
        <f>L25+H26</f>
        <v>0</v>
      </c>
      <c r="M26" s="660">
        <f>M25+I26</f>
        <v>0</v>
      </c>
      <c r="N26" s="661">
        <f>N25+J26</f>
        <v>0</v>
      </c>
      <c r="O26" s="662" t="e">
        <f>'COMP INVESTIM.'!#REF!</f>
        <v>#REF!</v>
      </c>
      <c r="P26" s="663">
        <f t="shared" ref="P26:AU26" si="15">P25+L26</f>
        <v>0</v>
      </c>
      <c r="Q26" s="660">
        <f t="shared" si="15"/>
        <v>0</v>
      </c>
      <c r="R26" s="660">
        <f t="shared" si="15"/>
        <v>0</v>
      </c>
      <c r="S26" s="662" t="e">
        <f t="shared" si="15"/>
        <v>#REF!</v>
      </c>
      <c r="T26" s="663">
        <f t="shared" si="15"/>
        <v>0</v>
      </c>
      <c r="U26" s="660">
        <f t="shared" si="15"/>
        <v>0</v>
      </c>
      <c r="V26" s="660">
        <f t="shared" si="15"/>
        <v>0</v>
      </c>
      <c r="W26" s="662" t="e">
        <f t="shared" si="15"/>
        <v>#REF!</v>
      </c>
      <c r="X26" s="663">
        <f t="shared" si="15"/>
        <v>0</v>
      </c>
      <c r="Y26" s="660">
        <f t="shared" si="15"/>
        <v>0</v>
      </c>
      <c r="Z26" s="660">
        <f t="shared" si="15"/>
        <v>0</v>
      </c>
      <c r="AA26" s="662" t="e">
        <f t="shared" si="15"/>
        <v>#REF!</v>
      </c>
      <c r="AB26" s="663">
        <f t="shared" si="15"/>
        <v>0</v>
      </c>
      <c r="AC26" s="660">
        <f t="shared" si="15"/>
        <v>0</v>
      </c>
      <c r="AD26" s="660">
        <f t="shared" si="15"/>
        <v>0</v>
      </c>
      <c r="AE26" s="662" t="e">
        <f t="shared" si="15"/>
        <v>#REF!</v>
      </c>
      <c r="AF26" s="663">
        <f t="shared" si="15"/>
        <v>0</v>
      </c>
      <c r="AG26" s="660">
        <f t="shared" si="15"/>
        <v>0</v>
      </c>
      <c r="AH26" s="660">
        <f t="shared" si="15"/>
        <v>0</v>
      </c>
      <c r="AI26" s="662" t="e">
        <f t="shared" si="15"/>
        <v>#REF!</v>
      </c>
      <c r="AJ26" s="663">
        <f t="shared" si="15"/>
        <v>0</v>
      </c>
      <c r="AK26" s="660">
        <f t="shared" si="15"/>
        <v>0</v>
      </c>
      <c r="AL26" s="660">
        <f t="shared" si="15"/>
        <v>0</v>
      </c>
      <c r="AM26" s="662" t="e">
        <f t="shared" si="15"/>
        <v>#REF!</v>
      </c>
      <c r="AN26" s="663">
        <f t="shared" si="15"/>
        <v>0</v>
      </c>
      <c r="AO26" s="660">
        <f t="shared" si="15"/>
        <v>0</v>
      </c>
      <c r="AP26" s="660">
        <f t="shared" si="15"/>
        <v>0</v>
      </c>
      <c r="AQ26" s="662" t="e">
        <f t="shared" si="15"/>
        <v>#REF!</v>
      </c>
      <c r="AR26" s="663">
        <f t="shared" si="15"/>
        <v>0</v>
      </c>
      <c r="AS26" s="660">
        <f t="shared" si="15"/>
        <v>0</v>
      </c>
      <c r="AT26" s="660">
        <f t="shared" si="15"/>
        <v>0</v>
      </c>
      <c r="AU26" s="662" t="e">
        <f t="shared" si="15"/>
        <v>#REF!</v>
      </c>
      <c r="AV26" s="663">
        <f t="shared" ref="AV26:CA26" si="16">AV25+AR26</f>
        <v>0</v>
      </c>
      <c r="AW26" s="660">
        <f t="shared" si="16"/>
        <v>0</v>
      </c>
      <c r="AX26" s="660">
        <f t="shared" si="16"/>
        <v>0</v>
      </c>
      <c r="AY26" s="662" t="e">
        <f t="shared" si="16"/>
        <v>#REF!</v>
      </c>
      <c r="AZ26" s="663">
        <f t="shared" si="16"/>
        <v>0</v>
      </c>
      <c r="BA26" s="660">
        <f t="shared" si="16"/>
        <v>0</v>
      </c>
      <c r="BB26" s="660">
        <f t="shared" si="16"/>
        <v>0</v>
      </c>
      <c r="BC26" s="662" t="e">
        <f t="shared" si="16"/>
        <v>#REF!</v>
      </c>
      <c r="BD26" s="663">
        <f t="shared" si="16"/>
        <v>0</v>
      </c>
      <c r="BE26" s="660">
        <f t="shared" si="16"/>
        <v>0</v>
      </c>
      <c r="BF26" s="660">
        <f t="shared" si="16"/>
        <v>0</v>
      </c>
      <c r="BG26" s="662" t="e">
        <f t="shared" si="16"/>
        <v>#REF!</v>
      </c>
      <c r="BH26" s="663">
        <f t="shared" si="16"/>
        <v>0</v>
      </c>
      <c r="BI26" s="660">
        <f t="shared" si="16"/>
        <v>0</v>
      </c>
      <c r="BJ26" s="660">
        <f t="shared" si="16"/>
        <v>0</v>
      </c>
      <c r="BK26" s="662" t="e">
        <f t="shared" si="16"/>
        <v>#REF!</v>
      </c>
      <c r="BL26" s="663">
        <f t="shared" si="16"/>
        <v>0</v>
      </c>
      <c r="BM26" s="660">
        <f t="shared" si="16"/>
        <v>0</v>
      </c>
      <c r="BN26" s="660">
        <f t="shared" si="16"/>
        <v>0</v>
      </c>
      <c r="BO26" s="662" t="e">
        <f t="shared" si="16"/>
        <v>#REF!</v>
      </c>
      <c r="BP26" s="663">
        <f t="shared" si="16"/>
        <v>0</v>
      </c>
      <c r="BQ26" s="660">
        <f t="shared" si="16"/>
        <v>0</v>
      </c>
      <c r="BR26" s="660">
        <f t="shared" si="16"/>
        <v>0</v>
      </c>
      <c r="BS26" s="662" t="e">
        <f t="shared" si="16"/>
        <v>#REF!</v>
      </c>
      <c r="BT26" s="663">
        <f t="shared" si="16"/>
        <v>0</v>
      </c>
      <c r="BU26" s="660">
        <f t="shared" si="16"/>
        <v>0</v>
      </c>
      <c r="BV26" s="660">
        <f t="shared" si="16"/>
        <v>0</v>
      </c>
      <c r="BW26" s="662" t="e">
        <f t="shared" si="16"/>
        <v>#REF!</v>
      </c>
      <c r="BX26" s="663">
        <f t="shared" si="16"/>
        <v>0</v>
      </c>
      <c r="BY26" s="660">
        <f t="shared" si="16"/>
        <v>0</v>
      </c>
      <c r="BZ26" s="660">
        <f t="shared" si="16"/>
        <v>0</v>
      </c>
      <c r="CA26" s="662" t="e">
        <f t="shared" si="16"/>
        <v>#REF!</v>
      </c>
      <c r="CB26" s="663">
        <f t="shared" ref="CB26:DC26" si="17">CB25+BX26</f>
        <v>0</v>
      </c>
      <c r="CC26" s="660">
        <f t="shared" si="17"/>
        <v>0</v>
      </c>
      <c r="CD26" s="660">
        <f t="shared" si="17"/>
        <v>0</v>
      </c>
      <c r="CE26" s="662" t="e">
        <f t="shared" si="17"/>
        <v>#REF!</v>
      </c>
      <c r="CF26" s="663">
        <f t="shared" si="17"/>
        <v>0</v>
      </c>
      <c r="CG26" s="660">
        <f t="shared" si="17"/>
        <v>0</v>
      </c>
      <c r="CH26" s="660">
        <f t="shared" si="17"/>
        <v>0</v>
      </c>
      <c r="CI26" s="662" t="e">
        <f t="shared" si="17"/>
        <v>#REF!</v>
      </c>
      <c r="CJ26" s="663">
        <f t="shared" si="17"/>
        <v>0</v>
      </c>
      <c r="CK26" s="660">
        <f t="shared" si="17"/>
        <v>0</v>
      </c>
      <c r="CL26" s="660">
        <f t="shared" si="17"/>
        <v>0</v>
      </c>
      <c r="CM26" s="662" t="e">
        <f t="shared" si="17"/>
        <v>#REF!</v>
      </c>
      <c r="CN26" s="663">
        <f t="shared" si="17"/>
        <v>0</v>
      </c>
      <c r="CO26" s="660">
        <f t="shared" si="17"/>
        <v>0</v>
      </c>
      <c r="CP26" s="660">
        <f t="shared" si="17"/>
        <v>0</v>
      </c>
      <c r="CQ26" s="662" t="e">
        <f t="shared" si="17"/>
        <v>#REF!</v>
      </c>
      <c r="CR26" s="663">
        <f t="shared" si="17"/>
        <v>0</v>
      </c>
      <c r="CS26" s="660">
        <f t="shared" si="17"/>
        <v>0</v>
      </c>
      <c r="CT26" s="660">
        <f t="shared" si="17"/>
        <v>0</v>
      </c>
      <c r="CU26" s="662" t="e">
        <f t="shared" si="17"/>
        <v>#REF!</v>
      </c>
      <c r="CV26" s="663">
        <f t="shared" si="17"/>
        <v>0</v>
      </c>
      <c r="CW26" s="660">
        <f t="shared" si="17"/>
        <v>0</v>
      </c>
      <c r="CX26" s="660">
        <f t="shared" si="17"/>
        <v>0</v>
      </c>
      <c r="CY26" s="662" t="e">
        <f t="shared" si="17"/>
        <v>#REF!</v>
      </c>
      <c r="CZ26" s="663">
        <f t="shared" si="17"/>
        <v>0</v>
      </c>
      <c r="DA26" s="660">
        <f t="shared" si="17"/>
        <v>0</v>
      </c>
      <c r="DB26" s="660">
        <f t="shared" si="17"/>
        <v>0</v>
      </c>
      <c r="DC26" s="662" t="e">
        <f t="shared" si="17"/>
        <v>#REF!</v>
      </c>
      <c r="DD26" s="506"/>
      <c r="DE26" s="506"/>
      <c r="DF26" s="506"/>
      <c r="DG26" s="506"/>
      <c r="DH26" s="506"/>
      <c r="DI26" s="506"/>
      <c r="DJ26" s="506"/>
      <c r="DK26" s="506"/>
    </row>
    <row r="27" spans="2:115" ht="12.75" customHeight="1">
      <c r="B27" s="610">
        <v>4</v>
      </c>
      <c r="C27" s="664" t="s">
        <v>2429</v>
      </c>
      <c r="D27" s="612" t="s">
        <v>2445</v>
      </c>
      <c r="E27" s="613" t="s">
        <v>2446</v>
      </c>
      <c r="F27" s="614">
        <v>950500</v>
      </c>
      <c r="G27" s="615">
        <v>1.7561464645986725E-2</v>
      </c>
      <c r="H27" s="616"/>
      <c r="I27" s="617"/>
      <c r="J27" s="617"/>
      <c r="K27" s="618"/>
      <c r="L27" s="619">
        <v>3.225806451612903</v>
      </c>
      <c r="M27" s="620">
        <v>30661.290322580644</v>
      </c>
      <c r="N27" s="621" t="e">
        <f>NA()</f>
        <v>#N/A</v>
      </c>
      <c r="O27" s="622" t="e">
        <f>#REF!</f>
        <v>#REF!</v>
      </c>
      <c r="P27" s="623">
        <v>3.4903815535682967</v>
      </c>
      <c r="Q27" s="624">
        <v>33176.07666666666</v>
      </c>
      <c r="R27" s="624" t="e">
        <f>NA()</f>
        <v>#N/A</v>
      </c>
      <c r="S27" s="625" t="e">
        <f>Q27+R27</f>
        <v>#N/A</v>
      </c>
      <c r="T27" s="623">
        <v>3.7244425740838145</v>
      </c>
      <c r="U27" s="624">
        <v>35400.826666666653</v>
      </c>
      <c r="V27" s="624" t="e">
        <f>NA()</f>
        <v>#N/A</v>
      </c>
      <c r="W27" s="625" t="e">
        <f>U27+V27</f>
        <v>#N/A</v>
      </c>
      <c r="X27" s="623">
        <v>3.107819743994388</v>
      </c>
      <c r="Y27" s="624">
        <v>29539.826666666657</v>
      </c>
      <c r="Z27" s="624" t="e">
        <f>NA()</f>
        <v>#N/A</v>
      </c>
      <c r="AA27" s="625" t="e">
        <f>Y27+Z27</f>
        <v>#N/A</v>
      </c>
      <c r="AB27" s="623">
        <v>9.0607666140627749</v>
      </c>
      <c r="AC27" s="624">
        <v>86122.586666666684</v>
      </c>
      <c r="AD27" s="624" t="e">
        <f>NA()</f>
        <v>#N/A</v>
      </c>
      <c r="AE27" s="625" t="e">
        <f>AC27+AD27</f>
        <v>#N/A</v>
      </c>
      <c r="AF27" s="623">
        <v>3.0969580922321587</v>
      </c>
      <c r="AG27" s="624">
        <v>29436.58666666667</v>
      </c>
      <c r="AH27" s="624" t="e">
        <f>NA()</f>
        <v>#N/A</v>
      </c>
      <c r="AI27" s="625" t="e">
        <f>AG27+AH27</f>
        <v>#N/A</v>
      </c>
      <c r="AJ27" s="623">
        <v>3.2927497808171142</v>
      </c>
      <c r="AK27" s="624">
        <v>31297.58666666667</v>
      </c>
      <c r="AL27" s="624" t="e">
        <f>NA()</f>
        <v>#N/A</v>
      </c>
      <c r="AM27" s="625" t="e">
        <f>AK27+AL27</f>
        <v>#N/A</v>
      </c>
      <c r="AN27" s="623">
        <v>3.0969580922321587</v>
      </c>
      <c r="AO27" s="624">
        <v>29436.58666666667</v>
      </c>
      <c r="AP27" s="624" t="e">
        <f>NA()</f>
        <v>#N/A</v>
      </c>
      <c r="AQ27" s="625" t="e">
        <f>AO27+AP27</f>
        <v>#N/A</v>
      </c>
      <c r="AR27" s="623">
        <v>3.2927497808171142</v>
      </c>
      <c r="AS27" s="624">
        <v>31297.58666666667</v>
      </c>
      <c r="AT27" s="624" t="e">
        <f>NA()</f>
        <v>#N/A</v>
      </c>
      <c r="AU27" s="625" t="e">
        <f>AS27+AT27</f>
        <v>#N/A</v>
      </c>
      <c r="AV27" s="623">
        <v>5.4970117482026986</v>
      </c>
      <c r="AW27" s="624">
        <v>52249.09666666665</v>
      </c>
      <c r="AX27" s="624" t="e">
        <f>NA()</f>
        <v>#N/A</v>
      </c>
      <c r="AY27" s="625" t="e">
        <f>AW27+AX27</f>
        <v>#N/A</v>
      </c>
      <c r="AZ27" s="623">
        <v>5.6928034367876537</v>
      </c>
      <c r="BA27" s="624">
        <v>54110.09666666665</v>
      </c>
      <c r="BB27" s="624" t="e">
        <f>NA()</f>
        <v>#N/A</v>
      </c>
      <c r="BC27" s="625" t="e">
        <f>BA27+BB27</f>
        <v>#N/A</v>
      </c>
      <c r="BD27" s="623">
        <v>3.1771800806593005</v>
      </c>
      <c r="BE27" s="624">
        <v>30199.09666666665</v>
      </c>
      <c r="BF27" s="624" t="e">
        <f>NA()</f>
        <v>#N/A</v>
      </c>
      <c r="BG27" s="625" t="e">
        <f>BE27+BF27</f>
        <v>#N/A</v>
      </c>
      <c r="BH27" s="623">
        <v>4.0133382430299838</v>
      </c>
      <c r="BI27" s="624">
        <v>38146.78</v>
      </c>
      <c r="BJ27" s="624" t="e">
        <f>NA()</f>
        <v>#N/A</v>
      </c>
      <c r="BK27" s="625" t="e">
        <f>BI27+BJ27</f>
        <v>#N/A</v>
      </c>
      <c r="BL27" s="623">
        <v>3.8175465544450291</v>
      </c>
      <c r="BM27" s="624">
        <v>36285.78</v>
      </c>
      <c r="BN27" s="624" t="e">
        <f>NA()</f>
        <v>#N/A</v>
      </c>
      <c r="BO27" s="625" t="e">
        <f>BM27+BN27</f>
        <v>#N/A</v>
      </c>
      <c r="BP27" s="623">
        <v>3.4872993161493948</v>
      </c>
      <c r="BQ27" s="624">
        <v>33146.78</v>
      </c>
      <c r="BR27" s="624" t="e">
        <f>NA()</f>
        <v>#N/A</v>
      </c>
      <c r="BS27" s="625" t="e">
        <f>BQ27+BR27</f>
        <v>#N/A</v>
      </c>
      <c r="BT27" s="623">
        <v>0.5035013150973171</v>
      </c>
      <c r="BU27" s="624">
        <v>4785.7799999999988</v>
      </c>
      <c r="BV27" s="624" t="e">
        <f>NA()</f>
        <v>#N/A</v>
      </c>
      <c r="BW27" s="625" t="e">
        <f>BU27+BV27</f>
        <v>#N/A</v>
      </c>
      <c r="BX27" s="623">
        <v>4.0133382430299838</v>
      </c>
      <c r="BY27" s="624">
        <v>38146.78</v>
      </c>
      <c r="BZ27" s="624" t="e">
        <f>NA()</f>
        <v>#N/A</v>
      </c>
      <c r="CA27" s="625" t="e">
        <f>BY27+BZ27</f>
        <v>#N/A</v>
      </c>
      <c r="CB27" s="623">
        <v>5.1110973172014722</v>
      </c>
      <c r="CC27" s="624">
        <v>48580.979999999989</v>
      </c>
      <c r="CD27" s="624" t="e">
        <f>NA()</f>
        <v>#N/A</v>
      </c>
      <c r="CE27" s="625" t="e">
        <f>CC27+CD27</f>
        <v>#N/A</v>
      </c>
      <c r="CF27" s="623">
        <v>3.8760631246712252</v>
      </c>
      <c r="CG27" s="624">
        <v>36841.979999999996</v>
      </c>
      <c r="CH27" s="624" t="e">
        <f>NA()</f>
        <v>#N/A</v>
      </c>
      <c r="CI27" s="625" t="e">
        <f>CG27+CH27</f>
        <v>#N/A</v>
      </c>
      <c r="CJ27" s="623">
        <v>0.71249763282482836</v>
      </c>
      <c r="CK27" s="624">
        <v>6772.2899999999945</v>
      </c>
      <c r="CL27" s="624" t="e">
        <f>NA()</f>
        <v>#N/A</v>
      </c>
      <c r="CM27" s="625" t="e">
        <f>CK27+CL27</f>
        <v>#N/A</v>
      </c>
      <c r="CN27" s="623">
        <v>3.8760631246712252</v>
      </c>
      <c r="CO27" s="624">
        <v>36841.979999999996</v>
      </c>
      <c r="CP27" s="624" t="e">
        <f>NA()</f>
        <v>#N/A</v>
      </c>
      <c r="CQ27" s="625" t="e">
        <f>CO27+CP27</f>
        <v>#N/A</v>
      </c>
      <c r="CR27" s="623">
        <v>3.6802714360862701</v>
      </c>
      <c r="CS27" s="624">
        <v>34980.979999999996</v>
      </c>
      <c r="CT27" s="624" t="e">
        <f>NA()</f>
        <v>#N/A</v>
      </c>
      <c r="CU27" s="625" t="e">
        <f>CS27+CT27</f>
        <v>#N/A</v>
      </c>
      <c r="CV27" s="623">
        <v>3.8760631246712252</v>
      </c>
      <c r="CW27" s="624">
        <v>36841.979999999996</v>
      </c>
      <c r="CX27" s="624" t="e">
        <f>NA()</f>
        <v>#N/A</v>
      </c>
      <c r="CY27" s="625" t="e">
        <f>CW27+CX27</f>
        <v>#N/A</v>
      </c>
      <c r="CZ27" s="623">
        <v>2.1442377695949495</v>
      </c>
      <c r="DA27" s="624">
        <v>20380.979999999996</v>
      </c>
      <c r="DB27" s="624" t="e">
        <f>NA()</f>
        <v>#N/A</v>
      </c>
      <c r="DC27" s="625" t="e">
        <f>DA27+DB27</f>
        <v>#N/A</v>
      </c>
      <c r="DD27" s="506"/>
      <c r="DE27" s="506"/>
      <c r="DF27" s="506"/>
      <c r="DG27" s="506"/>
      <c r="DH27" s="506"/>
      <c r="DI27" s="506"/>
      <c r="DJ27" s="506"/>
      <c r="DK27" s="506"/>
    </row>
    <row r="28" spans="2:115" ht="12.75" customHeight="1">
      <c r="B28" s="626"/>
      <c r="C28" s="627"/>
      <c r="D28" s="628" t="s">
        <v>2445</v>
      </c>
      <c r="E28" s="629" t="s">
        <v>2447</v>
      </c>
      <c r="F28" s="630">
        <f>IF(F29&lt;&gt;0,F27-F29,0)</f>
        <v>0</v>
      </c>
      <c r="G28" s="631"/>
      <c r="H28" s="632"/>
      <c r="I28" s="633"/>
      <c r="J28" s="633"/>
      <c r="K28" s="634"/>
      <c r="L28" s="635">
        <f>L27+H28</f>
        <v>3.225806451612903</v>
      </c>
      <c r="M28" s="635">
        <f>M27+I28</f>
        <v>30661.290322580644</v>
      </c>
      <c r="N28" s="636" t="e">
        <f>N27+J28</f>
        <v>#N/A</v>
      </c>
      <c r="O28" s="637" t="e">
        <f>#REF!</f>
        <v>#REF!</v>
      </c>
      <c r="P28" s="638">
        <f t="shared" ref="P28:AU28" si="18">P27+L28</f>
        <v>6.7161880051812002</v>
      </c>
      <c r="Q28" s="639">
        <f t="shared" si="18"/>
        <v>63837.366989247304</v>
      </c>
      <c r="R28" s="640" t="e">
        <f t="shared" si="18"/>
        <v>#N/A</v>
      </c>
      <c r="S28" s="641" t="e">
        <f t="shared" si="18"/>
        <v>#N/A</v>
      </c>
      <c r="T28" s="638">
        <f t="shared" si="18"/>
        <v>10.440630579265015</v>
      </c>
      <c r="U28" s="639">
        <f t="shared" si="18"/>
        <v>99238.193655913958</v>
      </c>
      <c r="V28" s="640" t="e">
        <f t="shared" si="18"/>
        <v>#N/A</v>
      </c>
      <c r="W28" s="641" t="e">
        <f t="shared" si="18"/>
        <v>#N/A</v>
      </c>
      <c r="X28" s="638">
        <f t="shared" si="18"/>
        <v>13.548450323259402</v>
      </c>
      <c r="Y28" s="639">
        <f t="shared" si="18"/>
        <v>128778.02032258062</v>
      </c>
      <c r="Z28" s="640" t="e">
        <f t="shared" si="18"/>
        <v>#N/A</v>
      </c>
      <c r="AA28" s="641" t="e">
        <f t="shared" si="18"/>
        <v>#N/A</v>
      </c>
      <c r="AB28" s="638">
        <f t="shared" si="18"/>
        <v>22.609216937322177</v>
      </c>
      <c r="AC28" s="639">
        <f t="shared" si="18"/>
        <v>214900.60698924732</v>
      </c>
      <c r="AD28" s="640" t="e">
        <f t="shared" si="18"/>
        <v>#N/A</v>
      </c>
      <c r="AE28" s="641" t="e">
        <f t="shared" si="18"/>
        <v>#N/A</v>
      </c>
      <c r="AF28" s="638">
        <f t="shared" si="18"/>
        <v>25.706175029554338</v>
      </c>
      <c r="AG28" s="639">
        <f t="shared" si="18"/>
        <v>244337.19365591399</v>
      </c>
      <c r="AH28" s="640" t="e">
        <f t="shared" si="18"/>
        <v>#N/A</v>
      </c>
      <c r="AI28" s="641" t="e">
        <f t="shared" si="18"/>
        <v>#N/A</v>
      </c>
      <c r="AJ28" s="638">
        <f t="shared" si="18"/>
        <v>28.998924810371452</v>
      </c>
      <c r="AK28" s="639">
        <f t="shared" si="18"/>
        <v>275634.78032258066</v>
      </c>
      <c r="AL28" s="640" t="e">
        <f t="shared" si="18"/>
        <v>#N/A</v>
      </c>
      <c r="AM28" s="641" t="e">
        <f t="shared" si="18"/>
        <v>#N/A</v>
      </c>
      <c r="AN28" s="638">
        <f t="shared" si="18"/>
        <v>32.095882902603613</v>
      </c>
      <c r="AO28" s="639">
        <f t="shared" si="18"/>
        <v>305071.36698924733</v>
      </c>
      <c r="AP28" s="640" t="e">
        <f t="shared" si="18"/>
        <v>#N/A</v>
      </c>
      <c r="AQ28" s="641" t="e">
        <f t="shared" si="18"/>
        <v>#N/A</v>
      </c>
      <c r="AR28" s="638">
        <f t="shared" si="18"/>
        <v>35.388632683420724</v>
      </c>
      <c r="AS28" s="639">
        <f t="shared" si="18"/>
        <v>336368.953655914</v>
      </c>
      <c r="AT28" s="640" t="e">
        <f t="shared" si="18"/>
        <v>#N/A</v>
      </c>
      <c r="AU28" s="641" t="e">
        <f t="shared" si="18"/>
        <v>#N/A</v>
      </c>
      <c r="AV28" s="638">
        <f t="shared" ref="AV28:CA28" si="19">AV27+AR28</f>
        <v>40.885644431623419</v>
      </c>
      <c r="AW28" s="639">
        <f t="shared" si="19"/>
        <v>388618.05032258062</v>
      </c>
      <c r="AX28" s="640" t="e">
        <f t="shared" si="19"/>
        <v>#N/A</v>
      </c>
      <c r="AY28" s="641" t="e">
        <f t="shared" si="19"/>
        <v>#N/A</v>
      </c>
      <c r="AZ28" s="638">
        <f t="shared" si="19"/>
        <v>46.578447868411075</v>
      </c>
      <c r="BA28" s="639">
        <f t="shared" si="19"/>
        <v>442728.1469892473</v>
      </c>
      <c r="BB28" s="640" t="e">
        <f t="shared" si="19"/>
        <v>#N/A</v>
      </c>
      <c r="BC28" s="641" t="e">
        <f t="shared" si="19"/>
        <v>#N/A</v>
      </c>
      <c r="BD28" s="638">
        <f t="shared" si="19"/>
        <v>49.755627949070373</v>
      </c>
      <c r="BE28" s="639">
        <f t="shared" si="19"/>
        <v>472927.24365591398</v>
      </c>
      <c r="BF28" s="640" t="e">
        <f t="shared" si="19"/>
        <v>#N/A</v>
      </c>
      <c r="BG28" s="641" t="e">
        <f t="shared" si="19"/>
        <v>#N/A</v>
      </c>
      <c r="BH28" s="638">
        <f t="shared" si="19"/>
        <v>53.768966192100358</v>
      </c>
      <c r="BI28" s="639">
        <f t="shared" si="19"/>
        <v>511074.023655914</v>
      </c>
      <c r="BJ28" s="640" t="e">
        <f t="shared" si="19"/>
        <v>#N/A</v>
      </c>
      <c r="BK28" s="641" t="e">
        <f t="shared" si="19"/>
        <v>#N/A</v>
      </c>
      <c r="BL28" s="638">
        <f t="shared" si="19"/>
        <v>57.586512746545388</v>
      </c>
      <c r="BM28" s="639">
        <f t="shared" si="19"/>
        <v>547359.80365591403</v>
      </c>
      <c r="BN28" s="640" t="e">
        <f t="shared" si="19"/>
        <v>#N/A</v>
      </c>
      <c r="BO28" s="641" t="e">
        <f t="shared" si="19"/>
        <v>#N/A</v>
      </c>
      <c r="BP28" s="638">
        <f t="shared" si="19"/>
        <v>61.073812062694785</v>
      </c>
      <c r="BQ28" s="639">
        <f t="shared" si="19"/>
        <v>580506.58365591406</v>
      </c>
      <c r="BR28" s="640" t="e">
        <f t="shared" si="19"/>
        <v>#N/A</v>
      </c>
      <c r="BS28" s="641" t="e">
        <f t="shared" si="19"/>
        <v>#N/A</v>
      </c>
      <c r="BT28" s="638">
        <f t="shared" si="19"/>
        <v>61.577313377792102</v>
      </c>
      <c r="BU28" s="639">
        <f t="shared" si="19"/>
        <v>585292.36365591409</v>
      </c>
      <c r="BV28" s="640" t="e">
        <f t="shared" si="19"/>
        <v>#N/A</v>
      </c>
      <c r="BW28" s="641" t="e">
        <f t="shared" si="19"/>
        <v>#N/A</v>
      </c>
      <c r="BX28" s="638">
        <f t="shared" si="19"/>
        <v>65.590651620822086</v>
      </c>
      <c r="BY28" s="639">
        <f t="shared" si="19"/>
        <v>623439.14365591411</v>
      </c>
      <c r="BZ28" s="640" t="e">
        <f t="shared" si="19"/>
        <v>#N/A</v>
      </c>
      <c r="CA28" s="641" t="e">
        <f t="shared" si="19"/>
        <v>#N/A</v>
      </c>
      <c r="CB28" s="638">
        <f t="shared" ref="CB28:DC28" si="20">CB27+BX28</f>
        <v>70.701748938023556</v>
      </c>
      <c r="CC28" s="639">
        <f t="shared" si="20"/>
        <v>672020.1236559141</v>
      </c>
      <c r="CD28" s="640" t="e">
        <f t="shared" si="20"/>
        <v>#N/A</v>
      </c>
      <c r="CE28" s="641" t="e">
        <f t="shared" si="20"/>
        <v>#N/A</v>
      </c>
      <c r="CF28" s="638">
        <f t="shared" si="20"/>
        <v>74.577812062694775</v>
      </c>
      <c r="CG28" s="639">
        <f t="shared" si="20"/>
        <v>708862.10365591408</v>
      </c>
      <c r="CH28" s="640" t="e">
        <f t="shared" si="20"/>
        <v>#N/A</v>
      </c>
      <c r="CI28" s="641" t="e">
        <f t="shared" si="20"/>
        <v>#N/A</v>
      </c>
      <c r="CJ28" s="638">
        <f t="shared" si="20"/>
        <v>75.290309695519611</v>
      </c>
      <c r="CK28" s="639">
        <f t="shared" si="20"/>
        <v>715634.39365591411</v>
      </c>
      <c r="CL28" s="640" t="e">
        <f t="shared" si="20"/>
        <v>#N/A</v>
      </c>
      <c r="CM28" s="641" t="e">
        <f t="shared" si="20"/>
        <v>#N/A</v>
      </c>
      <c r="CN28" s="638">
        <f t="shared" si="20"/>
        <v>79.16637282019083</v>
      </c>
      <c r="CO28" s="639">
        <f t="shared" si="20"/>
        <v>752476.3736559141</v>
      </c>
      <c r="CP28" s="640" t="e">
        <f t="shared" si="20"/>
        <v>#N/A</v>
      </c>
      <c r="CQ28" s="641" t="e">
        <f t="shared" si="20"/>
        <v>#N/A</v>
      </c>
      <c r="CR28" s="638">
        <f t="shared" si="20"/>
        <v>82.846644256277102</v>
      </c>
      <c r="CS28" s="639">
        <f t="shared" si="20"/>
        <v>787457.35365591408</v>
      </c>
      <c r="CT28" s="640" t="e">
        <f t="shared" si="20"/>
        <v>#N/A</v>
      </c>
      <c r="CU28" s="641" t="e">
        <f t="shared" si="20"/>
        <v>#N/A</v>
      </c>
      <c r="CV28" s="638">
        <f t="shared" si="20"/>
        <v>86.722707380948322</v>
      </c>
      <c r="CW28" s="639">
        <f t="shared" si="20"/>
        <v>824299.33365591406</v>
      </c>
      <c r="CX28" s="640" t="e">
        <f t="shared" si="20"/>
        <v>#N/A</v>
      </c>
      <c r="CY28" s="641" t="e">
        <f t="shared" si="20"/>
        <v>#N/A</v>
      </c>
      <c r="CZ28" s="638">
        <f t="shared" si="20"/>
        <v>88.866945150543273</v>
      </c>
      <c r="DA28" s="639">
        <f t="shared" si="20"/>
        <v>844680.31365591404</v>
      </c>
      <c r="DB28" s="640" t="e">
        <f t="shared" si="20"/>
        <v>#N/A</v>
      </c>
      <c r="DC28" s="641" t="e">
        <f t="shared" si="20"/>
        <v>#N/A</v>
      </c>
      <c r="DD28" s="506"/>
      <c r="DE28" s="506"/>
      <c r="DF28" s="506"/>
      <c r="DG28" s="506"/>
      <c r="DH28" s="506"/>
      <c r="DI28" s="506"/>
      <c r="DJ28" s="506"/>
      <c r="DK28" s="506"/>
    </row>
    <row r="29" spans="2:115" ht="12.75" customHeight="1">
      <c r="B29" s="626"/>
      <c r="C29" s="627"/>
      <c r="D29" s="642" t="s">
        <v>2448</v>
      </c>
      <c r="E29" s="643" t="s">
        <v>2449</v>
      </c>
      <c r="F29" s="644"/>
      <c r="G29" s="645">
        <f>IF(F29=0,0,F29/F$115)</f>
        <v>0</v>
      </c>
      <c r="H29" s="646"/>
      <c r="I29" s="647"/>
      <c r="J29" s="647"/>
      <c r="K29" s="648"/>
      <c r="L29" s="649" t="e">
        <f>IF(O29&lt;&gt;0,(O29/$F29)*100,0)</f>
        <v>#REF!</v>
      </c>
      <c r="M29" s="649" t="e">
        <f>NA()</f>
        <v>#N/A</v>
      </c>
      <c r="N29" s="650" t="e">
        <f>O29-M29</f>
        <v>#REF!</v>
      </c>
      <c r="O29" s="651" t="e">
        <f>#REF!</f>
        <v>#REF!</v>
      </c>
      <c r="P29" s="652">
        <f>IF(S29&lt;&gt;0,(S29/$F29)*100,0)</f>
        <v>0</v>
      </c>
      <c r="Q29" s="649">
        <v>0</v>
      </c>
      <c r="R29" s="649">
        <f>S29-Q29</f>
        <v>0</v>
      </c>
      <c r="S29" s="651"/>
      <c r="T29" s="652">
        <f>IF(W29&lt;&gt;0,(W29/$F29)*100,0)</f>
        <v>0</v>
      </c>
      <c r="U29" s="649">
        <v>0</v>
      </c>
      <c r="V29" s="649">
        <f>W29-U29</f>
        <v>0</v>
      </c>
      <c r="W29" s="651"/>
      <c r="X29" s="652">
        <f>IF(AA29&lt;&gt;0,(AA29/$F29)*100,0)</f>
        <v>0</v>
      </c>
      <c r="Y29" s="649">
        <v>0</v>
      </c>
      <c r="Z29" s="649">
        <f>AA29-Y29</f>
        <v>0</v>
      </c>
      <c r="AA29" s="651"/>
      <c r="AB29" s="652">
        <f>IF(AE29&lt;&gt;0,(AE29/$F29)*100,0)</f>
        <v>0</v>
      </c>
      <c r="AC29" s="649">
        <v>0</v>
      </c>
      <c r="AD29" s="649">
        <f>AE29-AC29</f>
        <v>0</v>
      </c>
      <c r="AE29" s="651"/>
      <c r="AF29" s="652">
        <f>IF(AI29&lt;&gt;0,(AI29/$F29)*100,0)</f>
        <v>0</v>
      </c>
      <c r="AG29" s="649">
        <v>0</v>
      </c>
      <c r="AH29" s="649">
        <f>AI29-AG29</f>
        <v>0</v>
      </c>
      <c r="AI29" s="651"/>
      <c r="AJ29" s="652">
        <f>IF(AM29&lt;&gt;0,(AM29/$F29)*100,0)</f>
        <v>0</v>
      </c>
      <c r="AK29" s="649">
        <v>0</v>
      </c>
      <c r="AL29" s="649">
        <f>AM29-AK29</f>
        <v>0</v>
      </c>
      <c r="AM29" s="651"/>
      <c r="AN29" s="652">
        <f>IF(AQ29&lt;&gt;0,(AQ29/$F29)*100,0)</f>
        <v>0</v>
      </c>
      <c r="AO29" s="649">
        <v>0</v>
      </c>
      <c r="AP29" s="649">
        <f>AQ29-AO29</f>
        <v>0</v>
      </c>
      <c r="AQ29" s="651"/>
      <c r="AR29" s="652">
        <f>IF(AU29&lt;&gt;0,(AU29/$F29)*100,0)</f>
        <v>0</v>
      </c>
      <c r="AS29" s="649">
        <v>0</v>
      </c>
      <c r="AT29" s="649">
        <f>AU29-AS29</f>
        <v>0</v>
      </c>
      <c r="AU29" s="651"/>
      <c r="AV29" s="652">
        <f>IF(AY29&lt;&gt;0,(AY29/$F29)*100,0)</f>
        <v>0</v>
      </c>
      <c r="AW29" s="649">
        <v>0</v>
      </c>
      <c r="AX29" s="649">
        <f>AY29-AW29</f>
        <v>0</v>
      </c>
      <c r="AY29" s="651"/>
      <c r="AZ29" s="652">
        <f>IF(BC29&lt;&gt;0,(BC29/$F29)*100,0)</f>
        <v>0</v>
      </c>
      <c r="BA29" s="649">
        <v>0</v>
      </c>
      <c r="BB29" s="649">
        <f>BC29-BA29</f>
        <v>0</v>
      </c>
      <c r="BC29" s="651"/>
      <c r="BD29" s="652">
        <f>IF(BG29&lt;&gt;0,(BG29/$F29)*100,0)</f>
        <v>0</v>
      </c>
      <c r="BE29" s="649">
        <v>0</v>
      </c>
      <c r="BF29" s="649">
        <f>BG29-BE29</f>
        <v>0</v>
      </c>
      <c r="BG29" s="651"/>
      <c r="BH29" s="652">
        <f>IF(BK29&lt;&gt;0,(BK29/$F29)*100,0)</f>
        <v>0</v>
      </c>
      <c r="BI29" s="649">
        <v>0</v>
      </c>
      <c r="BJ29" s="649">
        <f>BK29-BI29</f>
        <v>0</v>
      </c>
      <c r="BK29" s="651"/>
      <c r="BL29" s="652">
        <f>IF(BO29&lt;&gt;0,(BO29/$F29)*100,0)</f>
        <v>0</v>
      </c>
      <c r="BM29" s="649">
        <v>0</v>
      </c>
      <c r="BN29" s="649">
        <f>BO29-BM29</f>
        <v>0</v>
      </c>
      <c r="BO29" s="651"/>
      <c r="BP29" s="652">
        <f>IF(BS29&lt;&gt;0,(BS29/$F29)*100,0)</f>
        <v>0</v>
      </c>
      <c r="BQ29" s="649">
        <v>0</v>
      </c>
      <c r="BR29" s="649">
        <f>BS29-BQ29</f>
        <v>0</v>
      </c>
      <c r="BS29" s="651"/>
      <c r="BT29" s="652">
        <f>IF(BW29&lt;&gt;0,(BW29/$F29)*100,0)</f>
        <v>0</v>
      </c>
      <c r="BU29" s="649">
        <v>0</v>
      </c>
      <c r="BV29" s="649">
        <f>BW29-BU29</f>
        <v>0</v>
      </c>
      <c r="BW29" s="651"/>
      <c r="BX29" s="652">
        <f>IF(CA29&lt;&gt;0,(CA29/$F29)*100,0)</f>
        <v>0</v>
      </c>
      <c r="BY29" s="649">
        <v>0</v>
      </c>
      <c r="BZ29" s="649">
        <f>CA29-BY29</f>
        <v>0</v>
      </c>
      <c r="CA29" s="651"/>
      <c r="CB29" s="652">
        <f>IF(CE29&lt;&gt;0,(CE29/$F29)*100,0)</f>
        <v>0</v>
      </c>
      <c r="CC29" s="649">
        <v>0</v>
      </c>
      <c r="CD29" s="649">
        <f>CE29-CC29</f>
        <v>0</v>
      </c>
      <c r="CE29" s="651"/>
      <c r="CF29" s="652">
        <f>IF(CI29&lt;&gt;0,(CI29/$F29)*100,0)</f>
        <v>0</v>
      </c>
      <c r="CG29" s="649">
        <v>0</v>
      </c>
      <c r="CH29" s="649">
        <f>CI29-CG29</f>
        <v>0</v>
      </c>
      <c r="CI29" s="651"/>
      <c r="CJ29" s="652">
        <f>IF(CM29&lt;&gt;0,(CM29/$F29)*100,0)</f>
        <v>0</v>
      </c>
      <c r="CK29" s="649">
        <v>0</v>
      </c>
      <c r="CL29" s="649">
        <f>CM29-CK29</f>
        <v>0</v>
      </c>
      <c r="CM29" s="651"/>
      <c r="CN29" s="652">
        <f>IF(CQ29&lt;&gt;0,(CQ29/$F29)*100,0)</f>
        <v>0</v>
      </c>
      <c r="CO29" s="649">
        <v>0</v>
      </c>
      <c r="CP29" s="649">
        <f>CQ29-CO29</f>
        <v>0</v>
      </c>
      <c r="CQ29" s="651"/>
      <c r="CR29" s="652">
        <f>IF(CU29&lt;&gt;0,(CU29/$F29)*100,0)</f>
        <v>0</v>
      </c>
      <c r="CS29" s="649">
        <v>0</v>
      </c>
      <c r="CT29" s="649">
        <f>CU29-CS29</f>
        <v>0</v>
      </c>
      <c r="CU29" s="651"/>
      <c r="CV29" s="652">
        <f>IF(CY29&lt;&gt;0,(CY29/$F29)*100,0)</f>
        <v>0</v>
      </c>
      <c r="CW29" s="649">
        <v>0</v>
      </c>
      <c r="CX29" s="649">
        <f>CY29-CW29</f>
        <v>0</v>
      </c>
      <c r="CY29" s="651"/>
      <c r="CZ29" s="652">
        <f>IF(DC29&lt;&gt;0,(DC29/$F29)*100,0)</f>
        <v>0</v>
      </c>
      <c r="DA29" s="649">
        <v>0</v>
      </c>
      <c r="DB29" s="649">
        <f>DC29-DA29</f>
        <v>0</v>
      </c>
      <c r="DC29" s="651"/>
      <c r="DD29" s="506"/>
      <c r="DE29" s="506"/>
      <c r="DF29" s="506"/>
      <c r="DG29" s="506"/>
      <c r="DH29" s="506"/>
      <c r="DI29" s="506"/>
      <c r="DJ29" s="506"/>
      <c r="DK29" s="506"/>
    </row>
    <row r="30" spans="2:115" ht="12.75" customHeight="1">
      <c r="B30" s="665"/>
      <c r="C30" s="627"/>
      <c r="D30" s="653" t="s">
        <v>2450</v>
      </c>
      <c r="E30" s="654" t="s">
        <v>2451</v>
      </c>
      <c r="F30" s="655">
        <f>IF(F29=0,F27,F29)</f>
        <v>950500</v>
      </c>
      <c r="G30" s="656"/>
      <c r="H30" s="657"/>
      <c r="I30" s="658"/>
      <c r="J30" s="658"/>
      <c r="K30" s="659"/>
      <c r="L30" s="660" t="e">
        <f t="shared" ref="L30:AQ30" si="21">L29+H30</f>
        <v>#REF!</v>
      </c>
      <c r="M30" s="660" t="e">
        <f t="shared" si="21"/>
        <v>#N/A</v>
      </c>
      <c r="N30" s="661" t="e">
        <f t="shared" si="21"/>
        <v>#REF!</v>
      </c>
      <c r="O30" s="662" t="e">
        <f t="shared" si="21"/>
        <v>#REF!</v>
      </c>
      <c r="P30" s="663" t="e">
        <f t="shared" si="21"/>
        <v>#REF!</v>
      </c>
      <c r="Q30" s="660" t="e">
        <f t="shared" si="21"/>
        <v>#N/A</v>
      </c>
      <c r="R30" s="660" t="e">
        <f t="shared" si="21"/>
        <v>#REF!</v>
      </c>
      <c r="S30" s="662" t="e">
        <f t="shared" si="21"/>
        <v>#REF!</v>
      </c>
      <c r="T30" s="663" t="e">
        <f t="shared" si="21"/>
        <v>#REF!</v>
      </c>
      <c r="U30" s="660" t="e">
        <f t="shared" si="21"/>
        <v>#N/A</v>
      </c>
      <c r="V30" s="660" t="e">
        <f t="shared" si="21"/>
        <v>#REF!</v>
      </c>
      <c r="W30" s="662" t="e">
        <f t="shared" si="21"/>
        <v>#REF!</v>
      </c>
      <c r="X30" s="663" t="e">
        <f t="shared" si="21"/>
        <v>#REF!</v>
      </c>
      <c r="Y30" s="660" t="e">
        <f t="shared" si="21"/>
        <v>#N/A</v>
      </c>
      <c r="Z30" s="660" t="e">
        <f t="shared" si="21"/>
        <v>#REF!</v>
      </c>
      <c r="AA30" s="662" t="e">
        <f t="shared" si="21"/>
        <v>#REF!</v>
      </c>
      <c r="AB30" s="663" t="e">
        <f t="shared" si="21"/>
        <v>#REF!</v>
      </c>
      <c r="AC30" s="660" t="e">
        <f t="shared" si="21"/>
        <v>#N/A</v>
      </c>
      <c r="AD30" s="660" t="e">
        <f t="shared" si="21"/>
        <v>#REF!</v>
      </c>
      <c r="AE30" s="662" t="e">
        <f t="shared" si="21"/>
        <v>#REF!</v>
      </c>
      <c r="AF30" s="663" t="e">
        <f t="shared" si="21"/>
        <v>#REF!</v>
      </c>
      <c r="AG30" s="660" t="e">
        <f t="shared" si="21"/>
        <v>#N/A</v>
      </c>
      <c r="AH30" s="660" t="e">
        <f t="shared" si="21"/>
        <v>#REF!</v>
      </c>
      <c r="AI30" s="662" t="e">
        <f t="shared" si="21"/>
        <v>#REF!</v>
      </c>
      <c r="AJ30" s="663" t="e">
        <f t="shared" si="21"/>
        <v>#REF!</v>
      </c>
      <c r="AK30" s="660" t="e">
        <f t="shared" si="21"/>
        <v>#N/A</v>
      </c>
      <c r="AL30" s="660" t="e">
        <f t="shared" si="21"/>
        <v>#REF!</v>
      </c>
      <c r="AM30" s="662" t="e">
        <f t="shared" si="21"/>
        <v>#REF!</v>
      </c>
      <c r="AN30" s="663" t="e">
        <f t="shared" si="21"/>
        <v>#REF!</v>
      </c>
      <c r="AO30" s="660" t="e">
        <f t="shared" si="21"/>
        <v>#N/A</v>
      </c>
      <c r="AP30" s="660" t="e">
        <f t="shared" si="21"/>
        <v>#REF!</v>
      </c>
      <c r="AQ30" s="662" t="e">
        <f t="shared" si="21"/>
        <v>#REF!</v>
      </c>
      <c r="AR30" s="663" t="e">
        <f t="shared" ref="AR30:BW30" si="22">AR29+AN30</f>
        <v>#REF!</v>
      </c>
      <c r="AS30" s="660" t="e">
        <f t="shared" si="22"/>
        <v>#N/A</v>
      </c>
      <c r="AT30" s="660" t="e">
        <f t="shared" si="22"/>
        <v>#REF!</v>
      </c>
      <c r="AU30" s="662" t="e">
        <f t="shared" si="22"/>
        <v>#REF!</v>
      </c>
      <c r="AV30" s="663" t="e">
        <f t="shared" si="22"/>
        <v>#REF!</v>
      </c>
      <c r="AW30" s="660" t="e">
        <f t="shared" si="22"/>
        <v>#N/A</v>
      </c>
      <c r="AX30" s="660" t="e">
        <f t="shared" si="22"/>
        <v>#REF!</v>
      </c>
      <c r="AY30" s="662" t="e">
        <f t="shared" si="22"/>
        <v>#REF!</v>
      </c>
      <c r="AZ30" s="663" t="e">
        <f t="shared" si="22"/>
        <v>#REF!</v>
      </c>
      <c r="BA30" s="660" t="e">
        <f t="shared" si="22"/>
        <v>#N/A</v>
      </c>
      <c r="BB30" s="660" t="e">
        <f t="shared" si="22"/>
        <v>#REF!</v>
      </c>
      <c r="BC30" s="662" t="e">
        <f t="shared" si="22"/>
        <v>#REF!</v>
      </c>
      <c r="BD30" s="663" t="e">
        <f t="shared" si="22"/>
        <v>#REF!</v>
      </c>
      <c r="BE30" s="660" t="e">
        <f t="shared" si="22"/>
        <v>#N/A</v>
      </c>
      <c r="BF30" s="660" t="e">
        <f t="shared" si="22"/>
        <v>#REF!</v>
      </c>
      <c r="BG30" s="662" t="e">
        <f t="shared" si="22"/>
        <v>#REF!</v>
      </c>
      <c r="BH30" s="663" t="e">
        <f t="shared" si="22"/>
        <v>#REF!</v>
      </c>
      <c r="BI30" s="660" t="e">
        <f t="shared" si="22"/>
        <v>#N/A</v>
      </c>
      <c r="BJ30" s="660" t="e">
        <f t="shared" si="22"/>
        <v>#REF!</v>
      </c>
      <c r="BK30" s="662" t="e">
        <f t="shared" si="22"/>
        <v>#REF!</v>
      </c>
      <c r="BL30" s="663" t="e">
        <f t="shared" si="22"/>
        <v>#REF!</v>
      </c>
      <c r="BM30" s="660" t="e">
        <f t="shared" si="22"/>
        <v>#N/A</v>
      </c>
      <c r="BN30" s="660" t="e">
        <f t="shared" si="22"/>
        <v>#REF!</v>
      </c>
      <c r="BO30" s="662" t="e">
        <f t="shared" si="22"/>
        <v>#REF!</v>
      </c>
      <c r="BP30" s="663" t="e">
        <f t="shared" si="22"/>
        <v>#REF!</v>
      </c>
      <c r="BQ30" s="660" t="e">
        <f t="shared" si="22"/>
        <v>#N/A</v>
      </c>
      <c r="BR30" s="660" t="e">
        <f t="shared" si="22"/>
        <v>#REF!</v>
      </c>
      <c r="BS30" s="662" t="e">
        <f t="shared" si="22"/>
        <v>#REF!</v>
      </c>
      <c r="BT30" s="663" t="e">
        <f t="shared" si="22"/>
        <v>#REF!</v>
      </c>
      <c r="BU30" s="660" t="e">
        <f t="shared" si="22"/>
        <v>#N/A</v>
      </c>
      <c r="BV30" s="660" t="e">
        <f t="shared" si="22"/>
        <v>#REF!</v>
      </c>
      <c r="BW30" s="662" t="e">
        <f t="shared" si="22"/>
        <v>#REF!</v>
      </c>
      <c r="BX30" s="663" t="e">
        <f t="shared" ref="BX30:DC30" si="23">BX29+BT30</f>
        <v>#REF!</v>
      </c>
      <c r="BY30" s="660" t="e">
        <f t="shared" si="23"/>
        <v>#N/A</v>
      </c>
      <c r="BZ30" s="660" t="e">
        <f t="shared" si="23"/>
        <v>#REF!</v>
      </c>
      <c r="CA30" s="662" t="e">
        <f t="shared" si="23"/>
        <v>#REF!</v>
      </c>
      <c r="CB30" s="663" t="e">
        <f t="shared" si="23"/>
        <v>#REF!</v>
      </c>
      <c r="CC30" s="660" t="e">
        <f t="shared" si="23"/>
        <v>#N/A</v>
      </c>
      <c r="CD30" s="660" t="e">
        <f t="shared" si="23"/>
        <v>#REF!</v>
      </c>
      <c r="CE30" s="662" t="e">
        <f t="shared" si="23"/>
        <v>#REF!</v>
      </c>
      <c r="CF30" s="663" t="e">
        <f t="shared" si="23"/>
        <v>#REF!</v>
      </c>
      <c r="CG30" s="660" t="e">
        <f t="shared" si="23"/>
        <v>#N/A</v>
      </c>
      <c r="CH30" s="660" t="e">
        <f t="shared" si="23"/>
        <v>#REF!</v>
      </c>
      <c r="CI30" s="662" t="e">
        <f t="shared" si="23"/>
        <v>#REF!</v>
      </c>
      <c r="CJ30" s="663" t="e">
        <f t="shared" si="23"/>
        <v>#REF!</v>
      </c>
      <c r="CK30" s="660" t="e">
        <f t="shared" si="23"/>
        <v>#N/A</v>
      </c>
      <c r="CL30" s="660" t="e">
        <f t="shared" si="23"/>
        <v>#REF!</v>
      </c>
      <c r="CM30" s="662" t="e">
        <f t="shared" si="23"/>
        <v>#REF!</v>
      </c>
      <c r="CN30" s="663" t="e">
        <f t="shared" si="23"/>
        <v>#REF!</v>
      </c>
      <c r="CO30" s="660" t="e">
        <f t="shared" si="23"/>
        <v>#N/A</v>
      </c>
      <c r="CP30" s="660" t="e">
        <f t="shared" si="23"/>
        <v>#REF!</v>
      </c>
      <c r="CQ30" s="662" t="e">
        <f t="shared" si="23"/>
        <v>#REF!</v>
      </c>
      <c r="CR30" s="663" t="e">
        <f t="shared" si="23"/>
        <v>#REF!</v>
      </c>
      <c r="CS30" s="660" t="e">
        <f t="shared" si="23"/>
        <v>#N/A</v>
      </c>
      <c r="CT30" s="660" t="e">
        <f t="shared" si="23"/>
        <v>#REF!</v>
      </c>
      <c r="CU30" s="662" t="e">
        <f t="shared" si="23"/>
        <v>#REF!</v>
      </c>
      <c r="CV30" s="663" t="e">
        <f t="shared" si="23"/>
        <v>#REF!</v>
      </c>
      <c r="CW30" s="660" t="e">
        <f t="shared" si="23"/>
        <v>#N/A</v>
      </c>
      <c r="CX30" s="660" t="e">
        <f t="shared" si="23"/>
        <v>#REF!</v>
      </c>
      <c r="CY30" s="662" t="e">
        <f t="shared" si="23"/>
        <v>#REF!</v>
      </c>
      <c r="CZ30" s="663" t="e">
        <f t="shared" si="23"/>
        <v>#REF!</v>
      </c>
      <c r="DA30" s="660" t="e">
        <f t="shared" si="23"/>
        <v>#N/A</v>
      </c>
      <c r="DB30" s="660" t="e">
        <f t="shared" si="23"/>
        <v>#REF!</v>
      </c>
      <c r="DC30" s="662" t="e">
        <f t="shared" si="23"/>
        <v>#REF!</v>
      </c>
      <c r="DD30" s="506"/>
      <c r="DE30" s="506"/>
      <c r="DF30" s="506"/>
      <c r="DG30" s="506"/>
      <c r="DH30" s="506"/>
      <c r="DI30" s="506"/>
      <c r="DJ30" s="506"/>
      <c r="DK30" s="506"/>
    </row>
    <row r="31" spans="2:115" ht="12.75" customHeight="1">
      <c r="B31" s="610">
        <v>5</v>
      </c>
      <c r="C31" s="666" t="s">
        <v>2430</v>
      </c>
      <c r="D31" s="612" t="s">
        <v>2445</v>
      </c>
      <c r="E31" s="613" t="s">
        <v>2446</v>
      </c>
      <c r="F31" s="614">
        <v>25641970.719999999</v>
      </c>
      <c r="G31" s="615">
        <v>0.47376176986081719</v>
      </c>
      <c r="H31" s="616"/>
      <c r="I31" s="617"/>
      <c r="J31" s="617"/>
      <c r="K31" s="618"/>
      <c r="L31" s="619" t="e">
        <f>NA()</f>
        <v>#N/A</v>
      </c>
      <c r="M31" s="620" t="e">
        <f>NA()</f>
        <v>#N/A</v>
      </c>
      <c r="N31" s="621" t="e">
        <f>NA()</f>
        <v>#N/A</v>
      </c>
      <c r="O31" s="622" t="e">
        <f>'COMP INVESTIM.'!#REF!</f>
        <v>#REF!</v>
      </c>
      <c r="P31" s="623" t="e">
        <f>NA()</f>
        <v>#N/A</v>
      </c>
      <c r="Q31" s="624" t="e">
        <f>NA()</f>
        <v>#N/A</v>
      </c>
      <c r="R31" s="624" t="e">
        <f>NA()</f>
        <v>#N/A</v>
      </c>
      <c r="S31" s="625" t="e">
        <f>Q31+R31</f>
        <v>#N/A</v>
      </c>
      <c r="T31" s="623">
        <v>4.1666666666600003</v>
      </c>
      <c r="U31" s="624">
        <v>873599.99999860232</v>
      </c>
      <c r="V31" s="624" t="e">
        <f>NA()</f>
        <v>#N/A</v>
      </c>
      <c r="W31" s="625" t="e">
        <f>U31+V31</f>
        <v>#N/A</v>
      </c>
      <c r="X31" s="623">
        <v>4.1666666666600003</v>
      </c>
      <c r="Y31" s="624">
        <v>873599.99999860232</v>
      </c>
      <c r="Z31" s="624" t="e">
        <f>NA()</f>
        <v>#N/A</v>
      </c>
      <c r="AA31" s="625" t="e">
        <f>Y31+Z31</f>
        <v>#N/A</v>
      </c>
      <c r="AB31" s="623">
        <v>4.1666666666600003</v>
      </c>
      <c r="AC31" s="624">
        <v>873599.99999860232</v>
      </c>
      <c r="AD31" s="624" t="e">
        <f>NA()</f>
        <v>#N/A</v>
      </c>
      <c r="AE31" s="625" t="e">
        <f>AC31+AD31</f>
        <v>#N/A</v>
      </c>
      <c r="AF31" s="623">
        <v>4.1666666666600003</v>
      </c>
      <c r="AG31" s="624">
        <v>873599.99999860232</v>
      </c>
      <c r="AH31" s="624" t="e">
        <f>NA()</f>
        <v>#N/A</v>
      </c>
      <c r="AI31" s="625" t="e">
        <f>AG31+AH31</f>
        <v>#N/A</v>
      </c>
      <c r="AJ31" s="623">
        <v>4.1666666666600003</v>
      </c>
      <c r="AK31" s="624">
        <v>873599.99999860232</v>
      </c>
      <c r="AL31" s="624" t="e">
        <f>NA()</f>
        <v>#N/A</v>
      </c>
      <c r="AM31" s="625" t="e">
        <f>AK31+AL31</f>
        <v>#N/A</v>
      </c>
      <c r="AN31" s="623">
        <v>4.1666666666600003</v>
      </c>
      <c r="AO31" s="624">
        <v>873599.99999860232</v>
      </c>
      <c r="AP31" s="624" t="e">
        <f>NA()</f>
        <v>#N/A</v>
      </c>
      <c r="AQ31" s="625" t="e">
        <f>AO31+AP31</f>
        <v>#N/A</v>
      </c>
      <c r="AR31" s="623">
        <v>4.1666666666600003</v>
      </c>
      <c r="AS31" s="624">
        <v>873599.99999860232</v>
      </c>
      <c r="AT31" s="624" t="e">
        <f>NA()</f>
        <v>#N/A</v>
      </c>
      <c r="AU31" s="625" t="e">
        <f>AS31+AT31</f>
        <v>#N/A</v>
      </c>
      <c r="AV31" s="623">
        <v>4.1666666666600003</v>
      </c>
      <c r="AW31" s="624">
        <v>873599.99999860232</v>
      </c>
      <c r="AX31" s="624" t="e">
        <f>NA()</f>
        <v>#N/A</v>
      </c>
      <c r="AY31" s="625" t="e">
        <f>AW31+AX31</f>
        <v>#N/A</v>
      </c>
      <c r="AZ31" s="623">
        <v>4.1666666666600003</v>
      </c>
      <c r="BA31" s="624">
        <v>873599.99999860232</v>
      </c>
      <c r="BB31" s="624" t="e">
        <f>NA()</f>
        <v>#N/A</v>
      </c>
      <c r="BC31" s="625" t="e">
        <f>BA31+BB31</f>
        <v>#N/A</v>
      </c>
      <c r="BD31" s="623">
        <v>4.1666666666600003</v>
      </c>
      <c r="BE31" s="624">
        <v>873599.99999860232</v>
      </c>
      <c r="BF31" s="624" t="e">
        <f>NA()</f>
        <v>#N/A</v>
      </c>
      <c r="BG31" s="625" t="e">
        <f>BE31+BF31</f>
        <v>#N/A</v>
      </c>
      <c r="BH31" s="623">
        <v>4.1666666666600003</v>
      </c>
      <c r="BI31" s="624">
        <v>873599.99999860232</v>
      </c>
      <c r="BJ31" s="624" t="e">
        <f>NA()</f>
        <v>#N/A</v>
      </c>
      <c r="BK31" s="625" t="e">
        <f>BI31+BJ31</f>
        <v>#N/A</v>
      </c>
      <c r="BL31" s="623">
        <v>4.1666666666600003</v>
      </c>
      <c r="BM31" s="624">
        <v>873599.99999860232</v>
      </c>
      <c r="BN31" s="624" t="e">
        <f>NA()</f>
        <v>#N/A</v>
      </c>
      <c r="BO31" s="625" t="e">
        <f>BM31+BN31</f>
        <v>#N/A</v>
      </c>
      <c r="BP31" s="623">
        <v>4.1666666666600003</v>
      </c>
      <c r="BQ31" s="624">
        <v>873599.99999860232</v>
      </c>
      <c r="BR31" s="624" t="e">
        <f>NA()</f>
        <v>#N/A</v>
      </c>
      <c r="BS31" s="625" t="e">
        <f>BQ31+BR31</f>
        <v>#N/A</v>
      </c>
      <c r="BT31" s="623">
        <v>4.1666666666600003</v>
      </c>
      <c r="BU31" s="624">
        <v>873599.99999860232</v>
      </c>
      <c r="BV31" s="624" t="e">
        <f>NA()</f>
        <v>#N/A</v>
      </c>
      <c r="BW31" s="625" t="e">
        <f>BU31+BV31</f>
        <v>#N/A</v>
      </c>
      <c r="BX31" s="623">
        <v>4.1666666666600003</v>
      </c>
      <c r="BY31" s="624">
        <v>873599.99999860232</v>
      </c>
      <c r="BZ31" s="624" t="e">
        <f>NA()</f>
        <v>#N/A</v>
      </c>
      <c r="CA31" s="625" t="e">
        <f>BY31+BZ31</f>
        <v>#N/A</v>
      </c>
      <c r="CB31" s="623">
        <v>4.1666666666600003</v>
      </c>
      <c r="CC31" s="624">
        <v>873599.99999860232</v>
      </c>
      <c r="CD31" s="624" t="e">
        <f>NA()</f>
        <v>#N/A</v>
      </c>
      <c r="CE31" s="625" t="e">
        <f>CC31+CD31</f>
        <v>#N/A</v>
      </c>
      <c r="CF31" s="623">
        <v>4.1666666666600003</v>
      </c>
      <c r="CG31" s="624">
        <v>873599.99999860232</v>
      </c>
      <c r="CH31" s="624" t="e">
        <f>NA()</f>
        <v>#N/A</v>
      </c>
      <c r="CI31" s="625" t="e">
        <f>CG31+CH31</f>
        <v>#N/A</v>
      </c>
      <c r="CJ31" s="623">
        <v>4.1666666666600003</v>
      </c>
      <c r="CK31" s="624">
        <v>873599.99999860232</v>
      </c>
      <c r="CL31" s="624" t="e">
        <f>NA()</f>
        <v>#N/A</v>
      </c>
      <c r="CM31" s="625" t="e">
        <f>CK31+CL31</f>
        <v>#N/A</v>
      </c>
      <c r="CN31" s="623">
        <v>4.1666666666600003</v>
      </c>
      <c r="CO31" s="624">
        <v>873599.99999860232</v>
      </c>
      <c r="CP31" s="624" t="e">
        <f>NA()</f>
        <v>#N/A</v>
      </c>
      <c r="CQ31" s="625" t="e">
        <f>CO31+CP31</f>
        <v>#N/A</v>
      </c>
      <c r="CR31" s="623">
        <v>4.1666666666600003</v>
      </c>
      <c r="CS31" s="624">
        <v>873599.99999860232</v>
      </c>
      <c r="CT31" s="624" t="e">
        <f>NA()</f>
        <v>#N/A</v>
      </c>
      <c r="CU31" s="625" t="e">
        <f>CS31+CT31</f>
        <v>#N/A</v>
      </c>
      <c r="CV31" s="623">
        <v>4.1666666666600003</v>
      </c>
      <c r="CW31" s="624">
        <v>873599.99999860232</v>
      </c>
      <c r="CX31" s="624" t="e">
        <f>NA()</f>
        <v>#N/A</v>
      </c>
      <c r="CY31" s="625" t="e">
        <f>CW31+CX31</f>
        <v>#N/A</v>
      </c>
      <c r="CZ31" s="623">
        <v>4.1666666666600003</v>
      </c>
      <c r="DA31" s="624">
        <v>873599.99999860232</v>
      </c>
      <c r="DB31" s="624" t="e">
        <f>NA()</f>
        <v>#N/A</v>
      </c>
      <c r="DC31" s="625" t="e">
        <f>DA31+DB31</f>
        <v>#N/A</v>
      </c>
      <c r="DD31" s="506"/>
      <c r="DE31" s="506"/>
      <c r="DF31" s="506"/>
      <c r="DG31" s="506"/>
      <c r="DH31" s="506"/>
      <c r="DI31" s="506"/>
      <c r="DJ31" s="506"/>
      <c r="DK31" s="506"/>
    </row>
    <row r="32" spans="2:115" ht="12.75" customHeight="1">
      <c r="B32" s="626"/>
      <c r="C32" s="627"/>
      <c r="D32" s="628" t="s">
        <v>2445</v>
      </c>
      <c r="E32" s="629" t="s">
        <v>2447</v>
      </c>
      <c r="F32" s="630">
        <f>IF(F33&lt;&gt;0,F31-F33,0)</f>
        <v>0</v>
      </c>
      <c r="G32" s="631"/>
      <c r="H32" s="632"/>
      <c r="I32" s="633"/>
      <c r="J32" s="633"/>
      <c r="K32" s="634"/>
      <c r="L32" s="635" t="e">
        <f t="shared" ref="L32:AQ32" si="24">L31+H32</f>
        <v>#N/A</v>
      </c>
      <c r="M32" s="635" t="e">
        <f t="shared" si="24"/>
        <v>#N/A</v>
      </c>
      <c r="N32" s="636" t="e">
        <f t="shared" si="24"/>
        <v>#N/A</v>
      </c>
      <c r="O32" s="637" t="e">
        <f t="shared" si="24"/>
        <v>#REF!</v>
      </c>
      <c r="P32" s="638" t="e">
        <f t="shared" si="24"/>
        <v>#N/A</v>
      </c>
      <c r="Q32" s="639" t="e">
        <f t="shared" si="24"/>
        <v>#N/A</v>
      </c>
      <c r="R32" s="640" t="e">
        <f t="shared" si="24"/>
        <v>#N/A</v>
      </c>
      <c r="S32" s="641" t="e">
        <f t="shared" si="24"/>
        <v>#N/A</v>
      </c>
      <c r="T32" s="638" t="e">
        <f t="shared" si="24"/>
        <v>#N/A</v>
      </c>
      <c r="U32" s="639" t="e">
        <f t="shared" si="24"/>
        <v>#N/A</v>
      </c>
      <c r="V32" s="640" t="e">
        <f t="shared" si="24"/>
        <v>#N/A</v>
      </c>
      <c r="W32" s="641" t="e">
        <f t="shared" si="24"/>
        <v>#N/A</v>
      </c>
      <c r="X32" s="638" t="e">
        <f t="shared" si="24"/>
        <v>#N/A</v>
      </c>
      <c r="Y32" s="639" t="e">
        <f t="shared" si="24"/>
        <v>#N/A</v>
      </c>
      <c r="Z32" s="640" t="e">
        <f t="shared" si="24"/>
        <v>#N/A</v>
      </c>
      <c r="AA32" s="641" t="e">
        <f t="shared" si="24"/>
        <v>#N/A</v>
      </c>
      <c r="AB32" s="638" t="e">
        <f t="shared" si="24"/>
        <v>#N/A</v>
      </c>
      <c r="AC32" s="639" t="e">
        <f t="shared" si="24"/>
        <v>#N/A</v>
      </c>
      <c r="AD32" s="640" t="e">
        <f t="shared" si="24"/>
        <v>#N/A</v>
      </c>
      <c r="AE32" s="641" t="e">
        <f t="shared" si="24"/>
        <v>#N/A</v>
      </c>
      <c r="AF32" s="638" t="e">
        <f t="shared" si="24"/>
        <v>#N/A</v>
      </c>
      <c r="AG32" s="639" t="e">
        <f t="shared" si="24"/>
        <v>#N/A</v>
      </c>
      <c r="AH32" s="640" t="e">
        <f t="shared" si="24"/>
        <v>#N/A</v>
      </c>
      <c r="AI32" s="641" t="e">
        <f t="shared" si="24"/>
        <v>#N/A</v>
      </c>
      <c r="AJ32" s="638" t="e">
        <f t="shared" si="24"/>
        <v>#N/A</v>
      </c>
      <c r="AK32" s="639" t="e">
        <f t="shared" si="24"/>
        <v>#N/A</v>
      </c>
      <c r="AL32" s="640" t="e">
        <f t="shared" si="24"/>
        <v>#N/A</v>
      </c>
      <c r="AM32" s="641" t="e">
        <f t="shared" si="24"/>
        <v>#N/A</v>
      </c>
      <c r="AN32" s="638" t="e">
        <f t="shared" si="24"/>
        <v>#N/A</v>
      </c>
      <c r="AO32" s="639" t="e">
        <f t="shared" si="24"/>
        <v>#N/A</v>
      </c>
      <c r="AP32" s="640" t="e">
        <f t="shared" si="24"/>
        <v>#N/A</v>
      </c>
      <c r="AQ32" s="641" t="e">
        <f t="shared" si="24"/>
        <v>#N/A</v>
      </c>
      <c r="AR32" s="638" t="e">
        <f t="shared" ref="AR32:BW32" si="25">AR31+AN32</f>
        <v>#N/A</v>
      </c>
      <c r="AS32" s="639" t="e">
        <f t="shared" si="25"/>
        <v>#N/A</v>
      </c>
      <c r="AT32" s="640" t="e">
        <f t="shared" si="25"/>
        <v>#N/A</v>
      </c>
      <c r="AU32" s="641" t="e">
        <f t="shared" si="25"/>
        <v>#N/A</v>
      </c>
      <c r="AV32" s="638" t="e">
        <f t="shared" si="25"/>
        <v>#N/A</v>
      </c>
      <c r="AW32" s="639" t="e">
        <f t="shared" si="25"/>
        <v>#N/A</v>
      </c>
      <c r="AX32" s="640" t="e">
        <f t="shared" si="25"/>
        <v>#N/A</v>
      </c>
      <c r="AY32" s="641" t="e">
        <f t="shared" si="25"/>
        <v>#N/A</v>
      </c>
      <c r="AZ32" s="638" t="e">
        <f t="shared" si="25"/>
        <v>#N/A</v>
      </c>
      <c r="BA32" s="639" t="e">
        <f t="shared" si="25"/>
        <v>#N/A</v>
      </c>
      <c r="BB32" s="640" t="e">
        <f t="shared" si="25"/>
        <v>#N/A</v>
      </c>
      <c r="BC32" s="641" t="e">
        <f t="shared" si="25"/>
        <v>#N/A</v>
      </c>
      <c r="BD32" s="638" t="e">
        <f t="shared" si="25"/>
        <v>#N/A</v>
      </c>
      <c r="BE32" s="639" t="e">
        <f t="shared" si="25"/>
        <v>#N/A</v>
      </c>
      <c r="BF32" s="640" t="e">
        <f t="shared" si="25"/>
        <v>#N/A</v>
      </c>
      <c r="BG32" s="641" t="e">
        <f t="shared" si="25"/>
        <v>#N/A</v>
      </c>
      <c r="BH32" s="638" t="e">
        <f t="shared" si="25"/>
        <v>#N/A</v>
      </c>
      <c r="BI32" s="639" t="e">
        <f t="shared" si="25"/>
        <v>#N/A</v>
      </c>
      <c r="BJ32" s="640" t="e">
        <f t="shared" si="25"/>
        <v>#N/A</v>
      </c>
      <c r="BK32" s="641" t="e">
        <f t="shared" si="25"/>
        <v>#N/A</v>
      </c>
      <c r="BL32" s="638" t="e">
        <f t="shared" si="25"/>
        <v>#N/A</v>
      </c>
      <c r="BM32" s="639" t="e">
        <f t="shared" si="25"/>
        <v>#N/A</v>
      </c>
      <c r="BN32" s="640" t="e">
        <f t="shared" si="25"/>
        <v>#N/A</v>
      </c>
      <c r="BO32" s="641" t="e">
        <f t="shared" si="25"/>
        <v>#N/A</v>
      </c>
      <c r="BP32" s="638" t="e">
        <f t="shared" si="25"/>
        <v>#N/A</v>
      </c>
      <c r="BQ32" s="639" t="e">
        <f t="shared" si="25"/>
        <v>#N/A</v>
      </c>
      <c r="BR32" s="640" t="e">
        <f t="shared" si="25"/>
        <v>#N/A</v>
      </c>
      <c r="BS32" s="641" t="e">
        <f t="shared" si="25"/>
        <v>#N/A</v>
      </c>
      <c r="BT32" s="638" t="e">
        <f t="shared" si="25"/>
        <v>#N/A</v>
      </c>
      <c r="BU32" s="639" t="e">
        <f t="shared" si="25"/>
        <v>#N/A</v>
      </c>
      <c r="BV32" s="640" t="e">
        <f t="shared" si="25"/>
        <v>#N/A</v>
      </c>
      <c r="BW32" s="641" t="e">
        <f t="shared" si="25"/>
        <v>#N/A</v>
      </c>
      <c r="BX32" s="638" t="e">
        <f t="shared" ref="BX32:DC32" si="26">BX31+BT32</f>
        <v>#N/A</v>
      </c>
      <c r="BY32" s="639" t="e">
        <f t="shared" si="26"/>
        <v>#N/A</v>
      </c>
      <c r="BZ32" s="640" t="e">
        <f t="shared" si="26"/>
        <v>#N/A</v>
      </c>
      <c r="CA32" s="641" t="e">
        <f t="shared" si="26"/>
        <v>#N/A</v>
      </c>
      <c r="CB32" s="638" t="e">
        <f t="shared" si="26"/>
        <v>#N/A</v>
      </c>
      <c r="CC32" s="639" t="e">
        <f t="shared" si="26"/>
        <v>#N/A</v>
      </c>
      <c r="CD32" s="640" t="e">
        <f t="shared" si="26"/>
        <v>#N/A</v>
      </c>
      <c r="CE32" s="641" t="e">
        <f t="shared" si="26"/>
        <v>#N/A</v>
      </c>
      <c r="CF32" s="638" t="e">
        <f t="shared" si="26"/>
        <v>#N/A</v>
      </c>
      <c r="CG32" s="639" t="e">
        <f t="shared" si="26"/>
        <v>#N/A</v>
      </c>
      <c r="CH32" s="640" t="e">
        <f t="shared" si="26"/>
        <v>#N/A</v>
      </c>
      <c r="CI32" s="641" t="e">
        <f t="shared" si="26"/>
        <v>#N/A</v>
      </c>
      <c r="CJ32" s="638" t="e">
        <f t="shared" si="26"/>
        <v>#N/A</v>
      </c>
      <c r="CK32" s="639" t="e">
        <f t="shared" si="26"/>
        <v>#N/A</v>
      </c>
      <c r="CL32" s="640" t="e">
        <f t="shared" si="26"/>
        <v>#N/A</v>
      </c>
      <c r="CM32" s="641" t="e">
        <f t="shared" si="26"/>
        <v>#N/A</v>
      </c>
      <c r="CN32" s="638" t="e">
        <f t="shared" si="26"/>
        <v>#N/A</v>
      </c>
      <c r="CO32" s="639" t="e">
        <f t="shared" si="26"/>
        <v>#N/A</v>
      </c>
      <c r="CP32" s="640" t="e">
        <f t="shared" si="26"/>
        <v>#N/A</v>
      </c>
      <c r="CQ32" s="641" t="e">
        <f t="shared" si="26"/>
        <v>#N/A</v>
      </c>
      <c r="CR32" s="638" t="e">
        <f t="shared" si="26"/>
        <v>#N/A</v>
      </c>
      <c r="CS32" s="639" t="e">
        <f t="shared" si="26"/>
        <v>#N/A</v>
      </c>
      <c r="CT32" s="640" t="e">
        <f t="shared" si="26"/>
        <v>#N/A</v>
      </c>
      <c r="CU32" s="641" t="e">
        <f t="shared" si="26"/>
        <v>#N/A</v>
      </c>
      <c r="CV32" s="638" t="e">
        <f t="shared" si="26"/>
        <v>#N/A</v>
      </c>
      <c r="CW32" s="639" t="e">
        <f t="shared" si="26"/>
        <v>#N/A</v>
      </c>
      <c r="CX32" s="640" t="e">
        <f t="shared" si="26"/>
        <v>#N/A</v>
      </c>
      <c r="CY32" s="641" t="e">
        <f t="shared" si="26"/>
        <v>#N/A</v>
      </c>
      <c r="CZ32" s="638" t="e">
        <f t="shared" si="26"/>
        <v>#N/A</v>
      </c>
      <c r="DA32" s="639" t="e">
        <f t="shared" si="26"/>
        <v>#N/A</v>
      </c>
      <c r="DB32" s="640" t="e">
        <f t="shared" si="26"/>
        <v>#N/A</v>
      </c>
      <c r="DC32" s="641" t="e">
        <f t="shared" si="26"/>
        <v>#N/A</v>
      </c>
      <c r="DD32" s="506"/>
      <c r="DE32" s="506"/>
      <c r="DF32" s="506"/>
      <c r="DG32" s="506"/>
      <c r="DH32" s="506"/>
      <c r="DI32" s="506"/>
      <c r="DJ32" s="506"/>
      <c r="DK32" s="506"/>
    </row>
    <row r="33" spans="2:115" ht="12.75" customHeight="1">
      <c r="B33" s="626"/>
      <c r="C33" s="627"/>
      <c r="D33" s="642" t="s">
        <v>2448</v>
      </c>
      <c r="E33" s="643" t="s">
        <v>2449</v>
      </c>
      <c r="F33" s="644"/>
      <c r="G33" s="645">
        <f>IF(F33=0,0,F33/F$115)</f>
        <v>0</v>
      </c>
      <c r="H33" s="646"/>
      <c r="I33" s="647"/>
      <c r="J33" s="647"/>
      <c r="K33" s="648"/>
      <c r="L33" s="649">
        <f>IF(O33&lt;&gt;0,(O33/$F33)*100,0)</f>
        <v>0</v>
      </c>
      <c r="M33" s="649">
        <v>0</v>
      </c>
      <c r="N33" s="650">
        <f>O33-M33</f>
        <v>0</v>
      </c>
      <c r="O33" s="651"/>
      <c r="P33" s="652">
        <f>IF(S33&lt;&gt;0,(S33/$F33)*100,0)</f>
        <v>0</v>
      </c>
      <c r="Q33" s="649">
        <v>0</v>
      </c>
      <c r="R33" s="649">
        <f>S33-Q33</f>
        <v>0</v>
      </c>
      <c r="S33" s="651"/>
      <c r="T33" s="652">
        <f>IF(W33&lt;&gt;0,(W33/$F33)*100,0)</f>
        <v>0</v>
      </c>
      <c r="U33" s="649">
        <v>0</v>
      </c>
      <c r="V33" s="649">
        <f>W33-U33</f>
        <v>0</v>
      </c>
      <c r="W33" s="651"/>
      <c r="X33" s="652">
        <f>IF(AA33&lt;&gt;0,(AA33/$F33)*100,0)</f>
        <v>0</v>
      </c>
      <c r="Y33" s="649">
        <v>0</v>
      </c>
      <c r="Z33" s="649">
        <f>AA33-Y33</f>
        <v>0</v>
      </c>
      <c r="AA33" s="651"/>
      <c r="AB33" s="652">
        <f>IF(AE33&lt;&gt;0,(AE33/$F33)*100,0)</f>
        <v>0</v>
      </c>
      <c r="AC33" s="649">
        <v>0</v>
      </c>
      <c r="AD33" s="649">
        <f>AE33-AC33</f>
        <v>0</v>
      </c>
      <c r="AE33" s="651"/>
      <c r="AF33" s="652">
        <f>IF(AI33&lt;&gt;0,(AI33/$F33)*100,0)</f>
        <v>0</v>
      </c>
      <c r="AG33" s="649">
        <v>0</v>
      </c>
      <c r="AH33" s="649">
        <f>AI33-AG33</f>
        <v>0</v>
      </c>
      <c r="AI33" s="651"/>
      <c r="AJ33" s="652">
        <f>IF(AM33&lt;&gt;0,(AM33/$F33)*100,0)</f>
        <v>0</v>
      </c>
      <c r="AK33" s="649">
        <v>0</v>
      </c>
      <c r="AL33" s="649">
        <f>AM33-AK33</f>
        <v>0</v>
      </c>
      <c r="AM33" s="651"/>
      <c r="AN33" s="652">
        <f>IF(AQ33&lt;&gt;0,(AQ33/$F33)*100,0)</f>
        <v>0</v>
      </c>
      <c r="AO33" s="649">
        <v>0</v>
      </c>
      <c r="AP33" s="649">
        <f>AQ33-AO33</f>
        <v>0</v>
      </c>
      <c r="AQ33" s="651"/>
      <c r="AR33" s="652">
        <f>IF(AU33&lt;&gt;0,(AU33/$F33)*100,0)</f>
        <v>0</v>
      </c>
      <c r="AS33" s="649">
        <v>0</v>
      </c>
      <c r="AT33" s="649">
        <f>AU33-AS33</f>
        <v>0</v>
      </c>
      <c r="AU33" s="651"/>
      <c r="AV33" s="652">
        <f>IF(AY33&lt;&gt;0,(AY33/$F33)*100,0)</f>
        <v>0</v>
      </c>
      <c r="AW33" s="649">
        <v>0</v>
      </c>
      <c r="AX33" s="649">
        <f>AY33-AW33</f>
        <v>0</v>
      </c>
      <c r="AY33" s="651"/>
      <c r="AZ33" s="652">
        <f>IF(BC33&lt;&gt;0,(BC33/$F33)*100,0)</f>
        <v>0</v>
      </c>
      <c r="BA33" s="649">
        <v>0</v>
      </c>
      <c r="BB33" s="649">
        <f>BC33-BA33</f>
        <v>0</v>
      </c>
      <c r="BC33" s="651"/>
      <c r="BD33" s="652">
        <f>IF(BG33&lt;&gt;0,(BG33/$F33)*100,0)</f>
        <v>0</v>
      </c>
      <c r="BE33" s="649">
        <v>0</v>
      </c>
      <c r="BF33" s="649">
        <f>BG33-BE33</f>
        <v>0</v>
      </c>
      <c r="BG33" s="651"/>
      <c r="BH33" s="652">
        <f>IF(BK33&lt;&gt;0,(BK33/$F33)*100,0)</f>
        <v>0</v>
      </c>
      <c r="BI33" s="649">
        <v>0</v>
      </c>
      <c r="BJ33" s="649">
        <f>BK33-BI33</f>
        <v>0</v>
      </c>
      <c r="BK33" s="651"/>
      <c r="BL33" s="652">
        <f>IF(BO33&lt;&gt;0,(BO33/$F33)*100,0)</f>
        <v>0</v>
      </c>
      <c r="BM33" s="649">
        <v>0</v>
      </c>
      <c r="BN33" s="649">
        <f>BO33-BM33</f>
        <v>0</v>
      </c>
      <c r="BO33" s="651"/>
      <c r="BP33" s="652">
        <f>IF(BS33&lt;&gt;0,(BS33/$F33)*100,0)</f>
        <v>0</v>
      </c>
      <c r="BQ33" s="649">
        <v>0</v>
      </c>
      <c r="BR33" s="649">
        <f>BS33-BQ33</f>
        <v>0</v>
      </c>
      <c r="BS33" s="651"/>
      <c r="BT33" s="652">
        <f>IF(BW33&lt;&gt;0,(BW33/$F33)*100,0)</f>
        <v>0</v>
      </c>
      <c r="BU33" s="649">
        <v>0</v>
      </c>
      <c r="BV33" s="649">
        <f>BW33-BU33</f>
        <v>0</v>
      </c>
      <c r="BW33" s="651"/>
      <c r="BX33" s="652">
        <f>IF(CA33&lt;&gt;0,(CA33/$F33)*100,0)</f>
        <v>0</v>
      </c>
      <c r="BY33" s="649">
        <v>0</v>
      </c>
      <c r="BZ33" s="649">
        <f>CA33-BY33</f>
        <v>0</v>
      </c>
      <c r="CA33" s="651"/>
      <c r="CB33" s="652">
        <f>IF(CE33&lt;&gt;0,(CE33/$F33)*100,0)</f>
        <v>0</v>
      </c>
      <c r="CC33" s="649">
        <v>0</v>
      </c>
      <c r="CD33" s="649">
        <f>CE33-CC33</f>
        <v>0</v>
      </c>
      <c r="CE33" s="651"/>
      <c r="CF33" s="652">
        <f>IF(CI33&lt;&gt;0,(CI33/$F33)*100,0)</f>
        <v>0</v>
      </c>
      <c r="CG33" s="649">
        <v>0</v>
      </c>
      <c r="CH33" s="649">
        <f>CI33-CG33</f>
        <v>0</v>
      </c>
      <c r="CI33" s="651"/>
      <c r="CJ33" s="652">
        <f>IF(CM33&lt;&gt;0,(CM33/$F33)*100,0)</f>
        <v>0</v>
      </c>
      <c r="CK33" s="649">
        <v>0</v>
      </c>
      <c r="CL33" s="649">
        <f>CM33-CK33</f>
        <v>0</v>
      </c>
      <c r="CM33" s="651"/>
      <c r="CN33" s="652">
        <f>IF(CQ33&lt;&gt;0,(CQ33/$F33)*100,0)</f>
        <v>0</v>
      </c>
      <c r="CO33" s="649">
        <v>0</v>
      </c>
      <c r="CP33" s="649">
        <f>CQ33-CO33</f>
        <v>0</v>
      </c>
      <c r="CQ33" s="651"/>
      <c r="CR33" s="652">
        <f>IF(CU33&lt;&gt;0,(CU33/$F33)*100,0)</f>
        <v>0</v>
      </c>
      <c r="CS33" s="649">
        <v>0</v>
      </c>
      <c r="CT33" s="649">
        <f>CU33-CS33</f>
        <v>0</v>
      </c>
      <c r="CU33" s="651"/>
      <c r="CV33" s="652">
        <f>IF(CY33&lt;&gt;0,(CY33/$F33)*100,0)</f>
        <v>0</v>
      </c>
      <c r="CW33" s="649">
        <v>0</v>
      </c>
      <c r="CX33" s="649">
        <f>CY33-CW33</f>
        <v>0</v>
      </c>
      <c r="CY33" s="651"/>
      <c r="CZ33" s="652">
        <f>IF(DC33&lt;&gt;0,(DC33/$F33)*100,0)</f>
        <v>0</v>
      </c>
      <c r="DA33" s="649">
        <v>0</v>
      </c>
      <c r="DB33" s="649">
        <f>DC33-DA33</f>
        <v>0</v>
      </c>
      <c r="DC33" s="651"/>
      <c r="DD33" s="506"/>
      <c r="DE33" s="506"/>
      <c r="DF33" s="506"/>
      <c r="DG33" s="506"/>
      <c r="DH33" s="506"/>
      <c r="DI33" s="506"/>
      <c r="DJ33" s="506"/>
      <c r="DK33" s="506"/>
    </row>
    <row r="34" spans="2:115" ht="12.75" customHeight="1">
      <c r="B34" s="665"/>
      <c r="C34" s="627"/>
      <c r="D34" s="653" t="s">
        <v>2450</v>
      </c>
      <c r="E34" s="654" t="s">
        <v>2451</v>
      </c>
      <c r="F34" s="655">
        <f>IF(F33=0,F31,F33)</f>
        <v>25641970.719999999</v>
      </c>
      <c r="G34" s="656"/>
      <c r="H34" s="657"/>
      <c r="I34" s="658"/>
      <c r="J34" s="658"/>
      <c r="K34" s="659"/>
      <c r="L34" s="660">
        <f t="shared" ref="L34:AQ34" si="27">L33+H34</f>
        <v>0</v>
      </c>
      <c r="M34" s="660">
        <f t="shared" si="27"/>
        <v>0</v>
      </c>
      <c r="N34" s="661">
        <f t="shared" si="27"/>
        <v>0</v>
      </c>
      <c r="O34" s="662">
        <f t="shared" si="27"/>
        <v>0</v>
      </c>
      <c r="P34" s="663">
        <f t="shared" si="27"/>
        <v>0</v>
      </c>
      <c r="Q34" s="660">
        <f t="shared" si="27"/>
        <v>0</v>
      </c>
      <c r="R34" s="660">
        <f t="shared" si="27"/>
        <v>0</v>
      </c>
      <c r="S34" s="662">
        <f t="shared" si="27"/>
        <v>0</v>
      </c>
      <c r="T34" s="663">
        <f t="shared" si="27"/>
        <v>0</v>
      </c>
      <c r="U34" s="660">
        <f t="shared" si="27"/>
        <v>0</v>
      </c>
      <c r="V34" s="660">
        <f t="shared" si="27"/>
        <v>0</v>
      </c>
      <c r="W34" s="662">
        <f t="shared" si="27"/>
        <v>0</v>
      </c>
      <c r="X34" s="663">
        <f t="shared" si="27"/>
        <v>0</v>
      </c>
      <c r="Y34" s="660">
        <f t="shared" si="27"/>
        <v>0</v>
      </c>
      <c r="Z34" s="660">
        <f t="shared" si="27"/>
        <v>0</v>
      </c>
      <c r="AA34" s="662">
        <f t="shared" si="27"/>
        <v>0</v>
      </c>
      <c r="AB34" s="663">
        <f t="shared" si="27"/>
        <v>0</v>
      </c>
      <c r="AC34" s="660">
        <f t="shared" si="27"/>
        <v>0</v>
      </c>
      <c r="AD34" s="660">
        <f t="shared" si="27"/>
        <v>0</v>
      </c>
      <c r="AE34" s="662">
        <f t="shared" si="27"/>
        <v>0</v>
      </c>
      <c r="AF34" s="663">
        <f t="shared" si="27"/>
        <v>0</v>
      </c>
      <c r="AG34" s="660">
        <f t="shared" si="27"/>
        <v>0</v>
      </c>
      <c r="AH34" s="660">
        <f t="shared" si="27"/>
        <v>0</v>
      </c>
      <c r="AI34" s="662">
        <f t="shared" si="27"/>
        <v>0</v>
      </c>
      <c r="AJ34" s="663">
        <f t="shared" si="27"/>
        <v>0</v>
      </c>
      <c r="AK34" s="660">
        <f t="shared" si="27"/>
        <v>0</v>
      </c>
      <c r="AL34" s="660">
        <f t="shared" si="27"/>
        <v>0</v>
      </c>
      <c r="AM34" s="662">
        <f t="shared" si="27"/>
        <v>0</v>
      </c>
      <c r="AN34" s="663">
        <f t="shared" si="27"/>
        <v>0</v>
      </c>
      <c r="AO34" s="660">
        <f t="shared" si="27"/>
        <v>0</v>
      </c>
      <c r="AP34" s="660">
        <f t="shared" si="27"/>
        <v>0</v>
      </c>
      <c r="AQ34" s="662">
        <f t="shared" si="27"/>
        <v>0</v>
      </c>
      <c r="AR34" s="663">
        <f t="shared" ref="AR34:BW34" si="28">AR33+AN34</f>
        <v>0</v>
      </c>
      <c r="AS34" s="660">
        <f t="shared" si="28"/>
        <v>0</v>
      </c>
      <c r="AT34" s="660">
        <f t="shared" si="28"/>
        <v>0</v>
      </c>
      <c r="AU34" s="662">
        <f t="shared" si="28"/>
        <v>0</v>
      </c>
      <c r="AV34" s="663">
        <f t="shared" si="28"/>
        <v>0</v>
      </c>
      <c r="AW34" s="660">
        <f t="shared" si="28"/>
        <v>0</v>
      </c>
      <c r="AX34" s="660">
        <f t="shared" si="28"/>
        <v>0</v>
      </c>
      <c r="AY34" s="662">
        <f t="shared" si="28"/>
        <v>0</v>
      </c>
      <c r="AZ34" s="663">
        <f t="shared" si="28"/>
        <v>0</v>
      </c>
      <c r="BA34" s="660">
        <f t="shared" si="28"/>
        <v>0</v>
      </c>
      <c r="BB34" s="660">
        <f t="shared" si="28"/>
        <v>0</v>
      </c>
      <c r="BC34" s="662">
        <f t="shared" si="28"/>
        <v>0</v>
      </c>
      <c r="BD34" s="663">
        <f t="shared" si="28"/>
        <v>0</v>
      </c>
      <c r="BE34" s="660">
        <f t="shared" si="28"/>
        <v>0</v>
      </c>
      <c r="BF34" s="660">
        <f t="shared" si="28"/>
        <v>0</v>
      </c>
      <c r="BG34" s="662">
        <f t="shared" si="28"/>
        <v>0</v>
      </c>
      <c r="BH34" s="663">
        <f t="shared" si="28"/>
        <v>0</v>
      </c>
      <c r="BI34" s="660">
        <f t="shared" si="28"/>
        <v>0</v>
      </c>
      <c r="BJ34" s="660">
        <f t="shared" si="28"/>
        <v>0</v>
      </c>
      <c r="BK34" s="662">
        <f t="shared" si="28"/>
        <v>0</v>
      </c>
      <c r="BL34" s="663">
        <f t="shared" si="28"/>
        <v>0</v>
      </c>
      <c r="BM34" s="660">
        <f t="shared" si="28"/>
        <v>0</v>
      </c>
      <c r="BN34" s="660">
        <f t="shared" si="28"/>
        <v>0</v>
      </c>
      <c r="BO34" s="662">
        <f t="shared" si="28"/>
        <v>0</v>
      </c>
      <c r="BP34" s="663">
        <f t="shared" si="28"/>
        <v>0</v>
      </c>
      <c r="BQ34" s="660">
        <f t="shared" si="28"/>
        <v>0</v>
      </c>
      <c r="BR34" s="660">
        <f t="shared" si="28"/>
        <v>0</v>
      </c>
      <c r="BS34" s="662">
        <f t="shared" si="28"/>
        <v>0</v>
      </c>
      <c r="BT34" s="663">
        <f t="shared" si="28"/>
        <v>0</v>
      </c>
      <c r="BU34" s="660">
        <f t="shared" si="28"/>
        <v>0</v>
      </c>
      <c r="BV34" s="660">
        <f t="shared" si="28"/>
        <v>0</v>
      </c>
      <c r="BW34" s="662">
        <f t="shared" si="28"/>
        <v>0</v>
      </c>
      <c r="BX34" s="663">
        <f t="shared" ref="BX34:DC34" si="29">BX33+BT34</f>
        <v>0</v>
      </c>
      <c r="BY34" s="660">
        <f t="shared" si="29"/>
        <v>0</v>
      </c>
      <c r="BZ34" s="660">
        <f t="shared" si="29"/>
        <v>0</v>
      </c>
      <c r="CA34" s="662">
        <f t="shared" si="29"/>
        <v>0</v>
      </c>
      <c r="CB34" s="663">
        <f t="shared" si="29"/>
        <v>0</v>
      </c>
      <c r="CC34" s="660">
        <f t="shared" si="29"/>
        <v>0</v>
      </c>
      <c r="CD34" s="660">
        <f t="shared" si="29"/>
        <v>0</v>
      </c>
      <c r="CE34" s="662">
        <f t="shared" si="29"/>
        <v>0</v>
      </c>
      <c r="CF34" s="663">
        <f t="shared" si="29"/>
        <v>0</v>
      </c>
      <c r="CG34" s="660">
        <f t="shared" si="29"/>
        <v>0</v>
      </c>
      <c r="CH34" s="660">
        <f t="shared" si="29"/>
        <v>0</v>
      </c>
      <c r="CI34" s="662">
        <f t="shared" si="29"/>
        <v>0</v>
      </c>
      <c r="CJ34" s="663">
        <f t="shared" si="29"/>
        <v>0</v>
      </c>
      <c r="CK34" s="660">
        <f t="shared" si="29"/>
        <v>0</v>
      </c>
      <c r="CL34" s="660">
        <f t="shared" si="29"/>
        <v>0</v>
      </c>
      <c r="CM34" s="662">
        <f t="shared" si="29"/>
        <v>0</v>
      </c>
      <c r="CN34" s="663">
        <f t="shared" si="29"/>
        <v>0</v>
      </c>
      <c r="CO34" s="660">
        <f t="shared" si="29"/>
        <v>0</v>
      </c>
      <c r="CP34" s="660">
        <f t="shared" si="29"/>
        <v>0</v>
      </c>
      <c r="CQ34" s="662">
        <f t="shared" si="29"/>
        <v>0</v>
      </c>
      <c r="CR34" s="663">
        <f t="shared" si="29"/>
        <v>0</v>
      </c>
      <c r="CS34" s="660">
        <f t="shared" si="29"/>
        <v>0</v>
      </c>
      <c r="CT34" s="660">
        <f t="shared" si="29"/>
        <v>0</v>
      </c>
      <c r="CU34" s="662">
        <f t="shared" si="29"/>
        <v>0</v>
      </c>
      <c r="CV34" s="663">
        <f t="shared" si="29"/>
        <v>0</v>
      </c>
      <c r="CW34" s="660">
        <f t="shared" si="29"/>
        <v>0</v>
      </c>
      <c r="CX34" s="660">
        <f t="shared" si="29"/>
        <v>0</v>
      </c>
      <c r="CY34" s="662">
        <f t="shared" si="29"/>
        <v>0</v>
      </c>
      <c r="CZ34" s="663">
        <f t="shared" si="29"/>
        <v>0</v>
      </c>
      <c r="DA34" s="660">
        <f t="shared" si="29"/>
        <v>0</v>
      </c>
      <c r="DB34" s="660">
        <f t="shared" si="29"/>
        <v>0</v>
      </c>
      <c r="DC34" s="662">
        <f t="shared" si="29"/>
        <v>0</v>
      </c>
      <c r="DD34" s="506"/>
      <c r="DE34" s="506"/>
      <c r="DF34" s="506"/>
      <c r="DG34" s="506"/>
      <c r="DH34" s="506"/>
      <c r="DI34" s="506"/>
      <c r="DJ34" s="506"/>
      <c r="DK34" s="506"/>
    </row>
    <row r="35" spans="2:115" ht="12.75" customHeight="1">
      <c r="B35" s="610">
        <v>6</v>
      </c>
      <c r="C35" s="666" t="e">
        <f>NA()</f>
        <v>#N/A</v>
      </c>
      <c r="D35" s="612" t="s">
        <v>2445</v>
      </c>
      <c r="E35" s="613" t="s">
        <v>2446</v>
      </c>
      <c r="F35" s="614" t="e">
        <f>NA()</f>
        <v>#N/A</v>
      </c>
      <c r="G35" s="615" t="e">
        <f>NA()</f>
        <v>#N/A</v>
      </c>
      <c r="H35" s="616"/>
      <c r="I35" s="617"/>
      <c r="J35" s="617"/>
      <c r="K35" s="618"/>
      <c r="L35" s="619" t="e">
        <f>NA()</f>
        <v>#N/A</v>
      </c>
      <c r="M35" s="620" t="e">
        <f>NA()</f>
        <v>#N/A</v>
      </c>
      <c r="N35" s="621" t="e">
        <f>NA()</f>
        <v>#N/A</v>
      </c>
      <c r="O35" s="622" t="e">
        <f>M35+N35</f>
        <v>#N/A</v>
      </c>
      <c r="P35" s="623" t="e">
        <f>NA()</f>
        <v>#N/A</v>
      </c>
      <c r="Q35" s="624" t="e">
        <f>NA()</f>
        <v>#N/A</v>
      </c>
      <c r="R35" s="624" t="e">
        <f>NA()</f>
        <v>#N/A</v>
      </c>
      <c r="S35" s="625" t="e">
        <f>Q35+R35</f>
        <v>#N/A</v>
      </c>
      <c r="T35" s="623" t="e">
        <f>NA()</f>
        <v>#N/A</v>
      </c>
      <c r="U35" s="624" t="e">
        <f>NA()</f>
        <v>#N/A</v>
      </c>
      <c r="V35" s="624" t="e">
        <f>NA()</f>
        <v>#N/A</v>
      </c>
      <c r="W35" s="625" t="e">
        <f>U35+V35</f>
        <v>#N/A</v>
      </c>
      <c r="X35" s="623" t="e">
        <f>NA()</f>
        <v>#N/A</v>
      </c>
      <c r="Y35" s="624" t="e">
        <f>NA()</f>
        <v>#N/A</v>
      </c>
      <c r="Z35" s="624" t="e">
        <f>NA()</f>
        <v>#N/A</v>
      </c>
      <c r="AA35" s="625" t="e">
        <f>Y35+Z35</f>
        <v>#N/A</v>
      </c>
      <c r="AB35" s="623" t="e">
        <f>NA()</f>
        <v>#N/A</v>
      </c>
      <c r="AC35" s="624" t="e">
        <f>NA()</f>
        <v>#N/A</v>
      </c>
      <c r="AD35" s="624" t="e">
        <f>NA()</f>
        <v>#N/A</v>
      </c>
      <c r="AE35" s="625" t="e">
        <f>AC35+AD35</f>
        <v>#N/A</v>
      </c>
      <c r="AF35" s="623" t="e">
        <f>NA()</f>
        <v>#N/A</v>
      </c>
      <c r="AG35" s="624" t="e">
        <f>NA()</f>
        <v>#N/A</v>
      </c>
      <c r="AH35" s="624" t="e">
        <f>NA()</f>
        <v>#N/A</v>
      </c>
      <c r="AI35" s="625" t="e">
        <f>AG35+AH35</f>
        <v>#N/A</v>
      </c>
      <c r="AJ35" s="623" t="e">
        <f>NA()</f>
        <v>#N/A</v>
      </c>
      <c r="AK35" s="624" t="e">
        <f>NA()</f>
        <v>#N/A</v>
      </c>
      <c r="AL35" s="624" t="e">
        <f>NA()</f>
        <v>#N/A</v>
      </c>
      <c r="AM35" s="625" t="e">
        <f>AK35+AL35</f>
        <v>#N/A</v>
      </c>
      <c r="AN35" s="623" t="e">
        <f>NA()</f>
        <v>#N/A</v>
      </c>
      <c r="AO35" s="624" t="e">
        <f>NA()</f>
        <v>#N/A</v>
      </c>
      <c r="AP35" s="624" t="e">
        <f>NA()</f>
        <v>#N/A</v>
      </c>
      <c r="AQ35" s="625" t="e">
        <f>AO35+AP35</f>
        <v>#N/A</v>
      </c>
      <c r="AR35" s="623" t="e">
        <f>NA()</f>
        <v>#N/A</v>
      </c>
      <c r="AS35" s="624" t="e">
        <f>NA()</f>
        <v>#N/A</v>
      </c>
      <c r="AT35" s="624" t="e">
        <f>NA()</f>
        <v>#N/A</v>
      </c>
      <c r="AU35" s="625" t="e">
        <f>AS35+AT35</f>
        <v>#N/A</v>
      </c>
      <c r="AV35" s="623" t="e">
        <f>NA()</f>
        <v>#N/A</v>
      </c>
      <c r="AW35" s="624" t="e">
        <f>NA()</f>
        <v>#N/A</v>
      </c>
      <c r="AX35" s="624" t="e">
        <f>NA()</f>
        <v>#N/A</v>
      </c>
      <c r="AY35" s="625" t="e">
        <f>AW35+AX35</f>
        <v>#N/A</v>
      </c>
      <c r="AZ35" s="623" t="e">
        <f>NA()</f>
        <v>#N/A</v>
      </c>
      <c r="BA35" s="624" t="e">
        <f>NA()</f>
        <v>#N/A</v>
      </c>
      <c r="BB35" s="624" t="e">
        <f>NA()</f>
        <v>#N/A</v>
      </c>
      <c r="BC35" s="625" t="e">
        <f>BA35+BB35</f>
        <v>#N/A</v>
      </c>
      <c r="BD35" s="623" t="e">
        <f>NA()</f>
        <v>#N/A</v>
      </c>
      <c r="BE35" s="624" t="e">
        <f>NA()</f>
        <v>#N/A</v>
      </c>
      <c r="BF35" s="624" t="e">
        <f>NA()</f>
        <v>#N/A</v>
      </c>
      <c r="BG35" s="625" t="e">
        <f>BE35+BF35</f>
        <v>#N/A</v>
      </c>
      <c r="BH35" s="623" t="e">
        <f>NA()</f>
        <v>#N/A</v>
      </c>
      <c r="BI35" s="624" t="e">
        <f>NA()</f>
        <v>#N/A</v>
      </c>
      <c r="BJ35" s="624" t="e">
        <f>NA()</f>
        <v>#N/A</v>
      </c>
      <c r="BK35" s="625" t="e">
        <f>BI35+BJ35</f>
        <v>#N/A</v>
      </c>
      <c r="BL35" s="623" t="e">
        <f>NA()</f>
        <v>#N/A</v>
      </c>
      <c r="BM35" s="624" t="e">
        <f>NA()</f>
        <v>#N/A</v>
      </c>
      <c r="BN35" s="624" t="e">
        <f>NA()</f>
        <v>#N/A</v>
      </c>
      <c r="BO35" s="625" t="e">
        <f>BM35+BN35</f>
        <v>#N/A</v>
      </c>
      <c r="BP35" s="623" t="e">
        <f>NA()</f>
        <v>#N/A</v>
      </c>
      <c r="BQ35" s="624" t="e">
        <f>NA()</f>
        <v>#N/A</v>
      </c>
      <c r="BR35" s="624" t="e">
        <f>NA()</f>
        <v>#N/A</v>
      </c>
      <c r="BS35" s="625" t="e">
        <f>BQ35+BR35</f>
        <v>#N/A</v>
      </c>
      <c r="BT35" s="623" t="e">
        <f>NA()</f>
        <v>#N/A</v>
      </c>
      <c r="BU35" s="624" t="e">
        <f>NA()</f>
        <v>#N/A</v>
      </c>
      <c r="BV35" s="624" t="e">
        <f>NA()</f>
        <v>#N/A</v>
      </c>
      <c r="BW35" s="625" t="e">
        <f>BU35+BV35</f>
        <v>#N/A</v>
      </c>
      <c r="BX35" s="623" t="e">
        <f>NA()</f>
        <v>#N/A</v>
      </c>
      <c r="BY35" s="624" t="e">
        <f>NA()</f>
        <v>#N/A</v>
      </c>
      <c r="BZ35" s="624" t="e">
        <f>NA()</f>
        <v>#N/A</v>
      </c>
      <c r="CA35" s="625" t="e">
        <f>BY35+BZ35</f>
        <v>#N/A</v>
      </c>
      <c r="CB35" s="623" t="e">
        <f>NA()</f>
        <v>#N/A</v>
      </c>
      <c r="CC35" s="624" t="e">
        <f>NA()</f>
        <v>#N/A</v>
      </c>
      <c r="CD35" s="624" t="e">
        <f>NA()</f>
        <v>#N/A</v>
      </c>
      <c r="CE35" s="625" t="e">
        <f>CC35+CD35</f>
        <v>#N/A</v>
      </c>
      <c r="CF35" s="623" t="e">
        <f>NA()</f>
        <v>#N/A</v>
      </c>
      <c r="CG35" s="624" t="e">
        <f>NA()</f>
        <v>#N/A</v>
      </c>
      <c r="CH35" s="624" t="e">
        <f>NA()</f>
        <v>#N/A</v>
      </c>
      <c r="CI35" s="625" t="e">
        <f>CG35+CH35</f>
        <v>#N/A</v>
      </c>
      <c r="CJ35" s="623" t="e">
        <f>NA()</f>
        <v>#N/A</v>
      </c>
      <c r="CK35" s="624" t="e">
        <f>NA()</f>
        <v>#N/A</v>
      </c>
      <c r="CL35" s="624" t="e">
        <f>NA()</f>
        <v>#N/A</v>
      </c>
      <c r="CM35" s="625" t="e">
        <f>CK35+CL35</f>
        <v>#N/A</v>
      </c>
      <c r="CN35" s="623" t="e">
        <f>NA()</f>
        <v>#N/A</v>
      </c>
      <c r="CO35" s="624" t="e">
        <f>NA()</f>
        <v>#N/A</v>
      </c>
      <c r="CP35" s="624" t="e">
        <f>NA()</f>
        <v>#N/A</v>
      </c>
      <c r="CQ35" s="625" t="e">
        <f>CO35+CP35</f>
        <v>#N/A</v>
      </c>
      <c r="CR35" s="623" t="e">
        <f>NA()</f>
        <v>#N/A</v>
      </c>
      <c r="CS35" s="624" t="e">
        <f>NA()</f>
        <v>#N/A</v>
      </c>
      <c r="CT35" s="624" t="e">
        <f>NA()</f>
        <v>#N/A</v>
      </c>
      <c r="CU35" s="625" t="e">
        <f>CS35+CT35</f>
        <v>#N/A</v>
      </c>
      <c r="CV35" s="623" t="e">
        <f>NA()</f>
        <v>#N/A</v>
      </c>
      <c r="CW35" s="624" t="e">
        <f>NA()</f>
        <v>#N/A</v>
      </c>
      <c r="CX35" s="624" t="e">
        <f>NA()</f>
        <v>#N/A</v>
      </c>
      <c r="CY35" s="625" t="e">
        <f>CW35+CX35</f>
        <v>#N/A</v>
      </c>
      <c r="CZ35" s="623" t="e">
        <f>NA()</f>
        <v>#N/A</v>
      </c>
      <c r="DA35" s="624" t="e">
        <f>NA()</f>
        <v>#N/A</v>
      </c>
      <c r="DB35" s="624" t="e">
        <f>NA()</f>
        <v>#N/A</v>
      </c>
      <c r="DC35" s="625" t="e">
        <f>DA35+DB35</f>
        <v>#N/A</v>
      </c>
      <c r="DD35" s="506"/>
      <c r="DE35" s="506"/>
      <c r="DF35" s="506"/>
      <c r="DG35" s="506"/>
      <c r="DH35" s="506"/>
      <c r="DI35" s="506"/>
      <c r="DJ35" s="506"/>
      <c r="DK35" s="506"/>
    </row>
    <row r="36" spans="2:115" ht="12.75" customHeight="1">
      <c r="B36" s="626"/>
      <c r="C36" s="627"/>
      <c r="D36" s="628" t="s">
        <v>2445</v>
      </c>
      <c r="E36" s="629" t="s">
        <v>2447</v>
      </c>
      <c r="F36" s="630">
        <f>IF(F37&lt;&gt;0,F35-F37,0)</f>
        <v>0</v>
      </c>
      <c r="G36" s="631"/>
      <c r="H36" s="632"/>
      <c r="I36" s="633"/>
      <c r="J36" s="633"/>
      <c r="K36" s="634"/>
      <c r="L36" s="635" t="e">
        <f>L35+H36</f>
        <v>#N/A</v>
      </c>
      <c r="M36" s="635" t="e">
        <f>M35+I36</f>
        <v>#N/A</v>
      </c>
      <c r="N36" s="636" t="e">
        <f>N35+J36</f>
        <v>#N/A</v>
      </c>
      <c r="O36" s="637" t="e">
        <f>'COMP INVESTIM.'!#REF!</f>
        <v>#REF!</v>
      </c>
      <c r="P36" s="638" t="e">
        <f t="shared" ref="P36:AU36" si="30">P35+L36</f>
        <v>#N/A</v>
      </c>
      <c r="Q36" s="639" t="e">
        <f t="shared" si="30"/>
        <v>#N/A</v>
      </c>
      <c r="R36" s="640" t="e">
        <f t="shared" si="30"/>
        <v>#N/A</v>
      </c>
      <c r="S36" s="641" t="e">
        <f t="shared" si="30"/>
        <v>#N/A</v>
      </c>
      <c r="T36" s="638" t="e">
        <f t="shared" si="30"/>
        <v>#N/A</v>
      </c>
      <c r="U36" s="639" t="e">
        <f t="shared" si="30"/>
        <v>#N/A</v>
      </c>
      <c r="V36" s="640" t="e">
        <f t="shared" si="30"/>
        <v>#N/A</v>
      </c>
      <c r="W36" s="641" t="e">
        <f t="shared" si="30"/>
        <v>#N/A</v>
      </c>
      <c r="X36" s="638" t="e">
        <f t="shared" si="30"/>
        <v>#N/A</v>
      </c>
      <c r="Y36" s="639" t="e">
        <f t="shared" si="30"/>
        <v>#N/A</v>
      </c>
      <c r="Z36" s="640" t="e">
        <f t="shared" si="30"/>
        <v>#N/A</v>
      </c>
      <c r="AA36" s="641" t="e">
        <f t="shared" si="30"/>
        <v>#N/A</v>
      </c>
      <c r="AB36" s="638" t="e">
        <f t="shared" si="30"/>
        <v>#N/A</v>
      </c>
      <c r="AC36" s="639" t="e">
        <f t="shared" si="30"/>
        <v>#N/A</v>
      </c>
      <c r="AD36" s="640" t="e">
        <f t="shared" si="30"/>
        <v>#N/A</v>
      </c>
      <c r="AE36" s="641" t="e">
        <f t="shared" si="30"/>
        <v>#N/A</v>
      </c>
      <c r="AF36" s="638" t="e">
        <f t="shared" si="30"/>
        <v>#N/A</v>
      </c>
      <c r="AG36" s="639" t="e">
        <f t="shared" si="30"/>
        <v>#N/A</v>
      </c>
      <c r="AH36" s="640" t="e">
        <f t="shared" si="30"/>
        <v>#N/A</v>
      </c>
      <c r="AI36" s="641" t="e">
        <f t="shared" si="30"/>
        <v>#N/A</v>
      </c>
      <c r="AJ36" s="638" t="e">
        <f t="shared" si="30"/>
        <v>#N/A</v>
      </c>
      <c r="AK36" s="639" t="e">
        <f t="shared" si="30"/>
        <v>#N/A</v>
      </c>
      <c r="AL36" s="640" t="e">
        <f t="shared" si="30"/>
        <v>#N/A</v>
      </c>
      <c r="AM36" s="641" t="e">
        <f t="shared" si="30"/>
        <v>#N/A</v>
      </c>
      <c r="AN36" s="638" t="e">
        <f t="shared" si="30"/>
        <v>#N/A</v>
      </c>
      <c r="AO36" s="639" t="e">
        <f t="shared" si="30"/>
        <v>#N/A</v>
      </c>
      <c r="AP36" s="640" t="e">
        <f t="shared" si="30"/>
        <v>#N/A</v>
      </c>
      <c r="AQ36" s="641" t="e">
        <f t="shared" si="30"/>
        <v>#N/A</v>
      </c>
      <c r="AR36" s="638" t="e">
        <f t="shared" si="30"/>
        <v>#N/A</v>
      </c>
      <c r="AS36" s="639" t="e">
        <f t="shared" si="30"/>
        <v>#N/A</v>
      </c>
      <c r="AT36" s="640" t="e">
        <f t="shared" si="30"/>
        <v>#N/A</v>
      </c>
      <c r="AU36" s="641" t="e">
        <f t="shared" si="30"/>
        <v>#N/A</v>
      </c>
      <c r="AV36" s="638" t="e">
        <f t="shared" ref="AV36:CA36" si="31">AV35+AR36</f>
        <v>#N/A</v>
      </c>
      <c r="AW36" s="639" t="e">
        <f t="shared" si="31"/>
        <v>#N/A</v>
      </c>
      <c r="AX36" s="640" t="e">
        <f t="shared" si="31"/>
        <v>#N/A</v>
      </c>
      <c r="AY36" s="641" t="e">
        <f t="shared" si="31"/>
        <v>#N/A</v>
      </c>
      <c r="AZ36" s="638" t="e">
        <f t="shared" si="31"/>
        <v>#N/A</v>
      </c>
      <c r="BA36" s="639" t="e">
        <f t="shared" si="31"/>
        <v>#N/A</v>
      </c>
      <c r="BB36" s="640" t="e">
        <f t="shared" si="31"/>
        <v>#N/A</v>
      </c>
      <c r="BC36" s="641" t="e">
        <f t="shared" si="31"/>
        <v>#N/A</v>
      </c>
      <c r="BD36" s="638" t="e">
        <f t="shared" si="31"/>
        <v>#N/A</v>
      </c>
      <c r="BE36" s="639" t="e">
        <f t="shared" si="31"/>
        <v>#N/A</v>
      </c>
      <c r="BF36" s="640" t="e">
        <f t="shared" si="31"/>
        <v>#N/A</v>
      </c>
      <c r="BG36" s="641" t="e">
        <f t="shared" si="31"/>
        <v>#N/A</v>
      </c>
      <c r="BH36" s="638" t="e">
        <f t="shared" si="31"/>
        <v>#N/A</v>
      </c>
      <c r="BI36" s="639" t="e">
        <f t="shared" si="31"/>
        <v>#N/A</v>
      </c>
      <c r="BJ36" s="640" t="e">
        <f t="shared" si="31"/>
        <v>#N/A</v>
      </c>
      <c r="BK36" s="641" t="e">
        <f t="shared" si="31"/>
        <v>#N/A</v>
      </c>
      <c r="BL36" s="638" t="e">
        <f t="shared" si="31"/>
        <v>#N/A</v>
      </c>
      <c r="BM36" s="639" t="e">
        <f t="shared" si="31"/>
        <v>#N/A</v>
      </c>
      <c r="BN36" s="640" t="e">
        <f t="shared" si="31"/>
        <v>#N/A</v>
      </c>
      <c r="BO36" s="641" t="e">
        <f t="shared" si="31"/>
        <v>#N/A</v>
      </c>
      <c r="BP36" s="638" t="e">
        <f t="shared" si="31"/>
        <v>#N/A</v>
      </c>
      <c r="BQ36" s="639" t="e">
        <f t="shared" si="31"/>
        <v>#N/A</v>
      </c>
      <c r="BR36" s="640" t="e">
        <f t="shared" si="31"/>
        <v>#N/A</v>
      </c>
      <c r="BS36" s="641" t="e">
        <f t="shared" si="31"/>
        <v>#N/A</v>
      </c>
      <c r="BT36" s="638" t="e">
        <f t="shared" si="31"/>
        <v>#N/A</v>
      </c>
      <c r="BU36" s="639" t="e">
        <f t="shared" si="31"/>
        <v>#N/A</v>
      </c>
      <c r="BV36" s="640" t="e">
        <f t="shared" si="31"/>
        <v>#N/A</v>
      </c>
      <c r="BW36" s="641" t="e">
        <f t="shared" si="31"/>
        <v>#N/A</v>
      </c>
      <c r="BX36" s="638" t="e">
        <f t="shared" si="31"/>
        <v>#N/A</v>
      </c>
      <c r="BY36" s="639" t="e">
        <f t="shared" si="31"/>
        <v>#N/A</v>
      </c>
      <c r="BZ36" s="640" t="e">
        <f t="shared" si="31"/>
        <v>#N/A</v>
      </c>
      <c r="CA36" s="641" t="e">
        <f t="shared" si="31"/>
        <v>#N/A</v>
      </c>
      <c r="CB36" s="638" t="e">
        <f t="shared" ref="CB36:DC36" si="32">CB35+BX36</f>
        <v>#N/A</v>
      </c>
      <c r="CC36" s="639" t="e">
        <f t="shared" si="32"/>
        <v>#N/A</v>
      </c>
      <c r="CD36" s="640" t="e">
        <f t="shared" si="32"/>
        <v>#N/A</v>
      </c>
      <c r="CE36" s="641" t="e">
        <f t="shared" si="32"/>
        <v>#N/A</v>
      </c>
      <c r="CF36" s="638" t="e">
        <f t="shared" si="32"/>
        <v>#N/A</v>
      </c>
      <c r="CG36" s="639" t="e">
        <f t="shared" si="32"/>
        <v>#N/A</v>
      </c>
      <c r="CH36" s="640" t="e">
        <f t="shared" si="32"/>
        <v>#N/A</v>
      </c>
      <c r="CI36" s="641" t="e">
        <f t="shared" si="32"/>
        <v>#N/A</v>
      </c>
      <c r="CJ36" s="638" t="e">
        <f t="shared" si="32"/>
        <v>#N/A</v>
      </c>
      <c r="CK36" s="639" t="e">
        <f t="shared" si="32"/>
        <v>#N/A</v>
      </c>
      <c r="CL36" s="640" t="e">
        <f t="shared" si="32"/>
        <v>#N/A</v>
      </c>
      <c r="CM36" s="641" t="e">
        <f t="shared" si="32"/>
        <v>#N/A</v>
      </c>
      <c r="CN36" s="638" t="e">
        <f t="shared" si="32"/>
        <v>#N/A</v>
      </c>
      <c r="CO36" s="639" t="e">
        <f t="shared" si="32"/>
        <v>#N/A</v>
      </c>
      <c r="CP36" s="640" t="e">
        <f t="shared" si="32"/>
        <v>#N/A</v>
      </c>
      <c r="CQ36" s="641" t="e">
        <f t="shared" si="32"/>
        <v>#N/A</v>
      </c>
      <c r="CR36" s="638" t="e">
        <f t="shared" si="32"/>
        <v>#N/A</v>
      </c>
      <c r="CS36" s="639" t="e">
        <f t="shared" si="32"/>
        <v>#N/A</v>
      </c>
      <c r="CT36" s="640" t="e">
        <f t="shared" si="32"/>
        <v>#N/A</v>
      </c>
      <c r="CU36" s="641" t="e">
        <f t="shared" si="32"/>
        <v>#N/A</v>
      </c>
      <c r="CV36" s="638" t="e">
        <f t="shared" si="32"/>
        <v>#N/A</v>
      </c>
      <c r="CW36" s="639" t="e">
        <f t="shared" si="32"/>
        <v>#N/A</v>
      </c>
      <c r="CX36" s="640" t="e">
        <f t="shared" si="32"/>
        <v>#N/A</v>
      </c>
      <c r="CY36" s="641" t="e">
        <f t="shared" si="32"/>
        <v>#N/A</v>
      </c>
      <c r="CZ36" s="638" t="e">
        <f t="shared" si="32"/>
        <v>#N/A</v>
      </c>
      <c r="DA36" s="639" t="e">
        <f t="shared" si="32"/>
        <v>#N/A</v>
      </c>
      <c r="DB36" s="640" t="e">
        <f t="shared" si="32"/>
        <v>#N/A</v>
      </c>
      <c r="DC36" s="641" t="e">
        <f t="shared" si="32"/>
        <v>#N/A</v>
      </c>
      <c r="DD36" s="506"/>
      <c r="DE36" s="506"/>
      <c r="DF36" s="506"/>
      <c r="DG36" s="506"/>
      <c r="DH36" s="506"/>
      <c r="DI36" s="506"/>
      <c r="DJ36" s="506"/>
      <c r="DK36" s="506"/>
    </row>
    <row r="37" spans="2:115" ht="12.75" customHeight="1">
      <c r="B37" s="626"/>
      <c r="C37" s="627"/>
      <c r="D37" s="642" t="s">
        <v>2448</v>
      </c>
      <c r="E37" s="643" t="s">
        <v>2449</v>
      </c>
      <c r="F37" s="644"/>
      <c r="G37" s="645">
        <f>IF(F37=0,0,F37/F$115)</f>
        <v>0</v>
      </c>
      <c r="H37" s="646"/>
      <c r="I37" s="647"/>
      <c r="J37" s="647"/>
      <c r="K37" s="648"/>
      <c r="L37" s="649" t="e">
        <f>IF(O37&lt;&gt;0,(O37/$F37)*100,0)</f>
        <v>#REF!</v>
      </c>
      <c r="M37" s="649" t="e">
        <f>NA()</f>
        <v>#N/A</v>
      </c>
      <c r="N37" s="650" t="e">
        <f>O37-M37</f>
        <v>#REF!</v>
      </c>
      <c r="O37" s="651" t="e">
        <f>#REF!</f>
        <v>#REF!</v>
      </c>
      <c r="P37" s="652">
        <f>IF(S37&lt;&gt;0,(S37/$F37)*100,0)</f>
        <v>0</v>
      </c>
      <c r="Q37" s="649">
        <v>0</v>
      </c>
      <c r="R37" s="649">
        <f>S37-Q37</f>
        <v>0</v>
      </c>
      <c r="S37" s="651"/>
      <c r="T37" s="652">
        <f>IF(W37&lt;&gt;0,(W37/$F37)*100,0)</f>
        <v>0</v>
      </c>
      <c r="U37" s="649">
        <v>0</v>
      </c>
      <c r="V37" s="649">
        <f>W37-U37</f>
        <v>0</v>
      </c>
      <c r="W37" s="651"/>
      <c r="X37" s="652">
        <f>IF(AA37&lt;&gt;0,(AA37/$F37)*100,0)</f>
        <v>0</v>
      </c>
      <c r="Y37" s="649">
        <v>0</v>
      </c>
      <c r="Z37" s="649">
        <f>AA37-Y37</f>
        <v>0</v>
      </c>
      <c r="AA37" s="651"/>
      <c r="AB37" s="652">
        <f>IF(AE37&lt;&gt;0,(AE37/$F37)*100,0)</f>
        <v>0</v>
      </c>
      <c r="AC37" s="649">
        <v>0</v>
      </c>
      <c r="AD37" s="649">
        <f>AE37-AC37</f>
        <v>0</v>
      </c>
      <c r="AE37" s="651"/>
      <c r="AF37" s="652">
        <f>IF(AI37&lt;&gt;0,(AI37/$F37)*100,0)</f>
        <v>0</v>
      </c>
      <c r="AG37" s="649">
        <v>0</v>
      </c>
      <c r="AH37" s="649">
        <f>AI37-AG37</f>
        <v>0</v>
      </c>
      <c r="AI37" s="651"/>
      <c r="AJ37" s="652">
        <f>IF(AM37&lt;&gt;0,(AM37/$F37)*100,0)</f>
        <v>0</v>
      </c>
      <c r="AK37" s="649">
        <v>0</v>
      </c>
      <c r="AL37" s="649">
        <f>AM37-AK37</f>
        <v>0</v>
      </c>
      <c r="AM37" s="651"/>
      <c r="AN37" s="652">
        <f>IF(AQ37&lt;&gt;0,(AQ37/$F37)*100,0)</f>
        <v>0</v>
      </c>
      <c r="AO37" s="649">
        <v>0</v>
      </c>
      <c r="AP37" s="649">
        <f>AQ37-AO37</f>
        <v>0</v>
      </c>
      <c r="AQ37" s="651"/>
      <c r="AR37" s="652">
        <f>IF(AU37&lt;&gt;0,(AU37/$F37)*100,0)</f>
        <v>0</v>
      </c>
      <c r="AS37" s="649">
        <v>0</v>
      </c>
      <c r="AT37" s="649">
        <f>AU37-AS37</f>
        <v>0</v>
      </c>
      <c r="AU37" s="651"/>
      <c r="AV37" s="652">
        <f>IF(AY37&lt;&gt;0,(AY37/$F37)*100,0)</f>
        <v>0</v>
      </c>
      <c r="AW37" s="649">
        <v>0</v>
      </c>
      <c r="AX37" s="649">
        <f>AY37-AW37</f>
        <v>0</v>
      </c>
      <c r="AY37" s="651"/>
      <c r="AZ37" s="652">
        <f>IF(BC37&lt;&gt;0,(BC37/$F37)*100,0)</f>
        <v>0</v>
      </c>
      <c r="BA37" s="649">
        <v>0</v>
      </c>
      <c r="BB37" s="649">
        <f>BC37-BA37</f>
        <v>0</v>
      </c>
      <c r="BC37" s="651"/>
      <c r="BD37" s="652">
        <f>IF(BG37&lt;&gt;0,(BG37/$F37)*100,0)</f>
        <v>0</v>
      </c>
      <c r="BE37" s="649">
        <v>0</v>
      </c>
      <c r="BF37" s="649">
        <f>BG37-BE37</f>
        <v>0</v>
      </c>
      <c r="BG37" s="651"/>
      <c r="BH37" s="652">
        <f>IF(BK37&lt;&gt;0,(BK37/$F37)*100,0)</f>
        <v>0</v>
      </c>
      <c r="BI37" s="649">
        <v>0</v>
      </c>
      <c r="BJ37" s="649">
        <f>BK37-BI37</f>
        <v>0</v>
      </c>
      <c r="BK37" s="651"/>
      <c r="BL37" s="652">
        <f>IF(BO37&lt;&gt;0,(BO37/$F37)*100,0)</f>
        <v>0</v>
      </c>
      <c r="BM37" s="649">
        <v>0</v>
      </c>
      <c r="BN37" s="649">
        <f>BO37-BM37</f>
        <v>0</v>
      </c>
      <c r="BO37" s="651"/>
      <c r="BP37" s="652">
        <f>IF(BS37&lt;&gt;0,(BS37/$F37)*100,0)</f>
        <v>0</v>
      </c>
      <c r="BQ37" s="649">
        <v>0</v>
      </c>
      <c r="BR37" s="649">
        <f>BS37-BQ37</f>
        <v>0</v>
      </c>
      <c r="BS37" s="651"/>
      <c r="BT37" s="652">
        <f>IF(BW37&lt;&gt;0,(BW37/$F37)*100,0)</f>
        <v>0</v>
      </c>
      <c r="BU37" s="649">
        <v>0</v>
      </c>
      <c r="BV37" s="649">
        <f>BW37-BU37</f>
        <v>0</v>
      </c>
      <c r="BW37" s="651"/>
      <c r="BX37" s="652">
        <f>IF(CA37&lt;&gt;0,(CA37/$F37)*100,0)</f>
        <v>0</v>
      </c>
      <c r="BY37" s="649">
        <v>0</v>
      </c>
      <c r="BZ37" s="649">
        <f>CA37-BY37</f>
        <v>0</v>
      </c>
      <c r="CA37" s="651"/>
      <c r="CB37" s="652">
        <f>IF(CE37&lt;&gt;0,(CE37/$F37)*100,0)</f>
        <v>0</v>
      </c>
      <c r="CC37" s="649">
        <v>0</v>
      </c>
      <c r="CD37" s="649">
        <f>CE37-CC37</f>
        <v>0</v>
      </c>
      <c r="CE37" s="651"/>
      <c r="CF37" s="652">
        <f>IF(CI37&lt;&gt;0,(CI37/$F37)*100,0)</f>
        <v>0</v>
      </c>
      <c r="CG37" s="649">
        <v>0</v>
      </c>
      <c r="CH37" s="649">
        <f>CI37-CG37</f>
        <v>0</v>
      </c>
      <c r="CI37" s="651"/>
      <c r="CJ37" s="652">
        <f>IF(CM37&lt;&gt;0,(CM37/$F37)*100,0)</f>
        <v>0</v>
      </c>
      <c r="CK37" s="649">
        <v>0</v>
      </c>
      <c r="CL37" s="649">
        <f>CM37-CK37</f>
        <v>0</v>
      </c>
      <c r="CM37" s="651"/>
      <c r="CN37" s="652">
        <f>IF(CQ37&lt;&gt;0,(CQ37/$F37)*100,0)</f>
        <v>0</v>
      </c>
      <c r="CO37" s="649">
        <v>0</v>
      </c>
      <c r="CP37" s="649">
        <f>CQ37-CO37</f>
        <v>0</v>
      </c>
      <c r="CQ37" s="651"/>
      <c r="CR37" s="652">
        <f>IF(CU37&lt;&gt;0,(CU37/$F37)*100,0)</f>
        <v>0</v>
      </c>
      <c r="CS37" s="649">
        <v>0</v>
      </c>
      <c r="CT37" s="649">
        <f>CU37-CS37</f>
        <v>0</v>
      </c>
      <c r="CU37" s="651"/>
      <c r="CV37" s="652">
        <f>IF(CY37&lt;&gt;0,(CY37/$F37)*100,0)</f>
        <v>0</v>
      </c>
      <c r="CW37" s="649">
        <v>0</v>
      </c>
      <c r="CX37" s="649">
        <f>CY37-CW37</f>
        <v>0</v>
      </c>
      <c r="CY37" s="651"/>
      <c r="CZ37" s="652">
        <f>IF(DC37&lt;&gt;0,(DC37/$F37)*100,0)</f>
        <v>0</v>
      </c>
      <c r="DA37" s="649">
        <v>0</v>
      </c>
      <c r="DB37" s="649">
        <f>DC37-DA37</f>
        <v>0</v>
      </c>
      <c r="DC37" s="651"/>
      <c r="DD37" s="506"/>
      <c r="DE37" s="506"/>
      <c r="DF37" s="506"/>
      <c r="DG37" s="506"/>
      <c r="DH37" s="506"/>
      <c r="DI37" s="506"/>
      <c r="DJ37" s="506"/>
      <c r="DK37" s="506"/>
    </row>
    <row r="38" spans="2:115" ht="12.75" customHeight="1">
      <c r="B38" s="665"/>
      <c r="C38" s="627" t="s">
        <v>2452</v>
      </c>
      <c r="D38" s="653" t="s">
        <v>2450</v>
      </c>
      <c r="E38" s="654" t="s">
        <v>2451</v>
      </c>
      <c r="F38" s="655" t="e">
        <f>IF(F37=0,F35,F37)</f>
        <v>#N/A</v>
      </c>
      <c r="G38" s="656"/>
      <c r="H38" s="657"/>
      <c r="I38" s="658"/>
      <c r="J38" s="658"/>
      <c r="K38" s="659"/>
      <c r="L38" s="660" t="e">
        <f>L37+H38</f>
        <v>#REF!</v>
      </c>
      <c r="M38" s="660" t="e">
        <f>M37+I38</f>
        <v>#N/A</v>
      </c>
      <c r="N38" s="661" t="e">
        <f>N37+J38</f>
        <v>#REF!</v>
      </c>
      <c r="O38" s="662" t="e">
        <f>#REF!</f>
        <v>#REF!</v>
      </c>
      <c r="P38" s="663" t="e">
        <f t="shared" ref="P38:AU38" si="33">P37+L38</f>
        <v>#REF!</v>
      </c>
      <c r="Q38" s="660" t="e">
        <f t="shared" si="33"/>
        <v>#N/A</v>
      </c>
      <c r="R38" s="660" t="e">
        <f t="shared" si="33"/>
        <v>#REF!</v>
      </c>
      <c r="S38" s="662" t="e">
        <f t="shared" si="33"/>
        <v>#REF!</v>
      </c>
      <c r="T38" s="663" t="e">
        <f t="shared" si="33"/>
        <v>#REF!</v>
      </c>
      <c r="U38" s="660" t="e">
        <f t="shared" si="33"/>
        <v>#N/A</v>
      </c>
      <c r="V38" s="660" t="e">
        <f t="shared" si="33"/>
        <v>#REF!</v>
      </c>
      <c r="W38" s="662" t="e">
        <f t="shared" si="33"/>
        <v>#REF!</v>
      </c>
      <c r="X38" s="663" t="e">
        <f t="shared" si="33"/>
        <v>#REF!</v>
      </c>
      <c r="Y38" s="660" t="e">
        <f t="shared" si="33"/>
        <v>#N/A</v>
      </c>
      <c r="Z38" s="660" t="e">
        <f t="shared" si="33"/>
        <v>#REF!</v>
      </c>
      <c r="AA38" s="662" t="e">
        <f t="shared" si="33"/>
        <v>#REF!</v>
      </c>
      <c r="AB38" s="663" t="e">
        <f t="shared" si="33"/>
        <v>#REF!</v>
      </c>
      <c r="AC38" s="660" t="e">
        <f t="shared" si="33"/>
        <v>#N/A</v>
      </c>
      <c r="AD38" s="660" t="e">
        <f t="shared" si="33"/>
        <v>#REF!</v>
      </c>
      <c r="AE38" s="662" t="e">
        <f t="shared" si="33"/>
        <v>#REF!</v>
      </c>
      <c r="AF38" s="663" t="e">
        <f t="shared" si="33"/>
        <v>#REF!</v>
      </c>
      <c r="AG38" s="660" t="e">
        <f t="shared" si="33"/>
        <v>#N/A</v>
      </c>
      <c r="AH38" s="660" t="e">
        <f t="shared" si="33"/>
        <v>#REF!</v>
      </c>
      <c r="AI38" s="662" t="e">
        <f t="shared" si="33"/>
        <v>#REF!</v>
      </c>
      <c r="AJ38" s="663" t="e">
        <f t="shared" si="33"/>
        <v>#REF!</v>
      </c>
      <c r="AK38" s="660" t="e">
        <f t="shared" si="33"/>
        <v>#N/A</v>
      </c>
      <c r="AL38" s="660" t="e">
        <f t="shared" si="33"/>
        <v>#REF!</v>
      </c>
      <c r="AM38" s="662" t="e">
        <f t="shared" si="33"/>
        <v>#REF!</v>
      </c>
      <c r="AN38" s="663" t="e">
        <f t="shared" si="33"/>
        <v>#REF!</v>
      </c>
      <c r="AO38" s="660" t="e">
        <f t="shared" si="33"/>
        <v>#N/A</v>
      </c>
      <c r="AP38" s="660" t="e">
        <f t="shared" si="33"/>
        <v>#REF!</v>
      </c>
      <c r="AQ38" s="662" t="e">
        <f t="shared" si="33"/>
        <v>#REF!</v>
      </c>
      <c r="AR38" s="663" t="e">
        <f t="shared" si="33"/>
        <v>#REF!</v>
      </c>
      <c r="AS38" s="660" t="e">
        <f t="shared" si="33"/>
        <v>#N/A</v>
      </c>
      <c r="AT38" s="660" t="e">
        <f t="shared" si="33"/>
        <v>#REF!</v>
      </c>
      <c r="AU38" s="662" t="e">
        <f t="shared" si="33"/>
        <v>#REF!</v>
      </c>
      <c r="AV38" s="663" t="e">
        <f t="shared" ref="AV38:CA38" si="34">AV37+AR38</f>
        <v>#REF!</v>
      </c>
      <c r="AW38" s="660" t="e">
        <f t="shared" si="34"/>
        <v>#N/A</v>
      </c>
      <c r="AX38" s="660" t="e">
        <f t="shared" si="34"/>
        <v>#REF!</v>
      </c>
      <c r="AY38" s="662" t="e">
        <f t="shared" si="34"/>
        <v>#REF!</v>
      </c>
      <c r="AZ38" s="663" t="e">
        <f t="shared" si="34"/>
        <v>#REF!</v>
      </c>
      <c r="BA38" s="660" t="e">
        <f t="shared" si="34"/>
        <v>#N/A</v>
      </c>
      <c r="BB38" s="660" t="e">
        <f t="shared" si="34"/>
        <v>#REF!</v>
      </c>
      <c r="BC38" s="662" t="e">
        <f t="shared" si="34"/>
        <v>#REF!</v>
      </c>
      <c r="BD38" s="663" t="e">
        <f t="shared" si="34"/>
        <v>#REF!</v>
      </c>
      <c r="BE38" s="660" t="e">
        <f t="shared" si="34"/>
        <v>#N/A</v>
      </c>
      <c r="BF38" s="660" t="e">
        <f t="shared" si="34"/>
        <v>#REF!</v>
      </c>
      <c r="BG38" s="662" t="e">
        <f t="shared" si="34"/>
        <v>#REF!</v>
      </c>
      <c r="BH38" s="663" t="e">
        <f t="shared" si="34"/>
        <v>#REF!</v>
      </c>
      <c r="BI38" s="660" t="e">
        <f t="shared" si="34"/>
        <v>#N/A</v>
      </c>
      <c r="BJ38" s="660" t="e">
        <f t="shared" si="34"/>
        <v>#REF!</v>
      </c>
      <c r="BK38" s="662" t="e">
        <f t="shared" si="34"/>
        <v>#REF!</v>
      </c>
      <c r="BL38" s="663" t="e">
        <f t="shared" si="34"/>
        <v>#REF!</v>
      </c>
      <c r="BM38" s="660" t="e">
        <f t="shared" si="34"/>
        <v>#N/A</v>
      </c>
      <c r="BN38" s="660" t="e">
        <f t="shared" si="34"/>
        <v>#REF!</v>
      </c>
      <c r="BO38" s="662" t="e">
        <f t="shared" si="34"/>
        <v>#REF!</v>
      </c>
      <c r="BP38" s="663" t="e">
        <f t="shared" si="34"/>
        <v>#REF!</v>
      </c>
      <c r="BQ38" s="660" t="e">
        <f t="shared" si="34"/>
        <v>#N/A</v>
      </c>
      <c r="BR38" s="660" t="e">
        <f t="shared" si="34"/>
        <v>#REF!</v>
      </c>
      <c r="BS38" s="662" t="e">
        <f t="shared" si="34"/>
        <v>#REF!</v>
      </c>
      <c r="BT38" s="663" t="e">
        <f t="shared" si="34"/>
        <v>#REF!</v>
      </c>
      <c r="BU38" s="660" t="e">
        <f t="shared" si="34"/>
        <v>#N/A</v>
      </c>
      <c r="BV38" s="660" t="e">
        <f t="shared" si="34"/>
        <v>#REF!</v>
      </c>
      <c r="BW38" s="662" t="e">
        <f t="shared" si="34"/>
        <v>#REF!</v>
      </c>
      <c r="BX38" s="663" t="e">
        <f t="shared" si="34"/>
        <v>#REF!</v>
      </c>
      <c r="BY38" s="660" t="e">
        <f t="shared" si="34"/>
        <v>#N/A</v>
      </c>
      <c r="BZ38" s="660" t="e">
        <f t="shared" si="34"/>
        <v>#REF!</v>
      </c>
      <c r="CA38" s="662" t="e">
        <f t="shared" si="34"/>
        <v>#REF!</v>
      </c>
      <c r="CB38" s="663" t="e">
        <f t="shared" ref="CB38:DC38" si="35">CB37+BX38</f>
        <v>#REF!</v>
      </c>
      <c r="CC38" s="660" t="e">
        <f t="shared" si="35"/>
        <v>#N/A</v>
      </c>
      <c r="CD38" s="660" t="e">
        <f t="shared" si="35"/>
        <v>#REF!</v>
      </c>
      <c r="CE38" s="662" t="e">
        <f t="shared" si="35"/>
        <v>#REF!</v>
      </c>
      <c r="CF38" s="663" t="e">
        <f t="shared" si="35"/>
        <v>#REF!</v>
      </c>
      <c r="CG38" s="660" t="e">
        <f t="shared" si="35"/>
        <v>#N/A</v>
      </c>
      <c r="CH38" s="660" t="e">
        <f t="shared" si="35"/>
        <v>#REF!</v>
      </c>
      <c r="CI38" s="662" t="e">
        <f t="shared" si="35"/>
        <v>#REF!</v>
      </c>
      <c r="CJ38" s="663" t="e">
        <f t="shared" si="35"/>
        <v>#REF!</v>
      </c>
      <c r="CK38" s="660" t="e">
        <f t="shared" si="35"/>
        <v>#N/A</v>
      </c>
      <c r="CL38" s="660" t="e">
        <f t="shared" si="35"/>
        <v>#REF!</v>
      </c>
      <c r="CM38" s="662" t="e">
        <f t="shared" si="35"/>
        <v>#REF!</v>
      </c>
      <c r="CN38" s="663" t="e">
        <f t="shared" si="35"/>
        <v>#REF!</v>
      </c>
      <c r="CO38" s="660" t="e">
        <f t="shared" si="35"/>
        <v>#N/A</v>
      </c>
      <c r="CP38" s="660" t="e">
        <f t="shared" si="35"/>
        <v>#REF!</v>
      </c>
      <c r="CQ38" s="662" t="e">
        <f t="shared" si="35"/>
        <v>#REF!</v>
      </c>
      <c r="CR38" s="663" t="e">
        <f t="shared" si="35"/>
        <v>#REF!</v>
      </c>
      <c r="CS38" s="660" t="e">
        <f t="shared" si="35"/>
        <v>#N/A</v>
      </c>
      <c r="CT38" s="660" t="e">
        <f t="shared" si="35"/>
        <v>#REF!</v>
      </c>
      <c r="CU38" s="662" t="e">
        <f t="shared" si="35"/>
        <v>#REF!</v>
      </c>
      <c r="CV38" s="663" t="e">
        <f t="shared" si="35"/>
        <v>#REF!</v>
      </c>
      <c r="CW38" s="660" t="e">
        <f t="shared" si="35"/>
        <v>#N/A</v>
      </c>
      <c r="CX38" s="660" t="e">
        <f t="shared" si="35"/>
        <v>#REF!</v>
      </c>
      <c r="CY38" s="662" t="e">
        <f t="shared" si="35"/>
        <v>#REF!</v>
      </c>
      <c r="CZ38" s="663" t="e">
        <f t="shared" si="35"/>
        <v>#REF!</v>
      </c>
      <c r="DA38" s="660" t="e">
        <f t="shared" si="35"/>
        <v>#N/A</v>
      </c>
      <c r="DB38" s="660" t="e">
        <f t="shared" si="35"/>
        <v>#REF!</v>
      </c>
      <c r="DC38" s="662" t="e">
        <f t="shared" si="35"/>
        <v>#REF!</v>
      </c>
      <c r="DD38" s="506"/>
      <c r="DE38" s="506"/>
      <c r="DF38" s="506"/>
      <c r="DG38" s="506"/>
      <c r="DH38" s="506"/>
      <c r="DI38" s="506"/>
      <c r="DJ38" s="506"/>
      <c r="DK38" s="506"/>
    </row>
    <row r="39" spans="2:115" ht="12.75" customHeight="1">
      <c r="B39" s="610">
        <v>7</v>
      </c>
      <c r="C39" s="664" t="s">
        <v>2453</v>
      </c>
      <c r="D39" s="612" t="s">
        <v>2445</v>
      </c>
      <c r="E39" s="613" t="s">
        <v>2446</v>
      </c>
      <c r="F39" s="614" t="e">
        <f>NA()</f>
        <v>#N/A</v>
      </c>
      <c r="G39" s="615">
        <v>6.0028059507174082E-2</v>
      </c>
      <c r="H39" s="616"/>
      <c r="I39" s="617"/>
      <c r="J39" s="617"/>
      <c r="K39" s="618"/>
      <c r="L39" s="619" t="e">
        <f>NA()</f>
        <v>#N/A</v>
      </c>
      <c r="M39" s="620" t="e">
        <f>NA()</f>
        <v>#N/A</v>
      </c>
      <c r="N39" s="621" t="e">
        <f>NA()</f>
        <v>#N/A</v>
      </c>
      <c r="O39" s="622" t="e">
        <f>#REF!</f>
        <v>#REF!</v>
      </c>
      <c r="P39" s="623" t="e">
        <f>NA()</f>
        <v>#N/A</v>
      </c>
      <c r="Q39" s="624" t="e">
        <f>NA()</f>
        <v>#N/A</v>
      </c>
      <c r="R39" s="624" t="e">
        <f>NA()</f>
        <v>#N/A</v>
      </c>
      <c r="S39" s="625" t="e">
        <f>Q39+R39</f>
        <v>#N/A</v>
      </c>
      <c r="T39" s="623">
        <v>4.1666666666600003</v>
      </c>
      <c r="U39" s="624" t="e">
        <f>NA()</f>
        <v>#N/A</v>
      </c>
      <c r="V39" s="624" t="e">
        <f>NA()</f>
        <v>#N/A</v>
      </c>
      <c r="W39" s="625" t="e">
        <f>U39+V39</f>
        <v>#N/A</v>
      </c>
      <c r="X39" s="623">
        <v>4.1666666666600003</v>
      </c>
      <c r="Y39" s="624" t="e">
        <f>NA()</f>
        <v>#N/A</v>
      </c>
      <c r="Z39" s="624" t="e">
        <f>NA()</f>
        <v>#N/A</v>
      </c>
      <c r="AA39" s="625" t="e">
        <f>Y39+Z39</f>
        <v>#N/A</v>
      </c>
      <c r="AB39" s="623">
        <v>4.1666666666600003</v>
      </c>
      <c r="AC39" s="624" t="e">
        <f>NA()</f>
        <v>#N/A</v>
      </c>
      <c r="AD39" s="624" t="e">
        <f>NA()</f>
        <v>#N/A</v>
      </c>
      <c r="AE39" s="625" t="e">
        <f>AC39+AD39</f>
        <v>#N/A</v>
      </c>
      <c r="AF39" s="623">
        <v>4.1666666666600003</v>
      </c>
      <c r="AG39" s="624" t="e">
        <f>NA()</f>
        <v>#N/A</v>
      </c>
      <c r="AH39" s="624" t="e">
        <f>NA()</f>
        <v>#N/A</v>
      </c>
      <c r="AI39" s="625" t="e">
        <f>AG39+AH39</f>
        <v>#N/A</v>
      </c>
      <c r="AJ39" s="623">
        <v>4.1666666666600003</v>
      </c>
      <c r="AK39" s="624" t="e">
        <f>NA()</f>
        <v>#N/A</v>
      </c>
      <c r="AL39" s="624" t="e">
        <f>NA()</f>
        <v>#N/A</v>
      </c>
      <c r="AM39" s="625" t="e">
        <f>AK39+AL39</f>
        <v>#N/A</v>
      </c>
      <c r="AN39" s="623">
        <v>4.1666666666600003</v>
      </c>
      <c r="AO39" s="624" t="e">
        <f>NA()</f>
        <v>#N/A</v>
      </c>
      <c r="AP39" s="624" t="e">
        <f>NA()</f>
        <v>#N/A</v>
      </c>
      <c r="AQ39" s="625" t="e">
        <f>AO39+AP39</f>
        <v>#N/A</v>
      </c>
      <c r="AR39" s="623">
        <v>4.1666666666600003</v>
      </c>
      <c r="AS39" s="624" t="e">
        <f>NA()</f>
        <v>#N/A</v>
      </c>
      <c r="AT39" s="624" t="e">
        <f>NA()</f>
        <v>#N/A</v>
      </c>
      <c r="AU39" s="625" t="e">
        <f>AS39+AT39</f>
        <v>#N/A</v>
      </c>
      <c r="AV39" s="623">
        <v>4.1666666666600003</v>
      </c>
      <c r="AW39" s="624" t="e">
        <f>NA()</f>
        <v>#N/A</v>
      </c>
      <c r="AX39" s="624" t="e">
        <f>NA()</f>
        <v>#N/A</v>
      </c>
      <c r="AY39" s="625" t="e">
        <f>AW39+AX39</f>
        <v>#N/A</v>
      </c>
      <c r="AZ39" s="623">
        <v>4.1666666666600003</v>
      </c>
      <c r="BA39" s="624" t="e">
        <f>NA()</f>
        <v>#N/A</v>
      </c>
      <c r="BB39" s="624" t="e">
        <f>NA()</f>
        <v>#N/A</v>
      </c>
      <c r="BC39" s="625" t="e">
        <f>BA39+BB39</f>
        <v>#N/A</v>
      </c>
      <c r="BD39" s="623">
        <v>4.1666666666600003</v>
      </c>
      <c r="BE39" s="624" t="e">
        <f>NA()</f>
        <v>#N/A</v>
      </c>
      <c r="BF39" s="624" t="e">
        <f>NA()</f>
        <v>#N/A</v>
      </c>
      <c r="BG39" s="625" t="e">
        <f>BE39+BF39</f>
        <v>#N/A</v>
      </c>
      <c r="BH39" s="623">
        <v>4.1666666666600003</v>
      </c>
      <c r="BI39" s="624" t="e">
        <f>NA()</f>
        <v>#N/A</v>
      </c>
      <c r="BJ39" s="624" t="e">
        <f>NA()</f>
        <v>#N/A</v>
      </c>
      <c r="BK39" s="625" t="e">
        <f>BI39+BJ39</f>
        <v>#N/A</v>
      </c>
      <c r="BL39" s="623">
        <v>4.1666666666600003</v>
      </c>
      <c r="BM39" s="624" t="e">
        <f>NA()</f>
        <v>#N/A</v>
      </c>
      <c r="BN39" s="624" t="e">
        <f>NA()</f>
        <v>#N/A</v>
      </c>
      <c r="BO39" s="625" t="e">
        <f>BM39+BN39</f>
        <v>#N/A</v>
      </c>
      <c r="BP39" s="623">
        <v>4.1666666666600003</v>
      </c>
      <c r="BQ39" s="624" t="e">
        <f>NA()</f>
        <v>#N/A</v>
      </c>
      <c r="BR39" s="624" t="e">
        <f>NA()</f>
        <v>#N/A</v>
      </c>
      <c r="BS39" s="625" t="e">
        <f>BQ39+BR39</f>
        <v>#N/A</v>
      </c>
      <c r="BT39" s="623">
        <v>4.1666666666600003</v>
      </c>
      <c r="BU39" s="624" t="e">
        <f>NA()</f>
        <v>#N/A</v>
      </c>
      <c r="BV39" s="624" t="e">
        <f>NA()</f>
        <v>#N/A</v>
      </c>
      <c r="BW39" s="625" t="e">
        <f>BU39+BV39</f>
        <v>#N/A</v>
      </c>
      <c r="BX39" s="623">
        <v>4.1666666666600003</v>
      </c>
      <c r="BY39" s="624" t="e">
        <f>NA()</f>
        <v>#N/A</v>
      </c>
      <c r="BZ39" s="624" t="e">
        <f>NA()</f>
        <v>#N/A</v>
      </c>
      <c r="CA39" s="625" t="e">
        <f>BY39+BZ39</f>
        <v>#N/A</v>
      </c>
      <c r="CB39" s="623">
        <v>4.1666666666600003</v>
      </c>
      <c r="CC39" s="624" t="e">
        <f>NA()</f>
        <v>#N/A</v>
      </c>
      <c r="CD39" s="624" t="e">
        <f>NA()</f>
        <v>#N/A</v>
      </c>
      <c r="CE39" s="625" t="e">
        <f>CC39+CD39</f>
        <v>#N/A</v>
      </c>
      <c r="CF39" s="623">
        <v>4.1666666666600003</v>
      </c>
      <c r="CG39" s="624" t="e">
        <f>NA()</f>
        <v>#N/A</v>
      </c>
      <c r="CH39" s="624" t="e">
        <f>NA()</f>
        <v>#N/A</v>
      </c>
      <c r="CI39" s="625" t="e">
        <f>CG39+CH39</f>
        <v>#N/A</v>
      </c>
      <c r="CJ39" s="623">
        <v>4.1666666666600003</v>
      </c>
      <c r="CK39" s="624" t="e">
        <f>NA()</f>
        <v>#N/A</v>
      </c>
      <c r="CL39" s="624" t="e">
        <f>NA()</f>
        <v>#N/A</v>
      </c>
      <c r="CM39" s="625" t="e">
        <f>CK39+CL39</f>
        <v>#N/A</v>
      </c>
      <c r="CN39" s="623">
        <v>4.1666666666600003</v>
      </c>
      <c r="CO39" s="624" t="e">
        <f>NA()</f>
        <v>#N/A</v>
      </c>
      <c r="CP39" s="624" t="e">
        <f>NA()</f>
        <v>#N/A</v>
      </c>
      <c r="CQ39" s="625" t="e">
        <f>CO39+CP39</f>
        <v>#N/A</v>
      </c>
      <c r="CR39" s="623">
        <v>4.1666666666600003</v>
      </c>
      <c r="CS39" s="624" t="e">
        <f>NA()</f>
        <v>#N/A</v>
      </c>
      <c r="CT39" s="624" t="e">
        <f>NA()</f>
        <v>#N/A</v>
      </c>
      <c r="CU39" s="625" t="e">
        <f>CS39+CT39</f>
        <v>#N/A</v>
      </c>
      <c r="CV39" s="623">
        <v>4.1666666666600003</v>
      </c>
      <c r="CW39" s="624" t="e">
        <f>NA()</f>
        <v>#N/A</v>
      </c>
      <c r="CX39" s="624" t="e">
        <f>NA()</f>
        <v>#N/A</v>
      </c>
      <c r="CY39" s="625" t="e">
        <f>CW39+CX39</f>
        <v>#N/A</v>
      </c>
      <c r="CZ39" s="623">
        <v>4.1666666666600003</v>
      </c>
      <c r="DA39" s="624" t="e">
        <f>NA()</f>
        <v>#N/A</v>
      </c>
      <c r="DB39" s="624" t="e">
        <f>NA()</f>
        <v>#N/A</v>
      </c>
      <c r="DC39" s="625" t="e">
        <f>DA39+DB39</f>
        <v>#N/A</v>
      </c>
      <c r="DD39" s="506"/>
      <c r="DE39" s="506"/>
      <c r="DF39" s="506"/>
      <c r="DG39" s="506"/>
      <c r="DH39" s="506"/>
      <c r="DI39" s="506"/>
      <c r="DJ39" s="506"/>
      <c r="DK39" s="506"/>
    </row>
    <row r="40" spans="2:115" ht="12.75" customHeight="1">
      <c r="B40" s="626"/>
      <c r="C40" s="664" t="s">
        <v>2454</v>
      </c>
      <c r="D40" s="628" t="s">
        <v>2445</v>
      </c>
      <c r="E40" s="629" t="s">
        <v>2447</v>
      </c>
      <c r="F40" s="630">
        <f>IF(F41&lt;&gt;0,F39-F41,0)</f>
        <v>0</v>
      </c>
      <c r="G40" s="631"/>
      <c r="H40" s="632"/>
      <c r="I40" s="633"/>
      <c r="J40" s="633"/>
      <c r="K40" s="634"/>
      <c r="L40" s="635" t="e">
        <f>L39+H40</f>
        <v>#N/A</v>
      </c>
      <c r="M40" s="635" t="e">
        <f>M39+I40</f>
        <v>#N/A</v>
      </c>
      <c r="N40" s="636" t="e">
        <f>N39+J40</f>
        <v>#N/A</v>
      </c>
      <c r="O40" s="622" t="e">
        <f>#REF!</f>
        <v>#REF!</v>
      </c>
      <c r="P40" s="638" t="e">
        <f t="shared" ref="P40:AU40" si="36">P39+L40</f>
        <v>#N/A</v>
      </c>
      <c r="Q40" s="639" t="e">
        <f t="shared" si="36"/>
        <v>#N/A</v>
      </c>
      <c r="R40" s="640" t="e">
        <f t="shared" si="36"/>
        <v>#N/A</v>
      </c>
      <c r="S40" s="641" t="e">
        <f t="shared" si="36"/>
        <v>#N/A</v>
      </c>
      <c r="T40" s="638" t="e">
        <f t="shared" si="36"/>
        <v>#N/A</v>
      </c>
      <c r="U40" s="639" t="e">
        <f t="shared" si="36"/>
        <v>#N/A</v>
      </c>
      <c r="V40" s="640" t="e">
        <f t="shared" si="36"/>
        <v>#N/A</v>
      </c>
      <c r="W40" s="641" t="e">
        <f t="shared" si="36"/>
        <v>#N/A</v>
      </c>
      <c r="X40" s="638" t="e">
        <f t="shared" si="36"/>
        <v>#N/A</v>
      </c>
      <c r="Y40" s="639" t="e">
        <f t="shared" si="36"/>
        <v>#N/A</v>
      </c>
      <c r="Z40" s="640" t="e">
        <f t="shared" si="36"/>
        <v>#N/A</v>
      </c>
      <c r="AA40" s="641" t="e">
        <f t="shared" si="36"/>
        <v>#N/A</v>
      </c>
      <c r="AB40" s="638" t="e">
        <f t="shared" si="36"/>
        <v>#N/A</v>
      </c>
      <c r="AC40" s="639" t="e">
        <f t="shared" si="36"/>
        <v>#N/A</v>
      </c>
      <c r="AD40" s="640" t="e">
        <f t="shared" si="36"/>
        <v>#N/A</v>
      </c>
      <c r="AE40" s="641" t="e">
        <f t="shared" si="36"/>
        <v>#N/A</v>
      </c>
      <c r="AF40" s="638" t="e">
        <f t="shared" si="36"/>
        <v>#N/A</v>
      </c>
      <c r="AG40" s="639" t="e">
        <f t="shared" si="36"/>
        <v>#N/A</v>
      </c>
      <c r="AH40" s="640" t="e">
        <f t="shared" si="36"/>
        <v>#N/A</v>
      </c>
      <c r="AI40" s="641" t="e">
        <f t="shared" si="36"/>
        <v>#N/A</v>
      </c>
      <c r="AJ40" s="638" t="e">
        <f t="shared" si="36"/>
        <v>#N/A</v>
      </c>
      <c r="AK40" s="639" t="e">
        <f t="shared" si="36"/>
        <v>#N/A</v>
      </c>
      <c r="AL40" s="640" t="e">
        <f t="shared" si="36"/>
        <v>#N/A</v>
      </c>
      <c r="AM40" s="641" t="e">
        <f t="shared" si="36"/>
        <v>#N/A</v>
      </c>
      <c r="AN40" s="638" t="e">
        <f t="shared" si="36"/>
        <v>#N/A</v>
      </c>
      <c r="AO40" s="639" t="e">
        <f t="shared" si="36"/>
        <v>#N/A</v>
      </c>
      <c r="AP40" s="640" t="e">
        <f t="shared" si="36"/>
        <v>#N/A</v>
      </c>
      <c r="AQ40" s="641" t="e">
        <f t="shared" si="36"/>
        <v>#N/A</v>
      </c>
      <c r="AR40" s="638" t="e">
        <f t="shared" si="36"/>
        <v>#N/A</v>
      </c>
      <c r="AS40" s="639" t="e">
        <f t="shared" si="36"/>
        <v>#N/A</v>
      </c>
      <c r="AT40" s="640" t="e">
        <f t="shared" si="36"/>
        <v>#N/A</v>
      </c>
      <c r="AU40" s="641" t="e">
        <f t="shared" si="36"/>
        <v>#N/A</v>
      </c>
      <c r="AV40" s="638" t="e">
        <f t="shared" ref="AV40:CA40" si="37">AV39+AR40</f>
        <v>#N/A</v>
      </c>
      <c r="AW40" s="639" t="e">
        <f t="shared" si="37"/>
        <v>#N/A</v>
      </c>
      <c r="AX40" s="640" t="e">
        <f t="shared" si="37"/>
        <v>#N/A</v>
      </c>
      <c r="AY40" s="641" t="e">
        <f t="shared" si="37"/>
        <v>#N/A</v>
      </c>
      <c r="AZ40" s="638" t="e">
        <f t="shared" si="37"/>
        <v>#N/A</v>
      </c>
      <c r="BA40" s="639" t="e">
        <f t="shared" si="37"/>
        <v>#N/A</v>
      </c>
      <c r="BB40" s="640" t="e">
        <f t="shared" si="37"/>
        <v>#N/A</v>
      </c>
      <c r="BC40" s="641" t="e">
        <f t="shared" si="37"/>
        <v>#N/A</v>
      </c>
      <c r="BD40" s="638" t="e">
        <f t="shared" si="37"/>
        <v>#N/A</v>
      </c>
      <c r="BE40" s="639" t="e">
        <f t="shared" si="37"/>
        <v>#N/A</v>
      </c>
      <c r="BF40" s="640" t="e">
        <f t="shared" si="37"/>
        <v>#N/A</v>
      </c>
      <c r="BG40" s="641" t="e">
        <f t="shared" si="37"/>
        <v>#N/A</v>
      </c>
      <c r="BH40" s="638" t="e">
        <f t="shared" si="37"/>
        <v>#N/A</v>
      </c>
      <c r="BI40" s="639" t="e">
        <f t="shared" si="37"/>
        <v>#N/A</v>
      </c>
      <c r="BJ40" s="640" t="e">
        <f t="shared" si="37"/>
        <v>#N/A</v>
      </c>
      <c r="BK40" s="641" t="e">
        <f t="shared" si="37"/>
        <v>#N/A</v>
      </c>
      <c r="BL40" s="638" t="e">
        <f t="shared" si="37"/>
        <v>#N/A</v>
      </c>
      <c r="BM40" s="639" t="e">
        <f t="shared" si="37"/>
        <v>#N/A</v>
      </c>
      <c r="BN40" s="640" t="e">
        <f t="shared" si="37"/>
        <v>#N/A</v>
      </c>
      <c r="BO40" s="641" t="e">
        <f t="shared" si="37"/>
        <v>#N/A</v>
      </c>
      <c r="BP40" s="638" t="e">
        <f t="shared" si="37"/>
        <v>#N/A</v>
      </c>
      <c r="BQ40" s="639" t="e">
        <f t="shared" si="37"/>
        <v>#N/A</v>
      </c>
      <c r="BR40" s="640" t="e">
        <f t="shared" si="37"/>
        <v>#N/A</v>
      </c>
      <c r="BS40" s="641" t="e">
        <f t="shared" si="37"/>
        <v>#N/A</v>
      </c>
      <c r="BT40" s="638" t="e">
        <f t="shared" si="37"/>
        <v>#N/A</v>
      </c>
      <c r="BU40" s="639" t="e">
        <f t="shared" si="37"/>
        <v>#N/A</v>
      </c>
      <c r="BV40" s="640" t="e">
        <f t="shared" si="37"/>
        <v>#N/A</v>
      </c>
      <c r="BW40" s="641" t="e">
        <f t="shared" si="37"/>
        <v>#N/A</v>
      </c>
      <c r="BX40" s="638" t="e">
        <f t="shared" si="37"/>
        <v>#N/A</v>
      </c>
      <c r="BY40" s="639" t="e">
        <f t="shared" si="37"/>
        <v>#N/A</v>
      </c>
      <c r="BZ40" s="640" t="e">
        <f t="shared" si="37"/>
        <v>#N/A</v>
      </c>
      <c r="CA40" s="641" t="e">
        <f t="shared" si="37"/>
        <v>#N/A</v>
      </c>
      <c r="CB40" s="638" t="e">
        <f t="shared" ref="CB40:DC40" si="38">CB39+BX40</f>
        <v>#N/A</v>
      </c>
      <c r="CC40" s="639" t="e">
        <f t="shared" si="38"/>
        <v>#N/A</v>
      </c>
      <c r="CD40" s="640" t="e">
        <f t="shared" si="38"/>
        <v>#N/A</v>
      </c>
      <c r="CE40" s="641" t="e">
        <f t="shared" si="38"/>
        <v>#N/A</v>
      </c>
      <c r="CF40" s="638" t="e">
        <f t="shared" si="38"/>
        <v>#N/A</v>
      </c>
      <c r="CG40" s="639" t="e">
        <f t="shared" si="38"/>
        <v>#N/A</v>
      </c>
      <c r="CH40" s="640" t="e">
        <f t="shared" si="38"/>
        <v>#N/A</v>
      </c>
      <c r="CI40" s="641" t="e">
        <f t="shared" si="38"/>
        <v>#N/A</v>
      </c>
      <c r="CJ40" s="638" t="e">
        <f t="shared" si="38"/>
        <v>#N/A</v>
      </c>
      <c r="CK40" s="639" t="e">
        <f t="shared" si="38"/>
        <v>#N/A</v>
      </c>
      <c r="CL40" s="640" t="e">
        <f t="shared" si="38"/>
        <v>#N/A</v>
      </c>
      <c r="CM40" s="641" t="e">
        <f t="shared" si="38"/>
        <v>#N/A</v>
      </c>
      <c r="CN40" s="638" t="e">
        <f t="shared" si="38"/>
        <v>#N/A</v>
      </c>
      <c r="CO40" s="639" t="e">
        <f t="shared" si="38"/>
        <v>#N/A</v>
      </c>
      <c r="CP40" s="640" t="e">
        <f t="shared" si="38"/>
        <v>#N/A</v>
      </c>
      <c r="CQ40" s="641" t="e">
        <f t="shared" si="38"/>
        <v>#N/A</v>
      </c>
      <c r="CR40" s="638" t="e">
        <f t="shared" si="38"/>
        <v>#N/A</v>
      </c>
      <c r="CS40" s="639" t="e">
        <f t="shared" si="38"/>
        <v>#N/A</v>
      </c>
      <c r="CT40" s="640" t="e">
        <f t="shared" si="38"/>
        <v>#N/A</v>
      </c>
      <c r="CU40" s="641" t="e">
        <f t="shared" si="38"/>
        <v>#N/A</v>
      </c>
      <c r="CV40" s="638" t="e">
        <f t="shared" si="38"/>
        <v>#N/A</v>
      </c>
      <c r="CW40" s="639" t="e">
        <f t="shared" si="38"/>
        <v>#N/A</v>
      </c>
      <c r="CX40" s="640" t="e">
        <f t="shared" si="38"/>
        <v>#N/A</v>
      </c>
      <c r="CY40" s="641" t="e">
        <f t="shared" si="38"/>
        <v>#N/A</v>
      </c>
      <c r="CZ40" s="638" t="e">
        <f t="shared" si="38"/>
        <v>#N/A</v>
      </c>
      <c r="DA40" s="639" t="e">
        <f t="shared" si="38"/>
        <v>#N/A</v>
      </c>
      <c r="DB40" s="640" t="e">
        <f t="shared" si="38"/>
        <v>#N/A</v>
      </c>
      <c r="DC40" s="641" t="e">
        <f t="shared" si="38"/>
        <v>#N/A</v>
      </c>
      <c r="DD40" s="506"/>
      <c r="DE40" s="506"/>
      <c r="DF40" s="506"/>
      <c r="DG40" s="506"/>
      <c r="DH40" s="506"/>
      <c r="DI40" s="506"/>
      <c r="DJ40" s="506"/>
      <c r="DK40" s="506"/>
    </row>
    <row r="41" spans="2:115" ht="12.75" customHeight="1">
      <c r="B41" s="626"/>
      <c r="C41" s="664" t="s">
        <v>2455</v>
      </c>
      <c r="D41" s="642" t="s">
        <v>2448</v>
      </c>
      <c r="E41" s="643" t="s">
        <v>2449</v>
      </c>
      <c r="F41" s="644"/>
      <c r="G41" s="645">
        <f>IF(F41=0,0,F41/F$115)</f>
        <v>0</v>
      </c>
      <c r="H41" s="646"/>
      <c r="I41" s="647"/>
      <c r="J41" s="647"/>
      <c r="K41" s="648"/>
      <c r="L41" s="649" t="e">
        <f>IF(O41&lt;&gt;0,(O41/$F41)*100,0)</f>
        <v>#REF!</v>
      </c>
      <c r="M41" s="649" t="e">
        <f>NA()</f>
        <v>#N/A</v>
      </c>
      <c r="N41" s="650" t="e">
        <f>O41-M41</f>
        <v>#REF!</v>
      </c>
      <c r="O41" s="622" t="e">
        <f>#REF!</f>
        <v>#REF!</v>
      </c>
      <c r="P41" s="652">
        <f>IF(S41&lt;&gt;0,(S41/$F41)*100,0)</f>
        <v>0</v>
      </c>
      <c r="Q41" s="649">
        <v>0</v>
      </c>
      <c r="R41" s="649">
        <f>S41-Q41</f>
        <v>0</v>
      </c>
      <c r="S41" s="651"/>
      <c r="T41" s="652">
        <f>IF(W41&lt;&gt;0,(W41/$F41)*100,0)</f>
        <v>0</v>
      </c>
      <c r="U41" s="649">
        <v>0</v>
      </c>
      <c r="V41" s="649">
        <f>W41-U41</f>
        <v>0</v>
      </c>
      <c r="W41" s="651"/>
      <c r="X41" s="652">
        <f>IF(AA41&lt;&gt;0,(AA41/$F41)*100,0)</f>
        <v>0</v>
      </c>
      <c r="Y41" s="649">
        <v>0</v>
      </c>
      <c r="Z41" s="649">
        <f>AA41-Y41</f>
        <v>0</v>
      </c>
      <c r="AA41" s="651"/>
      <c r="AB41" s="652">
        <f>IF(AE41&lt;&gt;0,(AE41/$F41)*100,0)</f>
        <v>0</v>
      </c>
      <c r="AC41" s="649">
        <v>0</v>
      </c>
      <c r="AD41" s="649">
        <f>AE41-AC41</f>
        <v>0</v>
      </c>
      <c r="AE41" s="651"/>
      <c r="AF41" s="652">
        <f>IF(AI41&lt;&gt;0,(AI41/$F41)*100,0)</f>
        <v>0</v>
      </c>
      <c r="AG41" s="649">
        <v>0</v>
      </c>
      <c r="AH41" s="649">
        <f>AI41-AG41</f>
        <v>0</v>
      </c>
      <c r="AI41" s="651"/>
      <c r="AJ41" s="652">
        <f>IF(AM41&lt;&gt;0,(AM41/$F41)*100,0)</f>
        <v>0</v>
      </c>
      <c r="AK41" s="649">
        <v>0</v>
      </c>
      <c r="AL41" s="649">
        <f>AM41-AK41</f>
        <v>0</v>
      </c>
      <c r="AM41" s="651"/>
      <c r="AN41" s="652">
        <f>IF(AQ41&lt;&gt;0,(AQ41/$F41)*100,0)</f>
        <v>0</v>
      </c>
      <c r="AO41" s="649">
        <v>0</v>
      </c>
      <c r="AP41" s="649">
        <f>AQ41-AO41</f>
        <v>0</v>
      </c>
      <c r="AQ41" s="651"/>
      <c r="AR41" s="652">
        <f>IF(AU41&lt;&gt;0,(AU41/$F41)*100,0)</f>
        <v>0</v>
      </c>
      <c r="AS41" s="649">
        <v>0</v>
      </c>
      <c r="AT41" s="649">
        <f>AU41-AS41</f>
        <v>0</v>
      </c>
      <c r="AU41" s="651"/>
      <c r="AV41" s="652">
        <f>IF(AY41&lt;&gt;0,(AY41/$F41)*100,0)</f>
        <v>0</v>
      </c>
      <c r="AW41" s="649">
        <v>0</v>
      </c>
      <c r="AX41" s="649">
        <f>AY41-AW41</f>
        <v>0</v>
      </c>
      <c r="AY41" s="651"/>
      <c r="AZ41" s="652">
        <f>IF(BC41&lt;&gt;0,(BC41/$F41)*100,0)</f>
        <v>0</v>
      </c>
      <c r="BA41" s="649">
        <v>0</v>
      </c>
      <c r="BB41" s="649">
        <f>BC41-BA41</f>
        <v>0</v>
      </c>
      <c r="BC41" s="651"/>
      <c r="BD41" s="652">
        <f>IF(BG41&lt;&gt;0,(BG41/$F41)*100,0)</f>
        <v>0</v>
      </c>
      <c r="BE41" s="649">
        <v>0</v>
      </c>
      <c r="BF41" s="649">
        <f>BG41-BE41</f>
        <v>0</v>
      </c>
      <c r="BG41" s="651"/>
      <c r="BH41" s="652">
        <f>IF(BK41&lt;&gt;0,(BK41/$F41)*100,0)</f>
        <v>0</v>
      </c>
      <c r="BI41" s="649">
        <v>0</v>
      </c>
      <c r="BJ41" s="649">
        <f>BK41-BI41</f>
        <v>0</v>
      </c>
      <c r="BK41" s="651"/>
      <c r="BL41" s="652">
        <f>IF(BO41&lt;&gt;0,(BO41/$F41)*100,0)</f>
        <v>0</v>
      </c>
      <c r="BM41" s="649">
        <v>0</v>
      </c>
      <c r="BN41" s="649">
        <f>BO41-BM41</f>
        <v>0</v>
      </c>
      <c r="BO41" s="651"/>
      <c r="BP41" s="652">
        <f>IF(BS41&lt;&gt;0,(BS41/$F41)*100,0)</f>
        <v>0</v>
      </c>
      <c r="BQ41" s="649">
        <v>0</v>
      </c>
      <c r="BR41" s="649">
        <f>BS41-BQ41</f>
        <v>0</v>
      </c>
      <c r="BS41" s="651"/>
      <c r="BT41" s="652">
        <f>IF(BW41&lt;&gt;0,(BW41/$F41)*100,0)</f>
        <v>0</v>
      </c>
      <c r="BU41" s="649">
        <v>0</v>
      </c>
      <c r="BV41" s="649">
        <f>BW41-BU41</f>
        <v>0</v>
      </c>
      <c r="BW41" s="651"/>
      <c r="BX41" s="652">
        <f>IF(CA41&lt;&gt;0,(CA41/$F41)*100,0)</f>
        <v>0</v>
      </c>
      <c r="BY41" s="649">
        <v>0</v>
      </c>
      <c r="BZ41" s="649">
        <f>CA41-BY41</f>
        <v>0</v>
      </c>
      <c r="CA41" s="651"/>
      <c r="CB41" s="652">
        <f>IF(CE41&lt;&gt;0,(CE41/$F41)*100,0)</f>
        <v>0</v>
      </c>
      <c r="CC41" s="649">
        <v>0</v>
      </c>
      <c r="CD41" s="649">
        <f>CE41-CC41</f>
        <v>0</v>
      </c>
      <c r="CE41" s="651"/>
      <c r="CF41" s="652">
        <f>IF(CI41&lt;&gt;0,(CI41/$F41)*100,0)</f>
        <v>0</v>
      </c>
      <c r="CG41" s="649">
        <v>0</v>
      </c>
      <c r="CH41" s="649">
        <f>CI41-CG41</f>
        <v>0</v>
      </c>
      <c r="CI41" s="651"/>
      <c r="CJ41" s="652">
        <f>IF(CM41&lt;&gt;0,(CM41/$F41)*100,0)</f>
        <v>0</v>
      </c>
      <c r="CK41" s="649">
        <v>0</v>
      </c>
      <c r="CL41" s="649">
        <f>CM41-CK41</f>
        <v>0</v>
      </c>
      <c r="CM41" s="651"/>
      <c r="CN41" s="652">
        <f>IF(CQ41&lt;&gt;0,(CQ41/$F41)*100,0)</f>
        <v>0</v>
      </c>
      <c r="CO41" s="649">
        <v>0</v>
      </c>
      <c r="CP41" s="649">
        <f>CQ41-CO41</f>
        <v>0</v>
      </c>
      <c r="CQ41" s="651"/>
      <c r="CR41" s="652">
        <f>IF(CU41&lt;&gt;0,(CU41/$F41)*100,0)</f>
        <v>0</v>
      </c>
      <c r="CS41" s="649">
        <v>0</v>
      </c>
      <c r="CT41" s="649">
        <f>CU41-CS41</f>
        <v>0</v>
      </c>
      <c r="CU41" s="651"/>
      <c r="CV41" s="652">
        <f>IF(CY41&lt;&gt;0,(CY41/$F41)*100,0)</f>
        <v>0</v>
      </c>
      <c r="CW41" s="649">
        <v>0</v>
      </c>
      <c r="CX41" s="649">
        <f>CY41-CW41</f>
        <v>0</v>
      </c>
      <c r="CY41" s="651"/>
      <c r="CZ41" s="652">
        <f>IF(DC41&lt;&gt;0,(DC41/$F41)*100,0)</f>
        <v>0</v>
      </c>
      <c r="DA41" s="649">
        <v>0</v>
      </c>
      <c r="DB41" s="649">
        <f>DC41-DA41</f>
        <v>0</v>
      </c>
      <c r="DC41" s="651"/>
      <c r="DD41" s="506"/>
      <c r="DE41" s="506"/>
      <c r="DF41" s="506"/>
      <c r="DG41" s="506"/>
      <c r="DH41" s="506"/>
      <c r="DI41" s="506"/>
      <c r="DJ41" s="506"/>
      <c r="DK41" s="506"/>
    </row>
    <row r="42" spans="2:115" ht="12.75" customHeight="1">
      <c r="B42" s="665"/>
      <c r="C42" s="627"/>
      <c r="D42" s="653" t="s">
        <v>2450</v>
      </c>
      <c r="E42" s="654" t="s">
        <v>2451</v>
      </c>
      <c r="F42" s="655" t="e">
        <f>IF(F41=0,F39,F41)</f>
        <v>#N/A</v>
      </c>
      <c r="G42" s="656"/>
      <c r="H42" s="657"/>
      <c r="I42" s="658"/>
      <c r="J42" s="658"/>
      <c r="K42" s="659"/>
      <c r="L42" s="660" t="e">
        <f t="shared" ref="L42:AQ42" si="39">L41+H42</f>
        <v>#REF!</v>
      </c>
      <c r="M42" s="660" t="e">
        <f t="shared" si="39"/>
        <v>#N/A</v>
      </c>
      <c r="N42" s="661" t="e">
        <f t="shared" si="39"/>
        <v>#REF!</v>
      </c>
      <c r="O42" s="662" t="e">
        <f t="shared" si="39"/>
        <v>#REF!</v>
      </c>
      <c r="P42" s="663" t="e">
        <f t="shared" si="39"/>
        <v>#REF!</v>
      </c>
      <c r="Q42" s="660" t="e">
        <f t="shared" si="39"/>
        <v>#N/A</v>
      </c>
      <c r="R42" s="660" t="e">
        <f t="shared" si="39"/>
        <v>#REF!</v>
      </c>
      <c r="S42" s="662" t="e">
        <f t="shared" si="39"/>
        <v>#REF!</v>
      </c>
      <c r="T42" s="663" t="e">
        <f t="shared" si="39"/>
        <v>#REF!</v>
      </c>
      <c r="U42" s="660" t="e">
        <f t="shared" si="39"/>
        <v>#N/A</v>
      </c>
      <c r="V42" s="660" t="e">
        <f t="shared" si="39"/>
        <v>#REF!</v>
      </c>
      <c r="W42" s="662" t="e">
        <f t="shared" si="39"/>
        <v>#REF!</v>
      </c>
      <c r="X42" s="663" t="e">
        <f t="shared" si="39"/>
        <v>#REF!</v>
      </c>
      <c r="Y42" s="660" t="e">
        <f t="shared" si="39"/>
        <v>#N/A</v>
      </c>
      <c r="Z42" s="660" t="e">
        <f t="shared" si="39"/>
        <v>#REF!</v>
      </c>
      <c r="AA42" s="662" t="e">
        <f t="shared" si="39"/>
        <v>#REF!</v>
      </c>
      <c r="AB42" s="663" t="e">
        <f t="shared" si="39"/>
        <v>#REF!</v>
      </c>
      <c r="AC42" s="660" t="e">
        <f t="shared" si="39"/>
        <v>#N/A</v>
      </c>
      <c r="AD42" s="660" t="e">
        <f t="shared" si="39"/>
        <v>#REF!</v>
      </c>
      <c r="AE42" s="662" t="e">
        <f t="shared" si="39"/>
        <v>#REF!</v>
      </c>
      <c r="AF42" s="663" t="e">
        <f t="shared" si="39"/>
        <v>#REF!</v>
      </c>
      <c r="AG42" s="660" t="e">
        <f t="shared" si="39"/>
        <v>#N/A</v>
      </c>
      <c r="AH42" s="660" t="e">
        <f t="shared" si="39"/>
        <v>#REF!</v>
      </c>
      <c r="AI42" s="662" t="e">
        <f t="shared" si="39"/>
        <v>#REF!</v>
      </c>
      <c r="AJ42" s="663" t="e">
        <f t="shared" si="39"/>
        <v>#REF!</v>
      </c>
      <c r="AK42" s="660" t="e">
        <f t="shared" si="39"/>
        <v>#N/A</v>
      </c>
      <c r="AL42" s="660" t="e">
        <f t="shared" si="39"/>
        <v>#REF!</v>
      </c>
      <c r="AM42" s="662" t="e">
        <f t="shared" si="39"/>
        <v>#REF!</v>
      </c>
      <c r="AN42" s="663" t="e">
        <f t="shared" si="39"/>
        <v>#REF!</v>
      </c>
      <c r="AO42" s="660" t="e">
        <f t="shared" si="39"/>
        <v>#N/A</v>
      </c>
      <c r="AP42" s="660" t="e">
        <f t="shared" si="39"/>
        <v>#REF!</v>
      </c>
      <c r="AQ42" s="662" t="e">
        <f t="shared" si="39"/>
        <v>#REF!</v>
      </c>
      <c r="AR42" s="663" t="e">
        <f t="shared" ref="AR42:BW42" si="40">AR41+AN42</f>
        <v>#REF!</v>
      </c>
      <c r="AS42" s="660" t="e">
        <f t="shared" si="40"/>
        <v>#N/A</v>
      </c>
      <c r="AT42" s="660" t="e">
        <f t="shared" si="40"/>
        <v>#REF!</v>
      </c>
      <c r="AU42" s="662" t="e">
        <f t="shared" si="40"/>
        <v>#REF!</v>
      </c>
      <c r="AV42" s="663" t="e">
        <f t="shared" si="40"/>
        <v>#REF!</v>
      </c>
      <c r="AW42" s="660" t="e">
        <f t="shared" si="40"/>
        <v>#N/A</v>
      </c>
      <c r="AX42" s="660" t="e">
        <f t="shared" si="40"/>
        <v>#REF!</v>
      </c>
      <c r="AY42" s="662" t="e">
        <f t="shared" si="40"/>
        <v>#REF!</v>
      </c>
      <c r="AZ42" s="663" t="e">
        <f t="shared" si="40"/>
        <v>#REF!</v>
      </c>
      <c r="BA42" s="660" t="e">
        <f t="shared" si="40"/>
        <v>#N/A</v>
      </c>
      <c r="BB42" s="660" t="e">
        <f t="shared" si="40"/>
        <v>#REF!</v>
      </c>
      <c r="BC42" s="662" t="e">
        <f t="shared" si="40"/>
        <v>#REF!</v>
      </c>
      <c r="BD42" s="663" t="e">
        <f t="shared" si="40"/>
        <v>#REF!</v>
      </c>
      <c r="BE42" s="660" t="e">
        <f t="shared" si="40"/>
        <v>#N/A</v>
      </c>
      <c r="BF42" s="660" t="e">
        <f t="shared" si="40"/>
        <v>#REF!</v>
      </c>
      <c r="BG42" s="662" t="e">
        <f t="shared" si="40"/>
        <v>#REF!</v>
      </c>
      <c r="BH42" s="663" t="e">
        <f t="shared" si="40"/>
        <v>#REF!</v>
      </c>
      <c r="BI42" s="660" t="e">
        <f t="shared" si="40"/>
        <v>#N/A</v>
      </c>
      <c r="BJ42" s="660" t="e">
        <f t="shared" si="40"/>
        <v>#REF!</v>
      </c>
      <c r="BK42" s="662" t="e">
        <f t="shared" si="40"/>
        <v>#REF!</v>
      </c>
      <c r="BL42" s="663" t="e">
        <f t="shared" si="40"/>
        <v>#REF!</v>
      </c>
      <c r="BM42" s="660" t="e">
        <f t="shared" si="40"/>
        <v>#N/A</v>
      </c>
      <c r="BN42" s="660" t="e">
        <f t="shared" si="40"/>
        <v>#REF!</v>
      </c>
      <c r="BO42" s="662" t="e">
        <f t="shared" si="40"/>
        <v>#REF!</v>
      </c>
      <c r="BP42" s="663" t="e">
        <f t="shared" si="40"/>
        <v>#REF!</v>
      </c>
      <c r="BQ42" s="660" t="e">
        <f t="shared" si="40"/>
        <v>#N/A</v>
      </c>
      <c r="BR42" s="660" t="e">
        <f t="shared" si="40"/>
        <v>#REF!</v>
      </c>
      <c r="BS42" s="662" t="e">
        <f t="shared" si="40"/>
        <v>#REF!</v>
      </c>
      <c r="BT42" s="663" t="e">
        <f t="shared" si="40"/>
        <v>#REF!</v>
      </c>
      <c r="BU42" s="660" t="e">
        <f t="shared" si="40"/>
        <v>#N/A</v>
      </c>
      <c r="BV42" s="660" t="e">
        <f t="shared" si="40"/>
        <v>#REF!</v>
      </c>
      <c r="BW42" s="662" t="e">
        <f t="shared" si="40"/>
        <v>#REF!</v>
      </c>
      <c r="BX42" s="663" t="e">
        <f t="shared" ref="BX42:DC42" si="41">BX41+BT42</f>
        <v>#REF!</v>
      </c>
      <c r="BY42" s="660" t="e">
        <f t="shared" si="41"/>
        <v>#N/A</v>
      </c>
      <c r="BZ42" s="660" t="e">
        <f t="shared" si="41"/>
        <v>#REF!</v>
      </c>
      <c r="CA42" s="662" t="e">
        <f t="shared" si="41"/>
        <v>#REF!</v>
      </c>
      <c r="CB42" s="663" t="e">
        <f t="shared" si="41"/>
        <v>#REF!</v>
      </c>
      <c r="CC42" s="660" t="e">
        <f t="shared" si="41"/>
        <v>#N/A</v>
      </c>
      <c r="CD42" s="660" t="e">
        <f t="shared" si="41"/>
        <v>#REF!</v>
      </c>
      <c r="CE42" s="662" t="e">
        <f t="shared" si="41"/>
        <v>#REF!</v>
      </c>
      <c r="CF42" s="663" t="e">
        <f t="shared" si="41"/>
        <v>#REF!</v>
      </c>
      <c r="CG42" s="660" t="e">
        <f t="shared" si="41"/>
        <v>#N/A</v>
      </c>
      <c r="CH42" s="660" t="e">
        <f t="shared" si="41"/>
        <v>#REF!</v>
      </c>
      <c r="CI42" s="662" t="e">
        <f t="shared" si="41"/>
        <v>#REF!</v>
      </c>
      <c r="CJ42" s="663" t="e">
        <f t="shared" si="41"/>
        <v>#REF!</v>
      </c>
      <c r="CK42" s="660" t="e">
        <f t="shared" si="41"/>
        <v>#N/A</v>
      </c>
      <c r="CL42" s="660" t="e">
        <f t="shared" si="41"/>
        <v>#REF!</v>
      </c>
      <c r="CM42" s="662" t="e">
        <f t="shared" si="41"/>
        <v>#REF!</v>
      </c>
      <c r="CN42" s="663" t="e">
        <f t="shared" si="41"/>
        <v>#REF!</v>
      </c>
      <c r="CO42" s="660" t="e">
        <f t="shared" si="41"/>
        <v>#N/A</v>
      </c>
      <c r="CP42" s="660" t="e">
        <f t="shared" si="41"/>
        <v>#REF!</v>
      </c>
      <c r="CQ42" s="662" t="e">
        <f t="shared" si="41"/>
        <v>#REF!</v>
      </c>
      <c r="CR42" s="663" t="e">
        <f t="shared" si="41"/>
        <v>#REF!</v>
      </c>
      <c r="CS42" s="660" t="e">
        <f t="shared" si="41"/>
        <v>#N/A</v>
      </c>
      <c r="CT42" s="660" t="e">
        <f t="shared" si="41"/>
        <v>#REF!</v>
      </c>
      <c r="CU42" s="662" t="e">
        <f t="shared" si="41"/>
        <v>#REF!</v>
      </c>
      <c r="CV42" s="663" t="e">
        <f t="shared" si="41"/>
        <v>#REF!</v>
      </c>
      <c r="CW42" s="660" t="e">
        <f t="shared" si="41"/>
        <v>#N/A</v>
      </c>
      <c r="CX42" s="660" t="e">
        <f t="shared" si="41"/>
        <v>#REF!</v>
      </c>
      <c r="CY42" s="662" t="e">
        <f t="shared" si="41"/>
        <v>#REF!</v>
      </c>
      <c r="CZ42" s="663" t="e">
        <f t="shared" si="41"/>
        <v>#REF!</v>
      </c>
      <c r="DA42" s="660" t="e">
        <f t="shared" si="41"/>
        <v>#N/A</v>
      </c>
      <c r="DB42" s="660" t="e">
        <f t="shared" si="41"/>
        <v>#REF!</v>
      </c>
      <c r="DC42" s="662" t="e">
        <f t="shared" si="41"/>
        <v>#REF!</v>
      </c>
      <c r="DD42" s="506"/>
      <c r="DE42" s="506"/>
      <c r="DF42" s="506"/>
      <c r="DG42" s="506"/>
      <c r="DH42" s="506"/>
      <c r="DI42" s="506"/>
      <c r="DJ42" s="506"/>
      <c r="DK42" s="506"/>
    </row>
    <row r="43" spans="2:115" ht="12.75" customHeight="1">
      <c r="B43" s="610">
        <v>8</v>
      </c>
      <c r="C43" s="666" t="e">
        <f>NA()</f>
        <v>#N/A</v>
      </c>
      <c r="D43" s="612" t="s">
        <v>2445</v>
      </c>
      <c r="E43" s="613" t="s">
        <v>2446</v>
      </c>
      <c r="F43" s="614" t="e">
        <f>NA()</f>
        <v>#N/A</v>
      </c>
      <c r="G43" s="615">
        <v>8.2154046648224655E-4</v>
      </c>
      <c r="H43" s="616"/>
      <c r="I43" s="617"/>
      <c r="J43" s="617"/>
      <c r="K43" s="618"/>
      <c r="L43" s="619" t="e">
        <f>NA()</f>
        <v>#N/A</v>
      </c>
      <c r="M43" s="620" t="e">
        <f>NA()</f>
        <v>#N/A</v>
      </c>
      <c r="N43" s="621" t="e">
        <f>NA()</f>
        <v>#N/A</v>
      </c>
      <c r="O43" s="622" t="e">
        <f>'COMP INVESTIM.'!#REF!</f>
        <v>#REF!</v>
      </c>
      <c r="P43" s="623" t="e">
        <f>NA()</f>
        <v>#N/A</v>
      </c>
      <c r="Q43" s="624" t="e">
        <f>NA()</f>
        <v>#N/A</v>
      </c>
      <c r="R43" s="624" t="e">
        <f>NA()</f>
        <v>#N/A</v>
      </c>
      <c r="S43" s="625" t="e">
        <f>Q43+R43</f>
        <v>#N/A</v>
      </c>
      <c r="T43" s="623">
        <v>4.1666666666600003</v>
      </c>
      <c r="U43" s="624" t="e">
        <f>NA()</f>
        <v>#N/A</v>
      </c>
      <c r="V43" s="624" t="e">
        <f>NA()</f>
        <v>#N/A</v>
      </c>
      <c r="W43" s="625" t="e">
        <f>U43+V43</f>
        <v>#N/A</v>
      </c>
      <c r="X43" s="623">
        <v>4.1666666666600003</v>
      </c>
      <c r="Y43" s="624" t="e">
        <f>NA()</f>
        <v>#N/A</v>
      </c>
      <c r="Z43" s="624" t="e">
        <f>NA()</f>
        <v>#N/A</v>
      </c>
      <c r="AA43" s="625" t="e">
        <f>Y43+Z43</f>
        <v>#N/A</v>
      </c>
      <c r="AB43" s="623">
        <v>4.1666666666600003</v>
      </c>
      <c r="AC43" s="624" t="e">
        <f>NA()</f>
        <v>#N/A</v>
      </c>
      <c r="AD43" s="624" t="e">
        <f>NA()</f>
        <v>#N/A</v>
      </c>
      <c r="AE43" s="625" t="e">
        <f>AC43+AD43</f>
        <v>#N/A</v>
      </c>
      <c r="AF43" s="623">
        <v>4.1666666666600003</v>
      </c>
      <c r="AG43" s="624" t="e">
        <f>NA()</f>
        <v>#N/A</v>
      </c>
      <c r="AH43" s="624" t="e">
        <f>NA()</f>
        <v>#N/A</v>
      </c>
      <c r="AI43" s="625" t="e">
        <f>AG43+AH43</f>
        <v>#N/A</v>
      </c>
      <c r="AJ43" s="623">
        <v>4.1666666666600003</v>
      </c>
      <c r="AK43" s="624" t="e">
        <f>NA()</f>
        <v>#N/A</v>
      </c>
      <c r="AL43" s="624" t="e">
        <f>NA()</f>
        <v>#N/A</v>
      </c>
      <c r="AM43" s="625" t="e">
        <f>AK43+AL43</f>
        <v>#N/A</v>
      </c>
      <c r="AN43" s="623">
        <v>4.1666666666600003</v>
      </c>
      <c r="AO43" s="624" t="e">
        <f>NA()</f>
        <v>#N/A</v>
      </c>
      <c r="AP43" s="624" t="e">
        <f>NA()</f>
        <v>#N/A</v>
      </c>
      <c r="AQ43" s="625" t="e">
        <f>AO43+AP43</f>
        <v>#N/A</v>
      </c>
      <c r="AR43" s="623">
        <v>4.1666666666600003</v>
      </c>
      <c r="AS43" s="624" t="e">
        <f>NA()</f>
        <v>#N/A</v>
      </c>
      <c r="AT43" s="624" t="e">
        <f>NA()</f>
        <v>#N/A</v>
      </c>
      <c r="AU43" s="625" t="e">
        <f>AS43+AT43</f>
        <v>#N/A</v>
      </c>
      <c r="AV43" s="623">
        <v>4.1666666666600003</v>
      </c>
      <c r="AW43" s="624" t="e">
        <f>NA()</f>
        <v>#N/A</v>
      </c>
      <c r="AX43" s="624" t="e">
        <f>NA()</f>
        <v>#N/A</v>
      </c>
      <c r="AY43" s="625" t="e">
        <f>AW43+AX43</f>
        <v>#N/A</v>
      </c>
      <c r="AZ43" s="623">
        <v>4.1666666666600003</v>
      </c>
      <c r="BA43" s="624" t="e">
        <f>NA()</f>
        <v>#N/A</v>
      </c>
      <c r="BB43" s="624" t="e">
        <f>NA()</f>
        <v>#N/A</v>
      </c>
      <c r="BC43" s="625" t="e">
        <f>BA43+BB43</f>
        <v>#N/A</v>
      </c>
      <c r="BD43" s="623">
        <v>4.1666666666600003</v>
      </c>
      <c r="BE43" s="624" t="e">
        <f>NA()</f>
        <v>#N/A</v>
      </c>
      <c r="BF43" s="624" t="e">
        <f>NA()</f>
        <v>#N/A</v>
      </c>
      <c r="BG43" s="625" t="e">
        <f>BE43+BF43</f>
        <v>#N/A</v>
      </c>
      <c r="BH43" s="623">
        <v>4.1666666666600003</v>
      </c>
      <c r="BI43" s="624" t="e">
        <f>NA()</f>
        <v>#N/A</v>
      </c>
      <c r="BJ43" s="624" t="e">
        <f>NA()</f>
        <v>#N/A</v>
      </c>
      <c r="BK43" s="625" t="e">
        <f>BI43+BJ43</f>
        <v>#N/A</v>
      </c>
      <c r="BL43" s="623">
        <v>4.1666666666600003</v>
      </c>
      <c r="BM43" s="624" t="e">
        <f>NA()</f>
        <v>#N/A</v>
      </c>
      <c r="BN43" s="624" t="e">
        <f>NA()</f>
        <v>#N/A</v>
      </c>
      <c r="BO43" s="625" t="e">
        <f>BM43+BN43</f>
        <v>#N/A</v>
      </c>
      <c r="BP43" s="623">
        <v>4.1666666666600003</v>
      </c>
      <c r="BQ43" s="624" t="e">
        <f>NA()</f>
        <v>#N/A</v>
      </c>
      <c r="BR43" s="624" t="e">
        <f>NA()</f>
        <v>#N/A</v>
      </c>
      <c r="BS43" s="625" t="e">
        <f>BQ43+BR43</f>
        <v>#N/A</v>
      </c>
      <c r="BT43" s="623">
        <v>4.1666666666600003</v>
      </c>
      <c r="BU43" s="624" t="e">
        <f>NA()</f>
        <v>#N/A</v>
      </c>
      <c r="BV43" s="624" t="e">
        <f>NA()</f>
        <v>#N/A</v>
      </c>
      <c r="BW43" s="625" t="e">
        <f>BU43+BV43</f>
        <v>#N/A</v>
      </c>
      <c r="BX43" s="623">
        <v>4.1666666666600003</v>
      </c>
      <c r="BY43" s="624" t="e">
        <f>NA()</f>
        <v>#N/A</v>
      </c>
      <c r="BZ43" s="624" t="e">
        <f>NA()</f>
        <v>#N/A</v>
      </c>
      <c r="CA43" s="625" t="e">
        <f>BY43+BZ43</f>
        <v>#N/A</v>
      </c>
      <c r="CB43" s="623">
        <v>4.1666666666600003</v>
      </c>
      <c r="CC43" s="624" t="e">
        <f>NA()</f>
        <v>#N/A</v>
      </c>
      <c r="CD43" s="624" t="e">
        <f>NA()</f>
        <v>#N/A</v>
      </c>
      <c r="CE43" s="625" t="e">
        <f>CC43+CD43</f>
        <v>#N/A</v>
      </c>
      <c r="CF43" s="623">
        <v>4.1666666666600003</v>
      </c>
      <c r="CG43" s="624" t="e">
        <f>NA()</f>
        <v>#N/A</v>
      </c>
      <c r="CH43" s="624" t="e">
        <f>NA()</f>
        <v>#N/A</v>
      </c>
      <c r="CI43" s="625" t="e">
        <f>CG43+CH43</f>
        <v>#N/A</v>
      </c>
      <c r="CJ43" s="623">
        <v>4.1666666666600003</v>
      </c>
      <c r="CK43" s="624" t="e">
        <f>NA()</f>
        <v>#N/A</v>
      </c>
      <c r="CL43" s="624" t="e">
        <f>NA()</f>
        <v>#N/A</v>
      </c>
      <c r="CM43" s="625" t="e">
        <f>CK43+CL43</f>
        <v>#N/A</v>
      </c>
      <c r="CN43" s="623">
        <v>4.1666666666600003</v>
      </c>
      <c r="CO43" s="624" t="e">
        <f>NA()</f>
        <v>#N/A</v>
      </c>
      <c r="CP43" s="624" t="e">
        <f>NA()</f>
        <v>#N/A</v>
      </c>
      <c r="CQ43" s="625" t="e">
        <f>CO43+CP43</f>
        <v>#N/A</v>
      </c>
      <c r="CR43" s="623">
        <v>4.1666666666600003</v>
      </c>
      <c r="CS43" s="624" t="e">
        <f>NA()</f>
        <v>#N/A</v>
      </c>
      <c r="CT43" s="624" t="e">
        <f>NA()</f>
        <v>#N/A</v>
      </c>
      <c r="CU43" s="625" t="e">
        <f>CS43+CT43</f>
        <v>#N/A</v>
      </c>
      <c r="CV43" s="623">
        <v>4.1666666666600003</v>
      </c>
      <c r="CW43" s="624" t="e">
        <f>NA()</f>
        <v>#N/A</v>
      </c>
      <c r="CX43" s="624" t="e">
        <f>NA()</f>
        <v>#N/A</v>
      </c>
      <c r="CY43" s="625" t="e">
        <f>CW43+CX43</f>
        <v>#N/A</v>
      </c>
      <c r="CZ43" s="623">
        <v>4.1666666666600003</v>
      </c>
      <c r="DA43" s="624" t="e">
        <f>NA()</f>
        <v>#N/A</v>
      </c>
      <c r="DB43" s="624" t="e">
        <f>NA()</f>
        <v>#N/A</v>
      </c>
      <c r="DC43" s="625" t="e">
        <f>DA43+DB43</f>
        <v>#N/A</v>
      </c>
      <c r="DD43" s="506"/>
      <c r="DE43" s="506"/>
      <c r="DF43" s="506"/>
      <c r="DG43" s="506"/>
      <c r="DH43" s="506"/>
      <c r="DI43" s="506"/>
      <c r="DJ43" s="506"/>
      <c r="DK43" s="506"/>
    </row>
    <row r="44" spans="2:115" ht="12.75" customHeight="1">
      <c r="B44" s="626"/>
      <c r="C44" s="627"/>
      <c r="D44" s="628" t="s">
        <v>2445</v>
      </c>
      <c r="E44" s="629" t="s">
        <v>2447</v>
      </c>
      <c r="F44" s="630">
        <f>IF(F45&lt;&gt;0,F43-F45,0)</f>
        <v>0</v>
      </c>
      <c r="G44" s="631"/>
      <c r="H44" s="632"/>
      <c r="I44" s="633"/>
      <c r="J44" s="633"/>
      <c r="K44" s="634"/>
      <c r="L44" s="635" t="e">
        <f t="shared" ref="L44:AQ44" si="42">L43+H44</f>
        <v>#N/A</v>
      </c>
      <c r="M44" s="635" t="e">
        <f t="shared" si="42"/>
        <v>#N/A</v>
      </c>
      <c r="N44" s="636" t="e">
        <f t="shared" si="42"/>
        <v>#N/A</v>
      </c>
      <c r="O44" s="637" t="e">
        <f t="shared" si="42"/>
        <v>#REF!</v>
      </c>
      <c r="P44" s="638" t="e">
        <f t="shared" si="42"/>
        <v>#N/A</v>
      </c>
      <c r="Q44" s="639" t="e">
        <f t="shared" si="42"/>
        <v>#N/A</v>
      </c>
      <c r="R44" s="640" t="e">
        <f t="shared" si="42"/>
        <v>#N/A</v>
      </c>
      <c r="S44" s="641" t="e">
        <f t="shared" si="42"/>
        <v>#N/A</v>
      </c>
      <c r="T44" s="638" t="e">
        <f t="shared" si="42"/>
        <v>#N/A</v>
      </c>
      <c r="U44" s="639" t="e">
        <f t="shared" si="42"/>
        <v>#N/A</v>
      </c>
      <c r="V44" s="640" t="e">
        <f t="shared" si="42"/>
        <v>#N/A</v>
      </c>
      <c r="W44" s="641" t="e">
        <f t="shared" si="42"/>
        <v>#N/A</v>
      </c>
      <c r="X44" s="638" t="e">
        <f t="shared" si="42"/>
        <v>#N/A</v>
      </c>
      <c r="Y44" s="639" t="e">
        <f t="shared" si="42"/>
        <v>#N/A</v>
      </c>
      <c r="Z44" s="640" t="e">
        <f t="shared" si="42"/>
        <v>#N/A</v>
      </c>
      <c r="AA44" s="641" t="e">
        <f t="shared" si="42"/>
        <v>#N/A</v>
      </c>
      <c r="AB44" s="638" t="e">
        <f t="shared" si="42"/>
        <v>#N/A</v>
      </c>
      <c r="AC44" s="639" t="e">
        <f t="shared" si="42"/>
        <v>#N/A</v>
      </c>
      <c r="AD44" s="640" t="e">
        <f t="shared" si="42"/>
        <v>#N/A</v>
      </c>
      <c r="AE44" s="641" t="e">
        <f t="shared" si="42"/>
        <v>#N/A</v>
      </c>
      <c r="AF44" s="638" t="e">
        <f t="shared" si="42"/>
        <v>#N/A</v>
      </c>
      <c r="AG44" s="639" t="e">
        <f t="shared" si="42"/>
        <v>#N/A</v>
      </c>
      <c r="AH44" s="640" t="e">
        <f t="shared" si="42"/>
        <v>#N/A</v>
      </c>
      <c r="AI44" s="641" t="e">
        <f t="shared" si="42"/>
        <v>#N/A</v>
      </c>
      <c r="AJ44" s="638" t="e">
        <f t="shared" si="42"/>
        <v>#N/A</v>
      </c>
      <c r="AK44" s="639" t="e">
        <f t="shared" si="42"/>
        <v>#N/A</v>
      </c>
      <c r="AL44" s="640" t="e">
        <f t="shared" si="42"/>
        <v>#N/A</v>
      </c>
      <c r="AM44" s="641" t="e">
        <f t="shared" si="42"/>
        <v>#N/A</v>
      </c>
      <c r="AN44" s="638" t="e">
        <f t="shared" si="42"/>
        <v>#N/A</v>
      </c>
      <c r="AO44" s="639" t="e">
        <f t="shared" si="42"/>
        <v>#N/A</v>
      </c>
      <c r="AP44" s="640" t="e">
        <f t="shared" si="42"/>
        <v>#N/A</v>
      </c>
      <c r="AQ44" s="641" t="e">
        <f t="shared" si="42"/>
        <v>#N/A</v>
      </c>
      <c r="AR44" s="638" t="e">
        <f t="shared" ref="AR44:BW44" si="43">AR43+AN44</f>
        <v>#N/A</v>
      </c>
      <c r="AS44" s="639" t="e">
        <f t="shared" si="43"/>
        <v>#N/A</v>
      </c>
      <c r="AT44" s="640" t="e">
        <f t="shared" si="43"/>
        <v>#N/A</v>
      </c>
      <c r="AU44" s="641" t="e">
        <f t="shared" si="43"/>
        <v>#N/A</v>
      </c>
      <c r="AV44" s="638" t="e">
        <f t="shared" si="43"/>
        <v>#N/A</v>
      </c>
      <c r="AW44" s="639" t="e">
        <f t="shared" si="43"/>
        <v>#N/A</v>
      </c>
      <c r="AX44" s="640" t="e">
        <f t="shared" si="43"/>
        <v>#N/A</v>
      </c>
      <c r="AY44" s="641" t="e">
        <f t="shared" si="43"/>
        <v>#N/A</v>
      </c>
      <c r="AZ44" s="638" t="e">
        <f t="shared" si="43"/>
        <v>#N/A</v>
      </c>
      <c r="BA44" s="639" t="e">
        <f t="shared" si="43"/>
        <v>#N/A</v>
      </c>
      <c r="BB44" s="640" t="e">
        <f t="shared" si="43"/>
        <v>#N/A</v>
      </c>
      <c r="BC44" s="641" t="e">
        <f t="shared" si="43"/>
        <v>#N/A</v>
      </c>
      <c r="BD44" s="638" t="e">
        <f t="shared" si="43"/>
        <v>#N/A</v>
      </c>
      <c r="BE44" s="639" t="e">
        <f t="shared" si="43"/>
        <v>#N/A</v>
      </c>
      <c r="BF44" s="640" t="e">
        <f t="shared" si="43"/>
        <v>#N/A</v>
      </c>
      <c r="BG44" s="641" t="e">
        <f t="shared" si="43"/>
        <v>#N/A</v>
      </c>
      <c r="BH44" s="638" t="e">
        <f t="shared" si="43"/>
        <v>#N/A</v>
      </c>
      <c r="BI44" s="639" t="e">
        <f t="shared" si="43"/>
        <v>#N/A</v>
      </c>
      <c r="BJ44" s="640" t="e">
        <f t="shared" si="43"/>
        <v>#N/A</v>
      </c>
      <c r="BK44" s="641" t="e">
        <f t="shared" si="43"/>
        <v>#N/A</v>
      </c>
      <c r="BL44" s="638" t="e">
        <f t="shared" si="43"/>
        <v>#N/A</v>
      </c>
      <c r="BM44" s="639" t="e">
        <f t="shared" si="43"/>
        <v>#N/A</v>
      </c>
      <c r="BN44" s="640" t="e">
        <f t="shared" si="43"/>
        <v>#N/A</v>
      </c>
      <c r="BO44" s="641" t="e">
        <f t="shared" si="43"/>
        <v>#N/A</v>
      </c>
      <c r="BP44" s="638" t="e">
        <f t="shared" si="43"/>
        <v>#N/A</v>
      </c>
      <c r="BQ44" s="639" t="e">
        <f t="shared" si="43"/>
        <v>#N/A</v>
      </c>
      <c r="BR44" s="640" t="e">
        <f t="shared" si="43"/>
        <v>#N/A</v>
      </c>
      <c r="BS44" s="641" t="e">
        <f t="shared" si="43"/>
        <v>#N/A</v>
      </c>
      <c r="BT44" s="638" t="e">
        <f t="shared" si="43"/>
        <v>#N/A</v>
      </c>
      <c r="BU44" s="639" t="e">
        <f t="shared" si="43"/>
        <v>#N/A</v>
      </c>
      <c r="BV44" s="640" t="e">
        <f t="shared" si="43"/>
        <v>#N/A</v>
      </c>
      <c r="BW44" s="641" t="e">
        <f t="shared" si="43"/>
        <v>#N/A</v>
      </c>
      <c r="BX44" s="638" t="e">
        <f t="shared" ref="BX44:DC44" si="44">BX43+BT44</f>
        <v>#N/A</v>
      </c>
      <c r="BY44" s="639" t="e">
        <f t="shared" si="44"/>
        <v>#N/A</v>
      </c>
      <c r="BZ44" s="640" t="e">
        <f t="shared" si="44"/>
        <v>#N/A</v>
      </c>
      <c r="CA44" s="641" t="e">
        <f t="shared" si="44"/>
        <v>#N/A</v>
      </c>
      <c r="CB44" s="638" t="e">
        <f t="shared" si="44"/>
        <v>#N/A</v>
      </c>
      <c r="CC44" s="639" t="e">
        <f t="shared" si="44"/>
        <v>#N/A</v>
      </c>
      <c r="CD44" s="640" t="e">
        <f t="shared" si="44"/>
        <v>#N/A</v>
      </c>
      <c r="CE44" s="641" t="e">
        <f t="shared" si="44"/>
        <v>#N/A</v>
      </c>
      <c r="CF44" s="638" t="e">
        <f t="shared" si="44"/>
        <v>#N/A</v>
      </c>
      <c r="CG44" s="639" t="e">
        <f t="shared" si="44"/>
        <v>#N/A</v>
      </c>
      <c r="CH44" s="640" t="e">
        <f t="shared" si="44"/>
        <v>#N/A</v>
      </c>
      <c r="CI44" s="641" t="e">
        <f t="shared" si="44"/>
        <v>#N/A</v>
      </c>
      <c r="CJ44" s="638" t="e">
        <f t="shared" si="44"/>
        <v>#N/A</v>
      </c>
      <c r="CK44" s="639" t="e">
        <f t="shared" si="44"/>
        <v>#N/A</v>
      </c>
      <c r="CL44" s="640" t="e">
        <f t="shared" si="44"/>
        <v>#N/A</v>
      </c>
      <c r="CM44" s="641" t="e">
        <f t="shared" si="44"/>
        <v>#N/A</v>
      </c>
      <c r="CN44" s="638" t="e">
        <f t="shared" si="44"/>
        <v>#N/A</v>
      </c>
      <c r="CO44" s="639" t="e">
        <f t="shared" si="44"/>
        <v>#N/A</v>
      </c>
      <c r="CP44" s="640" t="e">
        <f t="shared" si="44"/>
        <v>#N/A</v>
      </c>
      <c r="CQ44" s="641" t="e">
        <f t="shared" si="44"/>
        <v>#N/A</v>
      </c>
      <c r="CR44" s="638" t="e">
        <f t="shared" si="44"/>
        <v>#N/A</v>
      </c>
      <c r="CS44" s="639" t="e">
        <f t="shared" si="44"/>
        <v>#N/A</v>
      </c>
      <c r="CT44" s="640" t="e">
        <f t="shared" si="44"/>
        <v>#N/A</v>
      </c>
      <c r="CU44" s="641" t="e">
        <f t="shared" si="44"/>
        <v>#N/A</v>
      </c>
      <c r="CV44" s="638" t="e">
        <f t="shared" si="44"/>
        <v>#N/A</v>
      </c>
      <c r="CW44" s="639" t="e">
        <f t="shared" si="44"/>
        <v>#N/A</v>
      </c>
      <c r="CX44" s="640" t="e">
        <f t="shared" si="44"/>
        <v>#N/A</v>
      </c>
      <c r="CY44" s="641" t="e">
        <f t="shared" si="44"/>
        <v>#N/A</v>
      </c>
      <c r="CZ44" s="638" t="e">
        <f t="shared" si="44"/>
        <v>#N/A</v>
      </c>
      <c r="DA44" s="639" t="e">
        <f t="shared" si="44"/>
        <v>#N/A</v>
      </c>
      <c r="DB44" s="640" t="e">
        <f t="shared" si="44"/>
        <v>#N/A</v>
      </c>
      <c r="DC44" s="641" t="e">
        <f t="shared" si="44"/>
        <v>#N/A</v>
      </c>
      <c r="DD44" s="506"/>
      <c r="DE44" s="506"/>
      <c r="DF44" s="506"/>
      <c r="DG44" s="506"/>
      <c r="DH44" s="506"/>
      <c r="DI44" s="506"/>
      <c r="DJ44" s="506"/>
      <c r="DK44" s="506"/>
    </row>
    <row r="45" spans="2:115" ht="12.75" customHeight="1">
      <c r="B45" s="626"/>
      <c r="C45" s="627"/>
      <c r="D45" s="642" t="s">
        <v>2448</v>
      </c>
      <c r="E45" s="643" t="s">
        <v>2449</v>
      </c>
      <c r="F45" s="644"/>
      <c r="G45" s="645">
        <f>IF(F45=0,0,F45/F$115)</f>
        <v>0</v>
      </c>
      <c r="H45" s="646"/>
      <c r="I45" s="647"/>
      <c r="J45" s="647"/>
      <c r="K45" s="648"/>
      <c r="L45" s="649">
        <f>IF(O45&lt;&gt;0,(O45/$F45)*100,0)</f>
        <v>0</v>
      </c>
      <c r="M45" s="649">
        <v>0</v>
      </c>
      <c r="N45" s="650">
        <f>O45-M45</f>
        <v>0</v>
      </c>
      <c r="O45" s="651"/>
      <c r="P45" s="652">
        <f>IF(S45&lt;&gt;0,(S45/$F45)*100,0)</f>
        <v>0</v>
      </c>
      <c r="Q45" s="649">
        <v>0</v>
      </c>
      <c r="R45" s="649">
        <f>S45-Q45</f>
        <v>0</v>
      </c>
      <c r="S45" s="651"/>
      <c r="T45" s="652">
        <f>IF(W45&lt;&gt;0,(W45/$F45)*100,0)</f>
        <v>0</v>
      </c>
      <c r="U45" s="649">
        <v>0</v>
      </c>
      <c r="V45" s="649">
        <f>W45-U45</f>
        <v>0</v>
      </c>
      <c r="W45" s="651"/>
      <c r="X45" s="652">
        <f>IF(AA45&lt;&gt;0,(AA45/$F45)*100,0)</f>
        <v>0</v>
      </c>
      <c r="Y45" s="649">
        <v>0</v>
      </c>
      <c r="Z45" s="649">
        <f>AA45-Y45</f>
        <v>0</v>
      </c>
      <c r="AA45" s="651"/>
      <c r="AB45" s="652">
        <f>IF(AE45&lt;&gt;0,(AE45/$F45)*100,0)</f>
        <v>0</v>
      </c>
      <c r="AC45" s="649">
        <v>0</v>
      </c>
      <c r="AD45" s="649">
        <f>AE45-AC45</f>
        <v>0</v>
      </c>
      <c r="AE45" s="651"/>
      <c r="AF45" s="652">
        <f>IF(AI45&lt;&gt;0,(AI45/$F45)*100,0)</f>
        <v>0</v>
      </c>
      <c r="AG45" s="649">
        <v>0</v>
      </c>
      <c r="AH45" s="649">
        <f>AI45-AG45</f>
        <v>0</v>
      </c>
      <c r="AI45" s="651"/>
      <c r="AJ45" s="652">
        <f>IF(AM45&lt;&gt;0,(AM45/$F45)*100,0)</f>
        <v>0</v>
      </c>
      <c r="AK45" s="649">
        <v>0</v>
      </c>
      <c r="AL45" s="649">
        <f>AM45-AK45</f>
        <v>0</v>
      </c>
      <c r="AM45" s="651"/>
      <c r="AN45" s="652">
        <f>IF(AQ45&lt;&gt;0,(AQ45/$F45)*100,0)</f>
        <v>0</v>
      </c>
      <c r="AO45" s="649">
        <v>0</v>
      </c>
      <c r="AP45" s="649">
        <f>AQ45-AO45</f>
        <v>0</v>
      </c>
      <c r="AQ45" s="651"/>
      <c r="AR45" s="652">
        <f>IF(AU45&lt;&gt;0,(AU45/$F45)*100,0)</f>
        <v>0</v>
      </c>
      <c r="AS45" s="649">
        <v>0</v>
      </c>
      <c r="AT45" s="649">
        <f>AU45-AS45</f>
        <v>0</v>
      </c>
      <c r="AU45" s="651"/>
      <c r="AV45" s="652">
        <f>IF(AY45&lt;&gt;0,(AY45/$F45)*100,0)</f>
        <v>0</v>
      </c>
      <c r="AW45" s="649">
        <v>0</v>
      </c>
      <c r="AX45" s="649">
        <f>AY45-AW45</f>
        <v>0</v>
      </c>
      <c r="AY45" s="651"/>
      <c r="AZ45" s="652">
        <f>IF(BC45&lt;&gt;0,(BC45/$F45)*100,0)</f>
        <v>0</v>
      </c>
      <c r="BA45" s="649">
        <v>0</v>
      </c>
      <c r="BB45" s="649">
        <f>BC45-BA45</f>
        <v>0</v>
      </c>
      <c r="BC45" s="651"/>
      <c r="BD45" s="652">
        <f>IF(BG45&lt;&gt;0,(BG45/$F45)*100,0)</f>
        <v>0</v>
      </c>
      <c r="BE45" s="649">
        <v>0</v>
      </c>
      <c r="BF45" s="649">
        <f>BG45-BE45</f>
        <v>0</v>
      </c>
      <c r="BG45" s="651"/>
      <c r="BH45" s="652">
        <f>IF(BK45&lt;&gt;0,(BK45/$F45)*100,0)</f>
        <v>0</v>
      </c>
      <c r="BI45" s="649">
        <v>0</v>
      </c>
      <c r="BJ45" s="649">
        <f>BK45-BI45</f>
        <v>0</v>
      </c>
      <c r="BK45" s="651"/>
      <c r="BL45" s="652">
        <f>IF(BO45&lt;&gt;0,(BO45/$F45)*100,0)</f>
        <v>0</v>
      </c>
      <c r="BM45" s="649">
        <v>0</v>
      </c>
      <c r="BN45" s="649">
        <f>BO45-BM45</f>
        <v>0</v>
      </c>
      <c r="BO45" s="651"/>
      <c r="BP45" s="652">
        <f>IF(BS45&lt;&gt;0,(BS45/$F45)*100,0)</f>
        <v>0</v>
      </c>
      <c r="BQ45" s="649">
        <v>0</v>
      </c>
      <c r="BR45" s="649">
        <f>BS45-BQ45</f>
        <v>0</v>
      </c>
      <c r="BS45" s="651"/>
      <c r="BT45" s="652">
        <f>IF(BW45&lt;&gt;0,(BW45/$F45)*100,0)</f>
        <v>0</v>
      </c>
      <c r="BU45" s="649">
        <v>0</v>
      </c>
      <c r="BV45" s="649">
        <f>BW45-BU45</f>
        <v>0</v>
      </c>
      <c r="BW45" s="651"/>
      <c r="BX45" s="652">
        <f>IF(CA45&lt;&gt;0,(CA45/$F45)*100,0)</f>
        <v>0</v>
      </c>
      <c r="BY45" s="649">
        <v>0</v>
      </c>
      <c r="BZ45" s="649">
        <f>CA45-BY45</f>
        <v>0</v>
      </c>
      <c r="CA45" s="651"/>
      <c r="CB45" s="652">
        <f>IF(CE45&lt;&gt;0,(CE45/$F45)*100,0)</f>
        <v>0</v>
      </c>
      <c r="CC45" s="649">
        <v>0</v>
      </c>
      <c r="CD45" s="649">
        <f>CE45-CC45</f>
        <v>0</v>
      </c>
      <c r="CE45" s="651"/>
      <c r="CF45" s="652">
        <f>IF(CI45&lt;&gt;0,(CI45/$F45)*100,0)</f>
        <v>0</v>
      </c>
      <c r="CG45" s="649">
        <v>0</v>
      </c>
      <c r="CH45" s="649">
        <f>CI45-CG45</f>
        <v>0</v>
      </c>
      <c r="CI45" s="651"/>
      <c r="CJ45" s="652">
        <f>IF(CM45&lt;&gt;0,(CM45/$F45)*100,0)</f>
        <v>0</v>
      </c>
      <c r="CK45" s="649">
        <v>0</v>
      </c>
      <c r="CL45" s="649">
        <f>CM45-CK45</f>
        <v>0</v>
      </c>
      <c r="CM45" s="651"/>
      <c r="CN45" s="652">
        <f>IF(CQ45&lt;&gt;0,(CQ45/$F45)*100,0)</f>
        <v>0</v>
      </c>
      <c r="CO45" s="649">
        <v>0</v>
      </c>
      <c r="CP45" s="649">
        <f>CQ45-CO45</f>
        <v>0</v>
      </c>
      <c r="CQ45" s="651"/>
      <c r="CR45" s="652">
        <f>IF(CU45&lt;&gt;0,(CU45/$F45)*100,0)</f>
        <v>0</v>
      </c>
      <c r="CS45" s="649">
        <v>0</v>
      </c>
      <c r="CT45" s="649">
        <f>CU45-CS45</f>
        <v>0</v>
      </c>
      <c r="CU45" s="651"/>
      <c r="CV45" s="652">
        <f>IF(CY45&lt;&gt;0,(CY45/$F45)*100,0)</f>
        <v>0</v>
      </c>
      <c r="CW45" s="649">
        <v>0</v>
      </c>
      <c r="CX45" s="649">
        <f>CY45-CW45</f>
        <v>0</v>
      </c>
      <c r="CY45" s="651"/>
      <c r="CZ45" s="652">
        <f>IF(DC45&lt;&gt;0,(DC45/$F45)*100,0)</f>
        <v>0</v>
      </c>
      <c r="DA45" s="649">
        <v>0</v>
      </c>
      <c r="DB45" s="649">
        <f>DC45-DA45</f>
        <v>0</v>
      </c>
      <c r="DC45" s="651"/>
      <c r="DD45" s="506"/>
      <c r="DE45" s="506"/>
      <c r="DF45" s="506"/>
      <c r="DG45" s="506"/>
      <c r="DH45" s="506"/>
      <c r="DI45" s="506"/>
      <c r="DJ45" s="506"/>
      <c r="DK45" s="506"/>
    </row>
    <row r="46" spans="2:115" ht="12.75" customHeight="1">
      <c r="B46" s="665"/>
      <c r="C46" s="627"/>
      <c r="D46" s="653" t="s">
        <v>2450</v>
      </c>
      <c r="E46" s="654" t="s">
        <v>2451</v>
      </c>
      <c r="F46" s="655" t="e">
        <f>IF(F45=0,F43,F45)</f>
        <v>#N/A</v>
      </c>
      <c r="G46" s="656"/>
      <c r="H46" s="657"/>
      <c r="I46" s="658"/>
      <c r="J46" s="658"/>
      <c r="K46" s="659"/>
      <c r="L46" s="660">
        <f t="shared" ref="L46:AQ46" si="45">L45+H46</f>
        <v>0</v>
      </c>
      <c r="M46" s="660">
        <f t="shared" si="45"/>
        <v>0</v>
      </c>
      <c r="N46" s="661">
        <f t="shared" si="45"/>
        <v>0</v>
      </c>
      <c r="O46" s="662">
        <f t="shared" si="45"/>
        <v>0</v>
      </c>
      <c r="P46" s="663">
        <f t="shared" si="45"/>
        <v>0</v>
      </c>
      <c r="Q46" s="660">
        <f t="shared" si="45"/>
        <v>0</v>
      </c>
      <c r="R46" s="660">
        <f t="shared" si="45"/>
        <v>0</v>
      </c>
      <c r="S46" s="662">
        <f t="shared" si="45"/>
        <v>0</v>
      </c>
      <c r="T46" s="663">
        <f t="shared" si="45"/>
        <v>0</v>
      </c>
      <c r="U46" s="660">
        <f t="shared" si="45"/>
        <v>0</v>
      </c>
      <c r="V46" s="660">
        <f t="shared" si="45"/>
        <v>0</v>
      </c>
      <c r="W46" s="662">
        <f t="shared" si="45"/>
        <v>0</v>
      </c>
      <c r="X46" s="663">
        <f t="shared" si="45"/>
        <v>0</v>
      </c>
      <c r="Y46" s="660">
        <f t="shared" si="45"/>
        <v>0</v>
      </c>
      <c r="Z46" s="660">
        <f t="shared" si="45"/>
        <v>0</v>
      </c>
      <c r="AA46" s="662">
        <f t="shared" si="45"/>
        <v>0</v>
      </c>
      <c r="AB46" s="663">
        <f t="shared" si="45"/>
        <v>0</v>
      </c>
      <c r="AC46" s="660">
        <f t="shared" si="45"/>
        <v>0</v>
      </c>
      <c r="AD46" s="660">
        <f t="shared" si="45"/>
        <v>0</v>
      </c>
      <c r="AE46" s="662">
        <f t="shared" si="45"/>
        <v>0</v>
      </c>
      <c r="AF46" s="663">
        <f t="shared" si="45"/>
        <v>0</v>
      </c>
      <c r="AG46" s="660">
        <f t="shared" si="45"/>
        <v>0</v>
      </c>
      <c r="AH46" s="660">
        <f t="shared" si="45"/>
        <v>0</v>
      </c>
      <c r="AI46" s="662">
        <f t="shared" si="45"/>
        <v>0</v>
      </c>
      <c r="AJ46" s="663">
        <f t="shared" si="45"/>
        <v>0</v>
      </c>
      <c r="AK46" s="660">
        <f t="shared" si="45"/>
        <v>0</v>
      </c>
      <c r="AL46" s="660">
        <f t="shared" si="45"/>
        <v>0</v>
      </c>
      <c r="AM46" s="662">
        <f t="shared" si="45"/>
        <v>0</v>
      </c>
      <c r="AN46" s="663">
        <f t="shared" si="45"/>
        <v>0</v>
      </c>
      <c r="AO46" s="660">
        <f t="shared" si="45"/>
        <v>0</v>
      </c>
      <c r="AP46" s="660">
        <f t="shared" si="45"/>
        <v>0</v>
      </c>
      <c r="AQ46" s="662">
        <f t="shared" si="45"/>
        <v>0</v>
      </c>
      <c r="AR46" s="663">
        <f t="shared" ref="AR46:BW46" si="46">AR45+AN46</f>
        <v>0</v>
      </c>
      <c r="AS46" s="660">
        <f t="shared" si="46"/>
        <v>0</v>
      </c>
      <c r="AT46" s="660">
        <f t="shared" si="46"/>
        <v>0</v>
      </c>
      <c r="AU46" s="662">
        <f t="shared" si="46"/>
        <v>0</v>
      </c>
      <c r="AV46" s="663">
        <f t="shared" si="46"/>
        <v>0</v>
      </c>
      <c r="AW46" s="660">
        <f t="shared" si="46"/>
        <v>0</v>
      </c>
      <c r="AX46" s="660">
        <f t="shared" si="46"/>
        <v>0</v>
      </c>
      <c r="AY46" s="662">
        <f t="shared" si="46"/>
        <v>0</v>
      </c>
      <c r="AZ46" s="663">
        <f t="shared" si="46"/>
        <v>0</v>
      </c>
      <c r="BA46" s="660">
        <f t="shared" si="46"/>
        <v>0</v>
      </c>
      <c r="BB46" s="660">
        <f t="shared" si="46"/>
        <v>0</v>
      </c>
      <c r="BC46" s="662">
        <f t="shared" si="46"/>
        <v>0</v>
      </c>
      <c r="BD46" s="663">
        <f t="shared" si="46"/>
        <v>0</v>
      </c>
      <c r="BE46" s="660">
        <f t="shared" si="46"/>
        <v>0</v>
      </c>
      <c r="BF46" s="660">
        <f t="shared" si="46"/>
        <v>0</v>
      </c>
      <c r="BG46" s="662">
        <f t="shared" si="46"/>
        <v>0</v>
      </c>
      <c r="BH46" s="663">
        <f t="shared" si="46"/>
        <v>0</v>
      </c>
      <c r="BI46" s="660">
        <f t="shared" si="46"/>
        <v>0</v>
      </c>
      <c r="BJ46" s="660">
        <f t="shared" si="46"/>
        <v>0</v>
      </c>
      <c r="BK46" s="662">
        <f t="shared" si="46"/>
        <v>0</v>
      </c>
      <c r="BL46" s="663">
        <f t="shared" si="46"/>
        <v>0</v>
      </c>
      <c r="BM46" s="660">
        <f t="shared" si="46"/>
        <v>0</v>
      </c>
      <c r="BN46" s="660">
        <f t="shared" si="46"/>
        <v>0</v>
      </c>
      <c r="BO46" s="662">
        <f t="shared" si="46"/>
        <v>0</v>
      </c>
      <c r="BP46" s="663">
        <f t="shared" si="46"/>
        <v>0</v>
      </c>
      <c r="BQ46" s="660">
        <f t="shared" si="46"/>
        <v>0</v>
      </c>
      <c r="BR46" s="660">
        <f t="shared" si="46"/>
        <v>0</v>
      </c>
      <c r="BS46" s="662">
        <f t="shared" si="46"/>
        <v>0</v>
      </c>
      <c r="BT46" s="663">
        <f t="shared" si="46"/>
        <v>0</v>
      </c>
      <c r="BU46" s="660">
        <f t="shared" si="46"/>
        <v>0</v>
      </c>
      <c r="BV46" s="660">
        <f t="shared" si="46"/>
        <v>0</v>
      </c>
      <c r="BW46" s="662">
        <f t="shared" si="46"/>
        <v>0</v>
      </c>
      <c r="BX46" s="663">
        <f t="shared" ref="BX46:DC46" si="47">BX45+BT46</f>
        <v>0</v>
      </c>
      <c r="BY46" s="660">
        <f t="shared" si="47"/>
        <v>0</v>
      </c>
      <c r="BZ46" s="660">
        <f t="shared" si="47"/>
        <v>0</v>
      </c>
      <c r="CA46" s="662">
        <f t="shared" si="47"/>
        <v>0</v>
      </c>
      <c r="CB46" s="663">
        <f t="shared" si="47"/>
        <v>0</v>
      </c>
      <c r="CC46" s="660">
        <f t="shared" si="47"/>
        <v>0</v>
      </c>
      <c r="CD46" s="660">
        <f t="shared" si="47"/>
        <v>0</v>
      </c>
      <c r="CE46" s="662">
        <f t="shared" si="47"/>
        <v>0</v>
      </c>
      <c r="CF46" s="663">
        <f t="shared" si="47"/>
        <v>0</v>
      </c>
      <c r="CG46" s="660">
        <f t="shared" si="47"/>
        <v>0</v>
      </c>
      <c r="CH46" s="660">
        <f t="shared" si="47"/>
        <v>0</v>
      </c>
      <c r="CI46" s="662">
        <f t="shared" si="47"/>
        <v>0</v>
      </c>
      <c r="CJ46" s="663">
        <f t="shared" si="47"/>
        <v>0</v>
      </c>
      <c r="CK46" s="660">
        <f t="shared" si="47"/>
        <v>0</v>
      </c>
      <c r="CL46" s="660">
        <f t="shared" si="47"/>
        <v>0</v>
      </c>
      <c r="CM46" s="662">
        <f t="shared" si="47"/>
        <v>0</v>
      </c>
      <c r="CN46" s="663">
        <f t="shared" si="47"/>
        <v>0</v>
      </c>
      <c r="CO46" s="660">
        <f t="shared" si="47"/>
        <v>0</v>
      </c>
      <c r="CP46" s="660">
        <f t="shared" si="47"/>
        <v>0</v>
      </c>
      <c r="CQ46" s="662">
        <f t="shared" si="47"/>
        <v>0</v>
      </c>
      <c r="CR46" s="663">
        <f t="shared" si="47"/>
        <v>0</v>
      </c>
      <c r="CS46" s="660">
        <f t="shared" si="47"/>
        <v>0</v>
      </c>
      <c r="CT46" s="660">
        <f t="shared" si="47"/>
        <v>0</v>
      </c>
      <c r="CU46" s="662">
        <f t="shared" si="47"/>
        <v>0</v>
      </c>
      <c r="CV46" s="663">
        <f t="shared" si="47"/>
        <v>0</v>
      </c>
      <c r="CW46" s="660">
        <f t="shared" si="47"/>
        <v>0</v>
      </c>
      <c r="CX46" s="660">
        <f t="shared" si="47"/>
        <v>0</v>
      </c>
      <c r="CY46" s="662">
        <f t="shared" si="47"/>
        <v>0</v>
      </c>
      <c r="CZ46" s="663">
        <f t="shared" si="47"/>
        <v>0</v>
      </c>
      <c r="DA46" s="660">
        <f t="shared" si="47"/>
        <v>0</v>
      </c>
      <c r="DB46" s="660">
        <f t="shared" si="47"/>
        <v>0</v>
      </c>
      <c r="DC46" s="662">
        <f t="shared" si="47"/>
        <v>0</v>
      </c>
      <c r="DD46" s="506"/>
      <c r="DE46" s="506"/>
      <c r="DF46" s="506"/>
      <c r="DG46" s="506"/>
      <c r="DH46" s="506"/>
      <c r="DI46" s="506"/>
      <c r="DJ46" s="506"/>
      <c r="DK46" s="506"/>
    </row>
    <row r="47" spans="2:115" ht="12.75" customHeight="1">
      <c r="B47" s="610">
        <v>9</v>
      </c>
      <c r="C47" s="666" t="e">
        <f>NA()</f>
        <v>#N/A</v>
      </c>
      <c r="D47" s="612" t="s">
        <v>2445</v>
      </c>
      <c r="E47" s="613" t="s">
        <v>2446</v>
      </c>
      <c r="F47" s="614" t="e">
        <f>NA()</f>
        <v>#N/A</v>
      </c>
      <c r="G47" s="615">
        <v>2.3336731050390687E-3</v>
      </c>
      <c r="H47" s="616"/>
      <c r="I47" s="617"/>
      <c r="J47" s="617"/>
      <c r="K47" s="618"/>
      <c r="L47" s="619" t="e">
        <f>NA()</f>
        <v>#N/A</v>
      </c>
      <c r="M47" s="620" t="e">
        <f>NA()</f>
        <v>#N/A</v>
      </c>
      <c r="N47" s="621" t="e">
        <f>NA()</f>
        <v>#N/A</v>
      </c>
      <c r="O47" s="622" t="e">
        <f>M47+N47</f>
        <v>#N/A</v>
      </c>
      <c r="P47" s="623" t="e">
        <f>NA()</f>
        <v>#N/A</v>
      </c>
      <c r="Q47" s="624" t="e">
        <f>NA()</f>
        <v>#N/A</v>
      </c>
      <c r="R47" s="624" t="e">
        <f>NA()</f>
        <v>#N/A</v>
      </c>
      <c r="S47" s="625" t="e">
        <f>Q47+R47</f>
        <v>#N/A</v>
      </c>
      <c r="T47" s="623">
        <v>4.1666666666600003</v>
      </c>
      <c r="U47" s="624" t="e">
        <f>NA()</f>
        <v>#N/A</v>
      </c>
      <c r="V47" s="624" t="e">
        <f>NA()</f>
        <v>#N/A</v>
      </c>
      <c r="W47" s="625" t="e">
        <f>U47+V47</f>
        <v>#N/A</v>
      </c>
      <c r="X47" s="623">
        <v>4.1666666666600003</v>
      </c>
      <c r="Y47" s="624" t="e">
        <f>NA()</f>
        <v>#N/A</v>
      </c>
      <c r="Z47" s="624" t="e">
        <f>NA()</f>
        <v>#N/A</v>
      </c>
      <c r="AA47" s="625" t="e">
        <f>Y47+Z47</f>
        <v>#N/A</v>
      </c>
      <c r="AB47" s="623">
        <v>4.1666666666600003</v>
      </c>
      <c r="AC47" s="624" t="e">
        <f>NA()</f>
        <v>#N/A</v>
      </c>
      <c r="AD47" s="624" t="e">
        <f>NA()</f>
        <v>#N/A</v>
      </c>
      <c r="AE47" s="625" t="e">
        <f>AC47+AD47</f>
        <v>#N/A</v>
      </c>
      <c r="AF47" s="623">
        <v>4.1666666666600003</v>
      </c>
      <c r="AG47" s="624" t="e">
        <f>NA()</f>
        <v>#N/A</v>
      </c>
      <c r="AH47" s="624" t="e">
        <f>NA()</f>
        <v>#N/A</v>
      </c>
      <c r="AI47" s="625" t="e">
        <f>AG47+AH47</f>
        <v>#N/A</v>
      </c>
      <c r="AJ47" s="623">
        <v>4.1666666666600003</v>
      </c>
      <c r="AK47" s="624" t="e">
        <f>NA()</f>
        <v>#N/A</v>
      </c>
      <c r="AL47" s="624" t="e">
        <f>NA()</f>
        <v>#N/A</v>
      </c>
      <c r="AM47" s="625" t="e">
        <f>AK47+AL47</f>
        <v>#N/A</v>
      </c>
      <c r="AN47" s="623">
        <v>4.1666666666600003</v>
      </c>
      <c r="AO47" s="624" t="e">
        <f>NA()</f>
        <v>#N/A</v>
      </c>
      <c r="AP47" s="624" t="e">
        <f>NA()</f>
        <v>#N/A</v>
      </c>
      <c r="AQ47" s="625" t="e">
        <f>AO47+AP47</f>
        <v>#N/A</v>
      </c>
      <c r="AR47" s="623">
        <v>4.1666666666600003</v>
      </c>
      <c r="AS47" s="624" t="e">
        <f>NA()</f>
        <v>#N/A</v>
      </c>
      <c r="AT47" s="624" t="e">
        <f>NA()</f>
        <v>#N/A</v>
      </c>
      <c r="AU47" s="625" t="e">
        <f>AS47+AT47</f>
        <v>#N/A</v>
      </c>
      <c r="AV47" s="623">
        <v>4.1666666666600003</v>
      </c>
      <c r="AW47" s="624" t="e">
        <f>NA()</f>
        <v>#N/A</v>
      </c>
      <c r="AX47" s="624" t="e">
        <f>NA()</f>
        <v>#N/A</v>
      </c>
      <c r="AY47" s="625" t="e">
        <f>AW47+AX47</f>
        <v>#N/A</v>
      </c>
      <c r="AZ47" s="623">
        <v>4.1666666666600003</v>
      </c>
      <c r="BA47" s="624" t="e">
        <f>NA()</f>
        <v>#N/A</v>
      </c>
      <c r="BB47" s="624" t="e">
        <f>NA()</f>
        <v>#N/A</v>
      </c>
      <c r="BC47" s="625" t="e">
        <f>BA47+BB47</f>
        <v>#N/A</v>
      </c>
      <c r="BD47" s="623">
        <v>4.1666666666600003</v>
      </c>
      <c r="BE47" s="624" t="e">
        <f>NA()</f>
        <v>#N/A</v>
      </c>
      <c r="BF47" s="624" t="e">
        <f>NA()</f>
        <v>#N/A</v>
      </c>
      <c r="BG47" s="625" t="e">
        <f>BE47+BF47</f>
        <v>#N/A</v>
      </c>
      <c r="BH47" s="623">
        <v>4.1666666666600003</v>
      </c>
      <c r="BI47" s="624" t="e">
        <f>NA()</f>
        <v>#N/A</v>
      </c>
      <c r="BJ47" s="624" t="e">
        <f>NA()</f>
        <v>#N/A</v>
      </c>
      <c r="BK47" s="625" t="e">
        <f>BI47+BJ47</f>
        <v>#N/A</v>
      </c>
      <c r="BL47" s="623">
        <v>4.1666666666600003</v>
      </c>
      <c r="BM47" s="624" t="e">
        <f>NA()</f>
        <v>#N/A</v>
      </c>
      <c r="BN47" s="624" t="e">
        <f>NA()</f>
        <v>#N/A</v>
      </c>
      <c r="BO47" s="625" t="e">
        <f>BM47+BN47</f>
        <v>#N/A</v>
      </c>
      <c r="BP47" s="623">
        <v>4.1666666666600003</v>
      </c>
      <c r="BQ47" s="624" t="e">
        <f>NA()</f>
        <v>#N/A</v>
      </c>
      <c r="BR47" s="624" t="e">
        <f>NA()</f>
        <v>#N/A</v>
      </c>
      <c r="BS47" s="625" t="e">
        <f>BQ47+BR47</f>
        <v>#N/A</v>
      </c>
      <c r="BT47" s="623">
        <v>4.1666666666600003</v>
      </c>
      <c r="BU47" s="624" t="e">
        <f>NA()</f>
        <v>#N/A</v>
      </c>
      <c r="BV47" s="624" t="e">
        <f>NA()</f>
        <v>#N/A</v>
      </c>
      <c r="BW47" s="625" t="e">
        <f>BU47+BV47</f>
        <v>#N/A</v>
      </c>
      <c r="BX47" s="623">
        <v>4.1666666666600003</v>
      </c>
      <c r="BY47" s="624" t="e">
        <f>NA()</f>
        <v>#N/A</v>
      </c>
      <c r="BZ47" s="624" t="e">
        <f>NA()</f>
        <v>#N/A</v>
      </c>
      <c r="CA47" s="625" t="e">
        <f>BY47+BZ47</f>
        <v>#N/A</v>
      </c>
      <c r="CB47" s="623">
        <v>4.1666666666600003</v>
      </c>
      <c r="CC47" s="624" t="e">
        <f>NA()</f>
        <v>#N/A</v>
      </c>
      <c r="CD47" s="624" t="e">
        <f>NA()</f>
        <v>#N/A</v>
      </c>
      <c r="CE47" s="625" t="e">
        <f>CC47+CD47</f>
        <v>#N/A</v>
      </c>
      <c r="CF47" s="623">
        <v>4.1666666666600003</v>
      </c>
      <c r="CG47" s="624" t="e">
        <f>NA()</f>
        <v>#N/A</v>
      </c>
      <c r="CH47" s="624" t="e">
        <f>NA()</f>
        <v>#N/A</v>
      </c>
      <c r="CI47" s="625" t="e">
        <f>CG47+CH47</f>
        <v>#N/A</v>
      </c>
      <c r="CJ47" s="623">
        <v>4.1666666666600003</v>
      </c>
      <c r="CK47" s="624" t="e">
        <f>NA()</f>
        <v>#N/A</v>
      </c>
      <c r="CL47" s="624" t="e">
        <f>NA()</f>
        <v>#N/A</v>
      </c>
      <c r="CM47" s="625" t="e">
        <f>CK47+CL47</f>
        <v>#N/A</v>
      </c>
      <c r="CN47" s="623">
        <v>4.1666666666600003</v>
      </c>
      <c r="CO47" s="624" t="e">
        <f>NA()</f>
        <v>#N/A</v>
      </c>
      <c r="CP47" s="624" t="e">
        <f>NA()</f>
        <v>#N/A</v>
      </c>
      <c r="CQ47" s="625" t="e">
        <f>CO47+CP47</f>
        <v>#N/A</v>
      </c>
      <c r="CR47" s="623">
        <v>4.1666666666600003</v>
      </c>
      <c r="CS47" s="624" t="e">
        <f>NA()</f>
        <v>#N/A</v>
      </c>
      <c r="CT47" s="624" t="e">
        <f>NA()</f>
        <v>#N/A</v>
      </c>
      <c r="CU47" s="625" t="e">
        <f>CS47+CT47</f>
        <v>#N/A</v>
      </c>
      <c r="CV47" s="623">
        <v>4.1666666666600003</v>
      </c>
      <c r="CW47" s="624" t="e">
        <f>NA()</f>
        <v>#N/A</v>
      </c>
      <c r="CX47" s="624" t="e">
        <f>NA()</f>
        <v>#N/A</v>
      </c>
      <c r="CY47" s="625" t="e">
        <f>CW47+CX47</f>
        <v>#N/A</v>
      </c>
      <c r="CZ47" s="623">
        <v>4.1666666666600003</v>
      </c>
      <c r="DA47" s="624" t="e">
        <f>NA()</f>
        <v>#N/A</v>
      </c>
      <c r="DB47" s="624" t="e">
        <f>NA()</f>
        <v>#N/A</v>
      </c>
      <c r="DC47" s="625" t="e">
        <f>DA47+DB47</f>
        <v>#N/A</v>
      </c>
      <c r="DD47" s="506"/>
      <c r="DE47" s="506"/>
      <c r="DF47" s="506"/>
      <c r="DG47" s="506"/>
      <c r="DH47" s="506"/>
      <c r="DI47" s="506"/>
      <c r="DJ47" s="506"/>
      <c r="DK47" s="506"/>
    </row>
    <row r="48" spans="2:115" ht="12.75" customHeight="1">
      <c r="B48" s="626"/>
      <c r="C48" s="627"/>
      <c r="D48" s="628" t="s">
        <v>2445</v>
      </c>
      <c r="E48" s="629" t="s">
        <v>2447</v>
      </c>
      <c r="F48" s="630">
        <f>IF(F49&lt;&gt;0,F47-F49,0)</f>
        <v>0</v>
      </c>
      <c r="G48" s="631"/>
      <c r="H48" s="632"/>
      <c r="I48" s="633"/>
      <c r="J48" s="633"/>
      <c r="K48" s="634"/>
      <c r="L48" s="635" t="e">
        <f>L47+H48</f>
        <v>#N/A</v>
      </c>
      <c r="M48" s="635" t="e">
        <f>M47+I48</f>
        <v>#N/A</v>
      </c>
      <c r="N48" s="636" t="e">
        <f>N47+J48</f>
        <v>#N/A</v>
      </c>
      <c r="O48" s="637" t="e">
        <f>'COMP INVESTIM.'!#REF!</f>
        <v>#REF!</v>
      </c>
      <c r="P48" s="638" t="e">
        <f t="shared" ref="P48:AU48" si="48">P47+L48</f>
        <v>#N/A</v>
      </c>
      <c r="Q48" s="639" t="e">
        <f t="shared" si="48"/>
        <v>#N/A</v>
      </c>
      <c r="R48" s="640" t="e">
        <f t="shared" si="48"/>
        <v>#N/A</v>
      </c>
      <c r="S48" s="641" t="e">
        <f t="shared" si="48"/>
        <v>#N/A</v>
      </c>
      <c r="T48" s="638" t="e">
        <f t="shared" si="48"/>
        <v>#N/A</v>
      </c>
      <c r="U48" s="639" t="e">
        <f t="shared" si="48"/>
        <v>#N/A</v>
      </c>
      <c r="V48" s="640" t="e">
        <f t="shared" si="48"/>
        <v>#N/A</v>
      </c>
      <c r="W48" s="641" t="e">
        <f t="shared" si="48"/>
        <v>#N/A</v>
      </c>
      <c r="X48" s="638" t="e">
        <f t="shared" si="48"/>
        <v>#N/A</v>
      </c>
      <c r="Y48" s="639" t="e">
        <f t="shared" si="48"/>
        <v>#N/A</v>
      </c>
      <c r="Z48" s="640" t="e">
        <f t="shared" si="48"/>
        <v>#N/A</v>
      </c>
      <c r="AA48" s="641" t="e">
        <f t="shared" si="48"/>
        <v>#N/A</v>
      </c>
      <c r="AB48" s="638" t="e">
        <f t="shared" si="48"/>
        <v>#N/A</v>
      </c>
      <c r="AC48" s="639" t="e">
        <f t="shared" si="48"/>
        <v>#N/A</v>
      </c>
      <c r="AD48" s="640" t="e">
        <f t="shared" si="48"/>
        <v>#N/A</v>
      </c>
      <c r="AE48" s="641" t="e">
        <f t="shared" si="48"/>
        <v>#N/A</v>
      </c>
      <c r="AF48" s="638" t="e">
        <f t="shared" si="48"/>
        <v>#N/A</v>
      </c>
      <c r="AG48" s="639" t="e">
        <f t="shared" si="48"/>
        <v>#N/A</v>
      </c>
      <c r="AH48" s="640" t="e">
        <f t="shared" si="48"/>
        <v>#N/A</v>
      </c>
      <c r="AI48" s="641" t="e">
        <f t="shared" si="48"/>
        <v>#N/A</v>
      </c>
      <c r="AJ48" s="638" t="e">
        <f t="shared" si="48"/>
        <v>#N/A</v>
      </c>
      <c r="AK48" s="639" t="e">
        <f t="shared" si="48"/>
        <v>#N/A</v>
      </c>
      <c r="AL48" s="640" t="e">
        <f t="shared" si="48"/>
        <v>#N/A</v>
      </c>
      <c r="AM48" s="641" t="e">
        <f t="shared" si="48"/>
        <v>#N/A</v>
      </c>
      <c r="AN48" s="638" t="e">
        <f t="shared" si="48"/>
        <v>#N/A</v>
      </c>
      <c r="AO48" s="639" t="e">
        <f t="shared" si="48"/>
        <v>#N/A</v>
      </c>
      <c r="AP48" s="640" t="e">
        <f t="shared" si="48"/>
        <v>#N/A</v>
      </c>
      <c r="AQ48" s="641" t="e">
        <f t="shared" si="48"/>
        <v>#N/A</v>
      </c>
      <c r="AR48" s="638" t="e">
        <f t="shared" si="48"/>
        <v>#N/A</v>
      </c>
      <c r="AS48" s="639" t="e">
        <f t="shared" si="48"/>
        <v>#N/A</v>
      </c>
      <c r="AT48" s="640" t="e">
        <f t="shared" si="48"/>
        <v>#N/A</v>
      </c>
      <c r="AU48" s="641" t="e">
        <f t="shared" si="48"/>
        <v>#N/A</v>
      </c>
      <c r="AV48" s="638" t="e">
        <f t="shared" ref="AV48:CA48" si="49">AV47+AR48</f>
        <v>#N/A</v>
      </c>
      <c r="AW48" s="639" t="e">
        <f t="shared" si="49"/>
        <v>#N/A</v>
      </c>
      <c r="AX48" s="640" t="e">
        <f t="shared" si="49"/>
        <v>#N/A</v>
      </c>
      <c r="AY48" s="641" t="e">
        <f t="shared" si="49"/>
        <v>#N/A</v>
      </c>
      <c r="AZ48" s="638" t="e">
        <f t="shared" si="49"/>
        <v>#N/A</v>
      </c>
      <c r="BA48" s="639" t="e">
        <f t="shared" si="49"/>
        <v>#N/A</v>
      </c>
      <c r="BB48" s="640" t="e">
        <f t="shared" si="49"/>
        <v>#N/A</v>
      </c>
      <c r="BC48" s="641" t="e">
        <f t="shared" si="49"/>
        <v>#N/A</v>
      </c>
      <c r="BD48" s="638" t="e">
        <f t="shared" si="49"/>
        <v>#N/A</v>
      </c>
      <c r="BE48" s="639" t="e">
        <f t="shared" si="49"/>
        <v>#N/A</v>
      </c>
      <c r="BF48" s="640" t="e">
        <f t="shared" si="49"/>
        <v>#N/A</v>
      </c>
      <c r="BG48" s="641" t="e">
        <f t="shared" si="49"/>
        <v>#N/A</v>
      </c>
      <c r="BH48" s="638" t="e">
        <f t="shared" si="49"/>
        <v>#N/A</v>
      </c>
      <c r="BI48" s="639" t="e">
        <f t="shared" si="49"/>
        <v>#N/A</v>
      </c>
      <c r="BJ48" s="640" t="e">
        <f t="shared" si="49"/>
        <v>#N/A</v>
      </c>
      <c r="BK48" s="641" t="e">
        <f t="shared" si="49"/>
        <v>#N/A</v>
      </c>
      <c r="BL48" s="638" t="e">
        <f t="shared" si="49"/>
        <v>#N/A</v>
      </c>
      <c r="BM48" s="639" t="e">
        <f t="shared" si="49"/>
        <v>#N/A</v>
      </c>
      <c r="BN48" s="640" t="e">
        <f t="shared" si="49"/>
        <v>#N/A</v>
      </c>
      <c r="BO48" s="641" t="e">
        <f t="shared" si="49"/>
        <v>#N/A</v>
      </c>
      <c r="BP48" s="638" t="e">
        <f t="shared" si="49"/>
        <v>#N/A</v>
      </c>
      <c r="BQ48" s="639" t="e">
        <f t="shared" si="49"/>
        <v>#N/A</v>
      </c>
      <c r="BR48" s="640" t="e">
        <f t="shared" si="49"/>
        <v>#N/A</v>
      </c>
      <c r="BS48" s="641" t="e">
        <f t="shared" si="49"/>
        <v>#N/A</v>
      </c>
      <c r="BT48" s="638" t="e">
        <f t="shared" si="49"/>
        <v>#N/A</v>
      </c>
      <c r="BU48" s="639" t="e">
        <f t="shared" si="49"/>
        <v>#N/A</v>
      </c>
      <c r="BV48" s="640" t="e">
        <f t="shared" si="49"/>
        <v>#N/A</v>
      </c>
      <c r="BW48" s="641" t="e">
        <f t="shared" si="49"/>
        <v>#N/A</v>
      </c>
      <c r="BX48" s="638" t="e">
        <f t="shared" si="49"/>
        <v>#N/A</v>
      </c>
      <c r="BY48" s="639" t="e">
        <f t="shared" si="49"/>
        <v>#N/A</v>
      </c>
      <c r="BZ48" s="640" t="e">
        <f t="shared" si="49"/>
        <v>#N/A</v>
      </c>
      <c r="CA48" s="641" t="e">
        <f t="shared" si="49"/>
        <v>#N/A</v>
      </c>
      <c r="CB48" s="638" t="e">
        <f t="shared" ref="CB48:DC48" si="50">CB47+BX48</f>
        <v>#N/A</v>
      </c>
      <c r="CC48" s="639" t="e">
        <f t="shared" si="50"/>
        <v>#N/A</v>
      </c>
      <c r="CD48" s="640" t="e">
        <f t="shared" si="50"/>
        <v>#N/A</v>
      </c>
      <c r="CE48" s="641" t="e">
        <f t="shared" si="50"/>
        <v>#N/A</v>
      </c>
      <c r="CF48" s="638" t="e">
        <f t="shared" si="50"/>
        <v>#N/A</v>
      </c>
      <c r="CG48" s="639" t="e">
        <f t="shared" si="50"/>
        <v>#N/A</v>
      </c>
      <c r="CH48" s="640" t="e">
        <f t="shared" si="50"/>
        <v>#N/A</v>
      </c>
      <c r="CI48" s="641" t="e">
        <f t="shared" si="50"/>
        <v>#N/A</v>
      </c>
      <c r="CJ48" s="638" t="e">
        <f t="shared" si="50"/>
        <v>#N/A</v>
      </c>
      <c r="CK48" s="639" t="e">
        <f t="shared" si="50"/>
        <v>#N/A</v>
      </c>
      <c r="CL48" s="640" t="e">
        <f t="shared" si="50"/>
        <v>#N/A</v>
      </c>
      <c r="CM48" s="641" t="e">
        <f t="shared" si="50"/>
        <v>#N/A</v>
      </c>
      <c r="CN48" s="638" t="e">
        <f t="shared" si="50"/>
        <v>#N/A</v>
      </c>
      <c r="CO48" s="639" t="e">
        <f t="shared" si="50"/>
        <v>#N/A</v>
      </c>
      <c r="CP48" s="640" t="e">
        <f t="shared" si="50"/>
        <v>#N/A</v>
      </c>
      <c r="CQ48" s="641" t="e">
        <f t="shared" si="50"/>
        <v>#N/A</v>
      </c>
      <c r="CR48" s="638" t="e">
        <f t="shared" si="50"/>
        <v>#N/A</v>
      </c>
      <c r="CS48" s="639" t="e">
        <f t="shared" si="50"/>
        <v>#N/A</v>
      </c>
      <c r="CT48" s="640" t="e">
        <f t="shared" si="50"/>
        <v>#N/A</v>
      </c>
      <c r="CU48" s="641" t="e">
        <f t="shared" si="50"/>
        <v>#N/A</v>
      </c>
      <c r="CV48" s="638" t="e">
        <f t="shared" si="50"/>
        <v>#N/A</v>
      </c>
      <c r="CW48" s="639" t="e">
        <f t="shared" si="50"/>
        <v>#N/A</v>
      </c>
      <c r="CX48" s="640" t="e">
        <f t="shared" si="50"/>
        <v>#N/A</v>
      </c>
      <c r="CY48" s="641" t="e">
        <f t="shared" si="50"/>
        <v>#N/A</v>
      </c>
      <c r="CZ48" s="638" t="e">
        <f t="shared" si="50"/>
        <v>#N/A</v>
      </c>
      <c r="DA48" s="639" t="e">
        <f t="shared" si="50"/>
        <v>#N/A</v>
      </c>
      <c r="DB48" s="640" t="e">
        <f t="shared" si="50"/>
        <v>#N/A</v>
      </c>
      <c r="DC48" s="641" t="e">
        <f t="shared" si="50"/>
        <v>#N/A</v>
      </c>
      <c r="DD48" s="506"/>
      <c r="DE48" s="506"/>
      <c r="DF48" s="506"/>
      <c r="DG48" s="506"/>
      <c r="DH48" s="506"/>
      <c r="DI48" s="506"/>
      <c r="DJ48" s="506"/>
      <c r="DK48" s="506"/>
    </row>
    <row r="49" spans="2:115" ht="12.75" customHeight="1">
      <c r="B49" s="626"/>
      <c r="C49" s="627"/>
      <c r="D49" s="642" t="s">
        <v>2448</v>
      </c>
      <c r="E49" s="643" t="s">
        <v>2449</v>
      </c>
      <c r="F49" s="644"/>
      <c r="G49" s="645">
        <f>IF(F49=0,0,F49/F$115)</f>
        <v>0</v>
      </c>
      <c r="H49" s="646"/>
      <c r="I49" s="647"/>
      <c r="J49" s="647"/>
      <c r="K49" s="648"/>
      <c r="L49" s="649">
        <f>IF(O49&lt;&gt;0,(O49/$F49)*100,0)</f>
        <v>0</v>
      </c>
      <c r="M49" s="649">
        <v>0</v>
      </c>
      <c r="N49" s="650">
        <f>O49-M49</f>
        <v>0</v>
      </c>
      <c r="O49" s="651"/>
      <c r="P49" s="652">
        <f>IF(S49&lt;&gt;0,(S49/$F49)*100,0)</f>
        <v>0</v>
      </c>
      <c r="Q49" s="649">
        <v>0</v>
      </c>
      <c r="R49" s="649">
        <f>S49-Q49</f>
        <v>0</v>
      </c>
      <c r="S49" s="651"/>
      <c r="T49" s="652">
        <f>IF(W49&lt;&gt;0,(W49/$F49)*100,0)</f>
        <v>0</v>
      </c>
      <c r="U49" s="649">
        <v>0</v>
      </c>
      <c r="V49" s="649">
        <f>W49-U49</f>
        <v>0</v>
      </c>
      <c r="W49" s="651"/>
      <c r="X49" s="652">
        <f>IF(AA49&lt;&gt;0,(AA49/$F49)*100,0)</f>
        <v>0</v>
      </c>
      <c r="Y49" s="649">
        <v>0</v>
      </c>
      <c r="Z49" s="649">
        <f>AA49-Y49</f>
        <v>0</v>
      </c>
      <c r="AA49" s="651"/>
      <c r="AB49" s="652">
        <f>IF(AE49&lt;&gt;0,(AE49/$F49)*100,0)</f>
        <v>0</v>
      </c>
      <c r="AC49" s="649">
        <v>0</v>
      </c>
      <c r="AD49" s="649">
        <f>AE49-AC49</f>
        <v>0</v>
      </c>
      <c r="AE49" s="651"/>
      <c r="AF49" s="652">
        <f>IF(AI49&lt;&gt;0,(AI49/$F49)*100,0)</f>
        <v>0</v>
      </c>
      <c r="AG49" s="649">
        <v>0</v>
      </c>
      <c r="AH49" s="649">
        <f>AI49-AG49</f>
        <v>0</v>
      </c>
      <c r="AI49" s="651"/>
      <c r="AJ49" s="652">
        <f>IF(AM49&lt;&gt;0,(AM49/$F49)*100,0)</f>
        <v>0</v>
      </c>
      <c r="AK49" s="649">
        <v>0</v>
      </c>
      <c r="AL49" s="649">
        <f>AM49-AK49</f>
        <v>0</v>
      </c>
      <c r="AM49" s="651"/>
      <c r="AN49" s="652">
        <f>IF(AQ49&lt;&gt;0,(AQ49/$F49)*100,0)</f>
        <v>0</v>
      </c>
      <c r="AO49" s="649">
        <v>0</v>
      </c>
      <c r="AP49" s="649">
        <f>AQ49-AO49</f>
        <v>0</v>
      </c>
      <c r="AQ49" s="651"/>
      <c r="AR49" s="652">
        <f>IF(AU49&lt;&gt;0,(AU49/$F49)*100,0)</f>
        <v>0</v>
      </c>
      <c r="AS49" s="649">
        <v>0</v>
      </c>
      <c r="AT49" s="649">
        <f>AU49-AS49</f>
        <v>0</v>
      </c>
      <c r="AU49" s="651"/>
      <c r="AV49" s="652">
        <f>IF(AY49&lt;&gt;0,(AY49/$F49)*100,0)</f>
        <v>0</v>
      </c>
      <c r="AW49" s="649">
        <v>0</v>
      </c>
      <c r="AX49" s="649">
        <f>AY49-AW49</f>
        <v>0</v>
      </c>
      <c r="AY49" s="651"/>
      <c r="AZ49" s="652">
        <f>IF(BC49&lt;&gt;0,(BC49/$F49)*100,0)</f>
        <v>0</v>
      </c>
      <c r="BA49" s="649">
        <v>0</v>
      </c>
      <c r="BB49" s="649">
        <f>BC49-BA49</f>
        <v>0</v>
      </c>
      <c r="BC49" s="651"/>
      <c r="BD49" s="652">
        <f>IF(BG49&lt;&gt;0,(BG49/$F49)*100,0)</f>
        <v>0</v>
      </c>
      <c r="BE49" s="649">
        <v>0</v>
      </c>
      <c r="BF49" s="649">
        <f>BG49-BE49</f>
        <v>0</v>
      </c>
      <c r="BG49" s="651"/>
      <c r="BH49" s="652">
        <f>IF(BK49&lt;&gt;0,(BK49/$F49)*100,0)</f>
        <v>0</v>
      </c>
      <c r="BI49" s="649">
        <v>0</v>
      </c>
      <c r="BJ49" s="649">
        <f>BK49-BI49</f>
        <v>0</v>
      </c>
      <c r="BK49" s="651"/>
      <c r="BL49" s="652">
        <f>IF(BO49&lt;&gt;0,(BO49/$F49)*100,0)</f>
        <v>0</v>
      </c>
      <c r="BM49" s="649">
        <v>0</v>
      </c>
      <c r="BN49" s="649">
        <f>BO49-BM49</f>
        <v>0</v>
      </c>
      <c r="BO49" s="651"/>
      <c r="BP49" s="652">
        <f>IF(BS49&lt;&gt;0,(BS49/$F49)*100,0)</f>
        <v>0</v>
      </c>
      <c r="BQ49" s="649">
        <v>0</v>
      </c>
      <c r="BR49" s="649">
        <f>BS49-BQ49</f>
        <v>0</v>
      </c>
      <c r="BS49" s="651"/>
      <c r="BT49" s="652">
        <f>IF(BW49&lt;&gt;0,(BW49/$F49)*100,0)</f>
        <v>0</v>
      </c>
      <c r="BU49" s="649">
        <v>0</v>
      </c>
      <c r="BV49" s="649">
        <f>BW49-BU49</f>
        <v>0</v>
      </c>
      <c r="BW49" s="651"/>
      <c r="BX49" s="652">
        <f>IF(CA49&lt;&gt;0,(CA49/$F49)*100,0)</f>
        <v>0</v>
      </c>
      <c r="BY49" s="649">
        <v>0</v>
      </c>
      <c r="BZ49" s="649">
        <f>CA49-BY49</f>
        <v>0</v>
      </c>
      <c r="CA49" s="651"/>
      <c r="CB49" s="652">
        <f>IF(CE49&lt;&gt;0,(CE49/$F49)*100,0)</f>
        <v>0</v>
      </c>
      <c r="CC49" s="649">
        <v>0</v>
      </c>
      <c r="CD49" s="649">
        <f>CE49-CC49</f>
        <v>0</v>
      </c>
      <c r="CE49" s="651"/>
      <c r="CF49" s="652">
        <f>IF(CI49&lt;&gt;0,(CI49/$F49)*100,0)</f>
        <v>0</v>
      </c>
      <c r="CG49" s="649">
        <v>0</v>
      </c>
      <c r="CH49" s="649">
        <f>CI49-CG49</f>
        <v>0</v>
      </c>
      <c r="CI49" s="651"/>
      <c r="CJ49" s="652">
        <f>IF(CM49&lt;&gt;0,(CM49/$F49)*100,0)</f>
        <v>0</v>
      </c>
      <c r="CK49" s="649">
        <v>0</v>
      </c>
      <c r="CL49" s="649">
        <f>CM49-CK49</f>
        <v>0</v>
      </c>
      <c r="CM49" s="651"/>
      <c r="CN49" s="652">
        <f>IF(CQ49&lt;&gt;0,(CQ49/$F49)*100,0)</f>
        <v>0</v>
      </c>
      <c r="CO49" s="649">
        <v>0</v>
      </c>
      <c r="CP49" s="649">
        <f>CQ49-CO49</f>
        <v>0</v>
      </c>
      <c r="CQ49" s="651"/>
      <c r="CR49" s="652">
        <f>IF(CU49&lt;&gt;0,(CU49/$F49)*100,0)</f>
        <v>0</v>
      </c>
      <c r="CS49" s="649">
        <v>0</v>
      </c>
      <c r="CT49" s="649">
        <f>CU49-CS49</f>
        <v>0</v>
      </c>
      <c r="CU49" s="651"/>
      <c r="CV49" s="652">
        <f>IF(CY49&lt;&gt;0,(CY49/$F49)*100,0)</f>
        <v>0</v>
      </c>
      <c r="CW49" s="649">
        <v>0</v>
      </c>
      <c r="CX49" s="649">
        <f>CY49-CW49</f>
        <v>0</v>
      </c>
      <c r="CY49" s="651"/>
      <c r="CZ49" s="652">
        <f>IF(DC49&lt;&gt;0,(DC49/$F49)*100,0)</f>
        <v>0</v>
      </c>
      <c r="DA49" s="649">
        <v>0</v>
      </c>
      <c r="DB49" s="649">
        <f>DC49-DA49</f>
        <v>0</v>
      </c>
      <c r="DC49" s="651"/>
      <c r="DD49" s="506"/>
      <c r="DE49" s="506"/>
      <c r="DF49" s="506"/>
      <c r="DG49" s="506"/>
      <c r="DH49" s="506"/>
      <c r="DI49" s="506"/>
      <c r="DJ49" s="506"/>
      <c r="DK49" s="506"/>
    </row>
    <row r="50" spans="2:115" ht="12.75" customHeight="1">
      <c r="B50" s="665"/>
      <c r="C50" s="627"/>
      <c r="D50" s="653" t="s">
        <v>2450</v>
      </c>
      <c r="E50" s="654" t="s">
        <v>2451</v>
      </c>
      <c r="F50" s="655" t="e">
        <f>IF(F49=0,F47,F49)</f>
        <v>#N/A</v>
      </c>
      <c r="G50" s="656"/>
      <c r="H50" s="657"/>
      <c r="I50" s="658"/>
      <c r="J50" s="658"/>
      <c r="K50" s="659"/>
      <c r="L50" s="660">
        <f t="shared" ref="L50:AQ50" si="51">L49+H50</f>
        <v>0</v>
      </c>
      <c r="M50" s="660">
        <f t="shared" si="51"/>
        <v>0</v>
      </c>
      <c r="N50" s="661">
        <f t="shared" si="51"/>
        <v>0</v>
      </c>
      <c r="O50" s="662">
        <f t="shared" si="51"/>
        <v>0</v>
      </c>
      <c r="P50" s="663">
        <f t="shared" si="51"/>
        <v>0</v>
      </c>
      <c r="Q50" s="660">
        <f t="shared" si="51"/>
        <v>0</v>
      </c>
      <c r="R50" s="660">
        <f t="shared" si="51"/>
        <v>0</v>
      </c>
      <c r="S50" s="662">
        <f t="shared" si="51"/>
        <v>0</v>
      </c>
      <c r="T50" s="663">
        <f t="shared" si="51"/>
        <v>0</v>
      </c>
      <c r="U50" s="660">
        <f t="shared" si="51"/>
        <v>0</v>
      </c>
      <c r="V50" s="660">
        <f t="shared" si="51"/>
        <v>0</v>
      </c>
      <c r="W50" s="662">
        <f t="shared" si="51"/>
        <v>0</v>
      </c>
      <c r="X50" s="663">
        <f t="shared" si="51"/>
        <v>0</v>
      </c>
      <c r="Y50" s="660">
        <f t="shared" si="51"/>
        <v>0</v>
      </c>
      <c r="Z50" s="660">
        <f t="shared" si="51"/>
        <v>0</v>
      </c>
      <c r="AA50" s="662">
        <f t="shared" si="51"/>
        <v>0</v>
      </c>
      <c r="AB50" s="663">
        <f t="shared" si="51"/>
        <v>0</v>
      </c>
      <c r="AC50" s="660">
        <f t="shared" si="51"/>
        <v>0</v>
      </c>
      <c r="AD50" s="660">
        <f t="shared" si="51"/>
        <v>0</v>
      </c>
      <c r="AE50" s="662">
        <f t="shared" si="51"/>
        <v>0</v>
      </c>
      <c r="AF50" s="663">
        <f t="shared" si="51"/>
        <v>0</v>
      </c>
      <c r="AG50" s="660">
        <f t="shared" si="51"/>
        <v>0</v>
      </c>
      <c r="AH50" s="660">
        <f t="shared" si="51"/>
        <v>0</v>
      </c>
      <c r="AI50" s="662">
        <f t="shared" si="51"/>
        <v>0</v>
      </c>
      <c r="AJ50" s="663">
        <f t="shared" si="51"/>
        <v>0</v>
      </c>
      <c r="AK50" s="660">
        <f t="shared" si="51"/>
        <v>0</v>
      </c>
      <c r="AL50" s="660">
        <f t="shared" si="51"/>
        <v>0</v>
      </c>
      <c r="AM50" s="662">
        <f t="shared" si="51"/>
        <v>0</v>
      </c>
      <c r="AN50" s="663">
        <f t="shared" si="51"/>
        <v>0</v>
      </c>
      <c r="AO50" s="660">
        <f t="shared" si="51"/>
        <v>0</v>
      </c>
      <c r="AP50" s="660">
        <f t="shared" si="51"/>
        <v>0</v>
      </c>
      <c r="AQ50" s="662">
        <f t="shared" si="51"/>
        <v>0</v>
      </c>
      <c r="AR50" s="663">
        <f t="shared" ref="AR50:BW50" si="52">AR49+AN50</f>
        <v>0</v>
      </c>
      <c r="AS50" s="660">
        <f t="shared" si="52"/>
        <v>0</v>
      </c>
      <c r="AT50" s="660">
        <f t="shared" si="52"/>
        <v>0</v>
      </c>
      <c r="AU50" s="662">
        <f t="shared" si="52"/>
        <v>0</v>
      </c>
      <c r="AV50" s="663">
        <f t="shared" si="52"/>
        <v>0</v>
      </c>
      <c r="AW50" s="660">
        <f t="shared" si="52"/>
        <v>0</v>
      </c>
      <c r="AX50" s="660">
        <f t="shared" si="52"/>
        <v>0</v>
      </c>
      <c r="AY50" s="662">
        <f t="shared" si="52"/>
        <v>0</v>
      </c>
      <c r="AZ50" s="663">
        <f t="shared" si="52"/>
        <v>0</v>
      </c>
      <c r="BA50" s="660">
        <f t="shared" si="52"/>
        <v>0</v>
      </c>
      <c r="BB50" s="660">
        <f t="shared" si="52"/>
        <v>0</v>
      </c>
      <c r="BC50" s="662">
        <f t="shared" si="52"/>
        <v>0</v>
      </c>
      <c r="BD50" s="663">
        <f t="shared" si="52"/>
        <v>0</v>
      </c>
      <c r="BE50" s="660">
        <f t="shared" si="52"/>
        <v>0</v>
      </c>
      <c r="BF50" s="660">
        <f t="shared" si="52"/>
        <v>0</v>
      </c>
      <c r="BG50" s="662">
        <f t="shared" si="52"/>
        <v>0</v>
      </c>
      <c r="BH50" s="663">
        <f t="shared" si="52"/>
        <v>0</v>
      </c>
      <c r="BI50" s="660">
        <f t="shared" si="52"/>
        <v>0</v>
      </c>
      <c r="BJ50" s="660">
        <f t="shared" si="52"/>
        <v>0</v>
      </c>
      <c r="BK50" s="662">
        <f t="shared" si="52"/>
        <v>0</v>
      </c>
      <c r="BL50" s="663">
        <f t="shared" si="52"/>
        <v>0</v>
      </c>
      <c r="BM50" s="660">
        <f t="shared" si="52"/>
        <v>0</v>
      </c>
      <c r="BN50" s="660">
        <f t="shared" si="52"/>
        <v>0</v>
      </c>
      <c r="BO50" s="662">
        <f t="shared" si="52"/>
        <v>0</v>
      </c>
      <c r="BP50" s="663">
        <f t="shared" si="52"/>
        <v>0</v>
      </c>
      <c r="BQ50" s="660">
        <f t="shared" si="52"/>
        <v>0</v>
      </c>
      <c r="BR50" s="660">
        <f t="shared" si="52"/>
        <v>0</v>
      </c>
      <c r="BS50" s="662">
        <f t="shared" si="52"/>
        <v>0</v>
      </c>
      <c r="BT50" s="663">
        <f t="shared" si="52"/>
        <v>0</v>
      </c>
      <c r="BU50" s="660">
        <f t="shared" si="52"/>
        <v>0</v>
      </c>
      <c r="BV50" s="660">
        <f t="shared" si="52"/>
        <v>0</v>
      </c>
      <c r="BW50" s="662">
        <f t="shared" si="52"/>
        <v>0</v>
      </c>
      <c r="BX50" s="663">
        <f t="shared" ref="BX50:DC50" si="53">BX49+BT50</f>
        <v>0</v>
      </c>
      <c r="BY50" s="660">
        <f t="shared" si="53"/>
        <v>0</v>
      </c>
      <c r="BZ50" s="660">
        <f t="shared" si="53"/>
        <v>0</v>
      </c>
      <c r="CA50" s="662">
        <f t="shared" si="53"/>
        <v>0</v>
      </c>
      <c r="CB50" s="663">
        <f t="shared" si="53"/>
        <v>0</v>
      </c>
      <c r="CC50" s="660">
        <f t="shared" si="53"/>
        <v>0</v>
      </c>
      <c r="CD50" s="660">
        <f t="shared" si="53"/>
        <v>0</v>
      </c>
      <c r="CE50" s="662">
        <f t="shared" si="53"/>
        <v>0</v>
      </c>
      <c r="CF50" s="663">
        <f t="shared" si="53"/>
        <v>0</v>
      </c>
      <c r="CG50" s="660">
        <f t="shared" si="53"/>
        <v>0</v>
      </c>
      <c r="CH50" s="660">
        <f t="shared" si="53"/>
        <v>0</v>
      </c>
      <c r="CI50" s="662">
        <f t="shared" si="53"/>
        <v>0</v>
      </c>
      <c r="CJ50" s="663">
        <f t="shared" si="53"/>
        <v>0</v>
      </c>
      <c r="CK50" s="660">
        <f t="shared" si="53"/>
        <v>0</v>
      </c>
      <c r="CL50" s="660">
        <f t="shared" si="53"/>
        <v>0</v>
      </c>
      <c r="CM50" s="662">
        <f t="shared" si="53"/>
        <v>0</v>
      </c>
      <c r="CN50" s="663">
        <f t="shared" si="53"/>
        <v>0</v>
      </c>
      <c r="CO50" s="660">
        <f t="shared" si="53"/>
        <v>0</v>
      </c>
      <c r="CP50" s="660">
        <f t="shared" si="53"/>
        <v>0</v>
      </c>
      <c r="CQ50" s="662">
        <f t="shared" si="53"/>
        <v>0</v>
      </c>
      <c r="CR50" s="663">
        <f t="shared" si="53"/>
        <v>0</v>
      </c>
      <c r="CS50" s="660">
        <f t="shared" si="53"/>
        <v>0</v>
      </c>
      <c r="CT50" s="660">
        <f t="shared" si="53"/>
        <v>0</v>
      </c>
      <c r="CU50" s="662">
        <f t="shared" si="53"/>
        <v>0</v>
      </c>
      <c r="CV50" s="663">
        <f t="shared" si="53"/>
        <v>0</v>
      </c>
      <c r="CW50" s="660">
        <f t="shared" si="53"/>
        <v>0</v>
      </c>
      <c r="CX50" s="660">
        <f t="shared" si="53"/>
        <v>0</v>
      </c>
      <c r="CY50" s="662">
        <f t="shared" si="53"/>
        <v>0</v>
      </c>
      <c r="CZ50" s="663">
        <f t="shared" si="53"/>
        <v>0</v>
      </c>
      <c r="DA50" s="660">
        <f t="shared" si="53"/>
        <v>0</v>
      </c>
      <c r="DB50" s="660">
        <f t="shared" si="53"/>
        <v>0</v>
      </c>
      <c r="DC50" s="662">
        <f t="shared" si="53"/>
        <v>0</v>
      </c>
      <c r="DD50" s="506"/>
      <c r="DE50" s="506"/>
      <c r="DF50" s="506"/>
      <c r="DG50" s="506"/>
      <c r="DH50" s="506"/>
      <c r="DI50" s="506"/>
      <c r="DJ50" s="506"/>
      <c r="DK50" s="506"/>
    </row>
    <row r="51" spans="2:115" ht="12.75" customHeight="1">
      <c r="B51" s="610">
        <v>10</v>
      </c>
      <c r="C51" s="666" t="e">
        <f>NA()</f>
        <v>#N/A</v>
      </c>
      <c r="D51" s="612" t="s">
        <v>2445</v>
      </c>
      <c r="E51" s="613" t="s">
        <v>2446</v>
      </c>
      <c r="F51" s="614" t="e">
        <f>NA()</f>
        <v>#N/A</v>
      </c>
      <c r="G51" s="615">
        <v>0.1633618268922806</v>
      </c>
      <c r="H51" s="616"/>
      <c r="I51" s="617"/>
      <c r="J51" s="617"/>
      <c r="K51" s="618"/>
      <c r="L51" s="619" t="e">
        <f>NA()</f>
        <v>#N/A</v>
      </c>
      <c r="M51" s="620" t="e">
        <f>NA()</f>
        <v>#N/A</v>
      </c>
      <c r="N51" s="621" t="e">
        <f>NA()</f>
        <v>#N/A</v>
      </c>
      <c r="O51" s="622" t="e">
        <f>M51+N51</f>
        <v>#N/A</v>
      </c>
      <c r="P51" s="623" t="e">
        <f>NA()</f>
        <v>#N/A</v>
      </c>
      <c r="Q51" s="624" t="e">
        <f>NA()</f>
        <v>#N/A</v>
      </c>
      <c r="R51" s="624" t="e">
        <f>NA()</f>
        <v>#N/A</v>
      </c>
      <c r="S51" s="625" t="e">
        <f>Q51+R51</f>
        <v>#N/A</v>
      </c>
      <c r="T51" s="623">
        <v>4.1666666666600003</v>
      </c>
      <c r="U51" s="624" t="e">
        <f>NA()</f>
        <v>#N/A</v>
      </c>
      <c r="V51" s="624" t="e">
        <f>NA()</f>
        <v>#N/A</v>
      </c>
      <c r="W51" s="625" t="e">
        <f>U51+V51</f>
        <v>#N/A</v>
      </c>
      <c r="X51" s="623">
        <v>4.1666666666600003</v>
      </c>
      <c r="Y51" s="624" t="e">
        <f>NA()</f>
        <v>#N/A</v>
      </c>
      <c r="Z51" s="624" t="e">
        <f>NA()</f>
        <v>#N/A</v>
      </c>
      <c r="AA51" s="625" t="e">
        <f>Y51+Z51</f>
        <v>#N/A</v>
      </c>
      <c r="AB51" s="623">
        <v>4.1666666666600003</v>
      </c>
      <c r="AC51" s="624" t="e">
        <f>NA()</f>
        <v>#N/A</v>
      </c>
      <c r="AD51" s="624" t="e">
        <f>NA()</f>
        <v>#N/A</v>
      </c>
      <c r="AE51" s="625" t="e">
        <f>AC51+AD51</f>
        <v>#N/A</v>
      </c>
      <c r="AF51" s="623">
        <v>4.1666666666600003</v>
      </c>
      <c r="AG51" s="624" t="e">
        <f>NA()</f>
        <v>#N/A</v>
      </c>
      <c r="AH51" s="624" t="e">
        <f>NA()</f>
        <v>#N/A</v>
      </c>
      <c r="AI51" s="625" t="e">
        <f>AG51+AH51</f>
        <v>#N/A</v>
      </c>
      <c r="AJ51" s="623">
        <v>4.1666666666600003</v>
      </c>
      <c r="AK51" s="624" t="e">
        <f>NA()</f>
        <v>#N/A</v>
      </c>
      <c r="AL51" s="624" t="e">
        <f>NA()</f>
        <v>#N/A</v>
      </c>
      <c r="AM51" s="625" t="e">
        <f>AK51+AL51</f>
        <v>#N/A</v>
      </c>
      <c r="AN51" s="623">
        <v>4.1666666666600003</v>
      </c>
      <c r="AO51" s="624" t="e">
        <f>NA()</f>
        <v>#N/A</v>
      </c>
      <c r="AP51" s="624" t="e">
        <f>NA()</f>
        <v>#N/A</v>
      </c>
      <c r="AQ51" s="625" t="e">
        <f>AO51+AP51</f>
        <v>#N/A</v>
      </c>
      <c r="AR51" s="623">
        <v>4.1666666666600003</v>
      </c>
      <c r="AS51" s="624" t="e">
        <f>NA()</f>
        <v>#N/A</v>
      </c>
      <c r="AT51" s="624" t="e">
        <f>NA()</f>
        <v>#N/A</v>
      </c>
      <c r="AU51" s="625" t="e">
        <f>AS51+AT51</f>
        <v>#N/A</v>
      </c>
      <c r="AV51" s="623">
        <v>4.1666666666600003</v>
      </c>
      <c r="AW51" s="624" t="e">
        <f>NA()</f>
        <v>#N/A</v>
      </c>
      <c r="AX51" s="624" t="e">
        <f>NA()</f>
        <v>#N/A</v>
      </c>
      <c r="AY51" s="625" t="e">
        <f>AW51+AX51</f>
        <v>#N/A</v>
      </c>
      <c r="AZ51" s="623">
        <v>4.1666666666600003</v>
      </c>
      <c r="BA51" s="624" t="e">
        <f>NA()</f>
        <v>#N/A</v>
      </c>
      <c r="BB51" s="624" t="e">
        <f>NA()</f>
        <v>#N/A</v>
      </c>
      <c r="BC51" s="625" t="e">
        <f>BA51+BB51</f>
        <v>#N/A</v>
      </c>
      <c r="BD51" s="623">
        <v>4.1666666666600003</v>
      </c>
      <c r="BE51" s="624" t="e">
        <f>NA()</f>
        <v>#N/A</v>
      </c>
      <c r="BF51" s="624" t="e">
        <f>NA()</f>
        <v>#N/A</v>
      </c>
      <c r="BG51" s="625" t="e">
        <f>BE51+BF51</f>
        <v>#N/A</v>
      </c>
      <c r="BH51" s="623">
        <v>4.1666666666600003</v>
      </c>
      <c r="BI51" s="624" t="e">
        <f>NA()</f>
        <v>#N/A</v>
      </c>
      <c r="BJ51" s="624" t="e">
        <f>NA()</f>
        <v>#N/A</v>
      </c>
      <c r="BK51" s="625" t="e">
        <f>BI51+BJ51</f>
        <v>#N/A</v>
      </c>
      <c r="BL51" s="623">
        <v>4.1666666666600003</v>
      </c>
      <c r="BM51" s="624" t="e">
        <f>NA()</f>
        <v>#N/A</v>
      </c>
      <c r="BN51" s="624" t="e">
        <f>NA()</f>
        <v>#N/A</v>
      </c>
      <c r="BO51" s="625" t="e">
        <f>BM51+BN51</f>
        <v>#N/A</v>
      </c>
      <c r="BP51" s="623">
        <v>4.1666666666600003</v>
      </c>
      <c r="BQ51" s="624" t="e">
        <f>NA()</f>
        <v>#N/A</v>
      </c>
      <c r="BR51" s="624" t="e">
        <f>NA()</f>
        <v>#N/A</v>
      </c>
      <c r="BS51" s="625" t="e">
        <f>BQ51+BR51</f>
        <v>#N/A</v>
      </c>
      <c r="BT51" s="623">
        <v>4.1666666666600003</v>
      </c>
      <c r="BU51" s="624" t="e">
        <f>NA()</f>
        <v>#N/A</v>
      </c>
      <c r="BV51" s="624" t="e">
        <f>NA()</f>
        <v>#N/A</v>
      </c>
      <c r="BW51" s="625" t="e">
        <f>BU51+BV51</f>
        <v>#N/A</v>
      </c>
      <c r="BX51" s="623">
        <v>4.1666666666600003</v>
      </c>
      <c r="BY51" s="624" t="e">
        <f>NA()</f>
        <v>#N/A</v>
      </c>
      <c r="BZ51" s="624" t="e">
        <f>NA()</f>
        <v>#N/A</v>
      </c>
      <c r="CA51" s="625" t="e">
        <f>BY51+BZ51</f>
        <v>#N/A</v>
      </c>
      <c r="CB51" s="623">
        <v>4.1666666666600003</v>
      </c>
      <c r="CC51" s="624" t="e">
        <f>NA()</f>
        <v>#N/A</v>
      </c>
      <c r="CD51" s="624" t="e">
        <f>NA()</f>
        <v>#N/A</v>
      </c>
      <c r="CE51" s="625" t="e">
        <f>CC51+CD51</f>
        <v>#N/A</v>
      </c>
      <c r="CF51" s="623">
        <v>4.1666666666600003</v>
      </c>
      <c r="CG51" s="624" t="e">
        <f>NA()</f>
        <v>#N/A</v>
      </c>
      <c r="CH51" s="624" t="e">
        <f>NA()</f>
        <v>#N/A</v>
      </c>
      <c r="CI51" s="625" t="e">
        <f>CG51+CH51</f>
        <v>#N/A</v>
      </c>
      <c r="CJ51" s="623">
        <v>4.1666666666600003</v>
      </c>
      <c r="CK51" s="624" t="e">
        <f>NA()</f>
        <v>#N/A</v>
      </c>
      <c r="CL51" s="624" t="e">
        <f>NA()</f>
        <v>#N/A</v>
      </c>
      <c r="CM51" s="625" t="e">
        <f>CK51+CL51</f>
        <v>#N/A</v>
      </c>
      <c r="CN51" s="623">
        <v>4.1666666666600003</v>
      </c>
      <c r="CO51" s="624" t="e">
        <f>NA()</f>
        <v>#N/A</v>
      </c>
      <c r="CP51" s="624" t="e">
        <f>NA()</f>
        <v>#N/A</v>
      </c>
      <c r="CQ51" s="625" t="e">
        <f>CO51+CP51</f>
        <v>#N/A</v>
      </c>
      <c r="CR51" s="623">
        <v>4.1666666666600003</v>
      </c>
      <c r="CS51" s="624" t="e">
        <f>NA()</f>
        <v>#N/A</v>
      </c>
      <c r="CT51" s="624" t="e">
        <f>NA()</f>
        <v>#N/A</v>
      </c>
      <c r="CU51" s="625" t="e">
        <f>CS51+CT51</f>
        <v>#N/A</v>
      </c>
      <c r="CV51" s="623">
        <v>4.1666666666600003</v>
      </c>
      <c r="CW51" s="624" t="e">
        <f>NA()</f>
        <v>#N/A</v>
      </c>
      <c r="CX51" s="624" t="e">
        <f>NA()</f>
        <v>#N/A</v>
      </c>
      <c r="CY51" s="625" t="e">
        <f>CW51+CX51</f>
        <v>#N/A</v>
      </c>
      <c r="CZ51" s="623">
        <v>4.1666666666600003</v>
      </c>
      <c r="DA51" s="624" t="e">
        <f>NA()</f>
        <v>#N/A</v>
      </c>
      <c r="DB51" s="624" t="e">
        <f>NA()</f>
        <v>#N/A</v>
      </c>
      <c r="DC51" s="625" t="e">
        <f>DA51+DB51</f>
        <v>#N/A</v>
      </c>
      <c r="DD51" s="506"/>
      <c r="DE51" s="506"/>
      <c r="DF51" s="506"/>
      <c r="DG51" s="506"/>
      <c r="DH51" s="506"/>
      <c r="DI51" s="506"/>
      <c r="DJ51" s="506"/>
      <c r="DK51" s="506"/>
    </row>
    <row r="52" spans="2:115" ht="12.75" customHeight="1">
      <c r="B52" s="626"/>
      <c r="C52" s="627"/>
      <c r="D52" s="628" t="s">
        <v>2445</v>
      </c>
      <c r="E52" s="629" t="s">
        <v>2447</v>
      </c>
      <c r="F52" s="630">
        <f>IF(F53&lt;&gt;0,F51-F53,0)</f>
        <v>0</v>
      </c>
      <c r="G52" s="631"/>
      <c r="H52" s="632"/>
      <c r="I52" s="633"/>
      <c r="J52" s="633"/>
      <c r="K52" s="634"/>
      <c r="L52" s="635" t="e">
        <f t="shared" ref="L52:AQ52" si="54">L51+H52</f>
        <v>#N/A</v>
      </c>
      <c r="M52" s="635" t="e">
        <f t="shared" si="54"/>
        <v>#N/A</v>
      </c>
      <c r="N52" s="636" t="e">
        <f t="shared" si="54"/>
        <v>#N/A</v>
      </c>
      <c r="O52" s="637" t="e">
        <f t="shared" si="54"/>
        <v>#N/A</v>
      </c>
      <c r="P52" s="638" t="e">
        <f t="shared" si="54"/>
        <v>#N/A</v>
      </c>
      <c r="Q52" s="639" t="e">
        <f t="shared" si="54"/>
        <v>#N/A</v>
      </c>
      <c r="R52" s="640" t="e">
        <f t="shared" si="54"/>
        <v>#N/A</v>
      </c>
      <c r="S52" s="641" t="e">
        <f t="shared" si="54"/>
        <v>#N/A</v>
      </c>
      <c r="T52" s="638" t="e">
        <f t="shared" si="54"/>
        <v>#N/A</v>
      </c>
      <c r="U52" s="639" t="e">
        <f t="shared" si="54"/>
        <v>#N/A</v>
      </c>
      <c r="V52" s="640" t="e">
        <f t="shared" si="54"/>
        <v>#N/A</v>
      </c>
      <c r="W52" s="641" t="e">
        <f t="shared" si="54"/>
        <v>#N/A</v>
      </c>
      <c r="X52" s="638" t="e">
        <f t="shared" si="54"/>
        <v>#N/A</v>
      </c>
      <c r="Y52" s="639" t="e">
        <f t="shared" si="54"/>
        <v>#N/A</v>
      </c>
      <c r="Z52" s="640" t="e">
        <f t="shared" si="54"/>
        <v>#N/A</v>
      </c>
      <c r="AA52" s="641" t="e">
        <f t="shared" si="54"/>
        <v>#N/A</v>
      </c>
      <c r="AB52" s="638" t="e">
        <f t="shared" si="54"/>
        <v>#N/A</v>
      </c>
      <c r="AC52" s="639" t="e">
        <f t="shared" si="54"/>
        <v>#N/A</v>
      </c>
      <c r="AD52" s="640" t="e">
        <f t="shared" si="54"/>
        <v>#N/A</v>
      </c>
      <c r="AE52" s="641" t="e">
        <f t="shared" si="54"/>
        <v>#N/A</v>
      </c>
      <c r="AF52" s="638" t="e">
        <f t="shared" si="54"/>
        <v>#N/A</v>
      </c>
      <c r="AG52" s="639" t="e">
        <f t="shared" si="54"/>
        <v>#N/A</v>
      </c>
      <c r="AH52" s="640" t="e">
        <f t="shared" si="54"/>
        <v>#N/A</v>
      </c>
      <c r="AI52" s="641" t="e">
        <f t="shared" si="54"/>
        <v>#N/A</v>
      </c>
      <c r="AJ52" s="638" t="e">
        <f t="shared" si="54"/>
        <v>#N/A</v>
      </c>
      <c r="AK52" s="639" t="e">
        <f t="shared" si="54"/>
        <v>#N/A</v>
      </c>
      <c r="AL52" s="640" t="e">
        <f t="shared" si="54"/>
        <v>#N/A</v>
      </c>
      <c r="AM52" s="641" t="e">
        <f t="shared" si="54"/>
        <v>#N/A</v>
      </c>
      <c r="AN52" s="638" t="e">
        <f t="shared" si="54"/>
        <v>#N/A</v>
      </c>
      <c r="AO52" s="639" t="e">
        <f t="shared" si="54"/>
        <v>#N/A</v>
      </c>
      <c r="AP52" s="640" t="e">
        <f t="shared" si="54"/>
        <v>#N/A</v>
      </c>
      <c r="AQ52" s="641" t="e">
        <f t="shared" si="54"/>
        <v>#N/A</v>
      </c>
      <c r="AR52" s="638" t="e">
        <f t="shared" ref="AR52:BW52" si="55">AR51+AN52</f>
        <v>#N/A</v>
      </c>
      <c r="AS52" s="639" t="e">
        <f t="shared" si="55"/>
        <v>#N/A</v>
      </c>
      <c r="AT52" s="640" t="e">
        <f t="shared" si="55"/>
        <v>#N/A</v>
      </c>
      <c r="AU52" s="641" t="e">
        <f t="shared" si="55"/>
        <v>#N/A</v>
      </c>
      <c r="AV52" s="638" t="e">
        <f t="shared" si="55"/>
        <v>#N/A</v>
      </c>
      <c r="AW52" s="639" t="e">
        <f t="shared" si="55"/>
        <v>#N/A</v>
      </c>
      <c r="AX52" s="640" t="e">
        <f t="shared" si="55"/>
        <v>#N/A</v>
      </c>
      <c r="AY52" s="641" t="e">
        <f t="shared" si="55"/>
        <v>#N/A</v>
      </c>
      <c r="AZ52" s="638" t="e">
        <f t="shared" si="55"/>
        <v>#N/A</v>
      </c>
      <c r="BA52" s="639" t="e">
        <f t="shared" si="55"/>
        <v>#N/A</v>
      </c>
      <c r="BB52" s="640" t="e">
        <f t="shared" si="55"/>
        <v>#N/A</v>
      </c>
      <c r="BC52" s="641" t="e">
        <f t="shared" si="55"/>
        <v>#N/A</v>
      </c>
      <c r="BD52" s="638" t="e">
        <f t="shared" si="55"/>
        <v>#N/A</v>
      </c>
      <c r="BE52" s="639" t="e">
        <f t="shared" si="55"/>
        <v>#N/A</v>
      </c>
      <c r="BF52" s="640" t="e">
        <f t="shared" si="55"/>
        <v>#N/A</v>
      </c>
      <c r="BG52" s="641" t="e">
        <f t="shared" si="55"/>
        <v>#N/A</v>
      </c>
      <c r="BH52" s="638" t="e">
        <f t="shared" si="55"/>
        <v>#N/A</v>
      </c>
      <c r="BI52" s="639" t="e">
        <f t="shared" si="55"/>
        <v>#N/A</v>
      </c>
      <c r="BJ52" s="640" t="e">
        <f t="shared" si="55"/>
        <v>#N/A</v>
      </c>
      <c r="BK52" s="641" t="e">
        <f t="shared" si="55"/>
        <v>#N/A</v>
      </c>
      <c r="BL52" s="638" t="e">
        <f t="shared" si="55"/>
        <v>#N/A</v>
      </c>
      <c r="BM52" s="639" t="e">
        <f t="shared" si="55"/>
        <v>#N/A</v>
      </c>
      <c r="BN52" s="640" t="e">
        <f t="shared" si="55"/>
        <v>#N/A</v>
      </c>
      <c r="BO52" s="641" t="e">
        <f t="shared" si="55"/>
        <v>#N/A</v>
      </c>
      <c r="BP52" s="638" t="e">
        <f t="shared" si="55"/>
        <v>#N/A</v>
      </c>
      <c r="BQ52" s="639" t="e">
        <f t="shared" si="55"/>
        <v>#N/A</v>
      </c>
      <c r="BR52" s="640" t="e">
        <f t="shared" si="55"/>
        <v>#N/A</v>
      </c>
      <c r="BS52" s="641" t="e">
        <f t="shared" si="55"/>
        <v>#N/A</v>
      </c>
      <c r="BT52" s="638" t="e">
        <f t="shared" si="55"/>
        <v>#N/A</v>
      </c>
      <c r="BU52" s="639" t="e">
        <f t="shared" si="55"/>
        <v>#N/A</v>
      </c>
      <c r="BV52" s="640" t="e">
        <f t="shared" si="55"/>
        <v>#N/A</v>
      </c>
      <c r="BW52" s="641" t="e">
        <f t="shared" si="55"/>
        <v>#N/A</v>
      </c>
      <c r="BX52" s="638" t="e">
        <f t="shared" ref="BX52:DC52" si="56">BX51+BT52</f>
        <v>#N/A</v>
      </c>
      <c r="BY52" s="639" t="e">
        <f t="shared" si="56"/>
        <v>#N/A</v>
      </c>
      <c r="BZ52" s="640" t="e">
        <f t="shared" si="56"/>
        <v>#N/A</v>
      </c>
      <c r="CA52" s="641" t="e">
        <f t="shared" si="56"/>
        <v>#N/A</v>
      </c>
      <c r="CB52" s="638" t="e">
        <f t="shared" si="56"/>
        <v>#N/A</v>
      </c>
      <c r="CC52" s="639" t="e">
        <f t="shared" si="56"/>
        <v>#N/A</v>
      </c>
      <c r="CD52" s="640" t="e">
        <f t="shared" si="56"/>
        <v>#N/A</v>
      </c>
      <c r="CE52" s="641" t="e">
        <f t="shared" si="56"/>
        <v>#N/A</v>
      </c>
      <c r="CF52" s="638" t="e">
        <f t="shared" si="56"/>
        <v>#N/A</v>
      </c>
      <c r="CG52" s="639" t="e">
        <f t="shared" si="56"/>
        <v>#N/A</v>
      </c>
      <c r="CH52" s="640" t="e">
        <f t="shared" si="56"/>
        <v>#N/A</v>
      </c>
      <c r="CI52" s="641" t="e">
        <f t="shared" si="56"/>
        <v>#N/A</v>
      </c>
      <c r="CJ52" s="638" t="e">
        <f t="shared" si="56"/>
        <v>#N/A</v>
      </c>
      <c r="CK52" s="639" t="e">
        <f t="shared" si="56"/>
        <v>#N/A</v>
      </c>
      <c r="CL52" s="640" t="e">
        <f t="shared" si="56"/>
        <v>#N/A</v>
      </c>
      <c r="CM52" s="641" t="e">
        <f t="shared" si="56"/>
        <v>#N/A</v>
      </c>
      <c r="CN52" s="638" t="e">
        <f t="shared" si="56"/>
        <v>#N/A</v>
      </c>
      <c r="CO52" s="639" t="e">
        <f t="shared" si="56"/>
        <v>#N/A</v>
      </c>
      <c r="CP52" s="640" t="e">
        <f t="shared" si="56"/>
        <v>#N/A</v>
      </c>
      <c r="CQ52" s="641" t="e">
        <f t="shared" si="56"/>
        <v>#N/A</v>
      </c>
      <c r="CR52" s="638" t="e">
        <f t="shared" si="56"/>
        <v>#N/A</v>
      </c>
      <c r="CS52" s="639" t="e">
        <f t="shared" si="56"/>
        <v>#N/A</v>
      </c>
      <c r="CT52" s="640" t="e">
        <f t="shared" si="56"/>
        <v>#N/A</v>
      </c>
      <c r="CU52" s="641" t="e">
        <f t="shared" si="56"/>
        <v>#N/A</v>
      </c>
      <c r="CV52" s="638" t="e">
        <f t="shared" si="56"/>
        <v>#N/A</v>
      </c>
      <c r="CW52" s="639" t="e">
        <f t="shared" si="56"/>
        <v>#N/A</v>
      </c>
      <c r="CX52" s="640" t="e">
        <f t="shared" si="56"/>
        <v>#N/A</v>
      </c>
      <c r="CY52" s="641" t="e">
        <f t="shared" si="56"/>
        <v>#N/A</v>
      </c>
      <c r="CZ52" s="638" t="e">
        <f t="shared" si="56"/>
        <v>#N/A</v>
      </c>
      <c r="DA52" s="639" t="e">
        <f t="shared" si="56"/>
        <v>#N/A</v>
      </c>
      <c r="DB52" s="640" t="e">
        <f t="shared" si="56"/>
        <v>#N/A</v>
      </c>
      <c r="DC52" s="641" t="e">
        <f t="shared" si="56"/>
        <v>#N/A</v>
      </c>
      <c r="DD52" s="506"/>
      <c r="DE52" s="506"/>
      <c r="DF52" s="506"/>
      <c r="DG52" s="506"/>
      <c r="DH52" s="506"/>
      <c r="DI52" s="506"/>
      <c r="DJ52" s="506"/>
      <c r="DK52" s="506"/>
    </row>
    <row r="53" spans="2:115" ht="12.75" customHeight="1">
      <c r="B53" s="626"/>
      <c r="C53" s="627"/>
      <c r="D53" s="642" t="s">
        <v>2448</v>
      </c>
      <c r="E53" s="643" t="s">
        <v>2449</v>
      </c>
      <c r="F53" s="644"/>
      <c r="G53" s="645">
        <f>IF(F53=0,0,F53/F$115)</f>
        <v>0</v>
      </c>
      <c r="H53" s="646"/>
      <c r="I53" s="647"/>
      <c r="J53" s="647"/>
      <c r="K53" s="648"/>
      <c r="L53" s="649" t="e">
        <f>IF(O53&lt;&gt;0,(O53/$F53)*100,0)</f>
        <v>#REF!</v>
      </c>
      <c r="M53" s="649" t="e">
        <f>NA()</f>
        <v>#N/A</v>
      </c>
      <c r="N53" s="650" t="e">
        <f>O53-M53</f>
        <v>#REF!</v>
      </c>
      <c r="O53" s="651" t="e">
        <f>'COMP INVESTIM.'!#REF!</f>
        <v>#REF!</v>
      </c>
      <c r="P53" s="652">
        <f>IF(S53&lt;&gt;0,(S53/$F53)*100,0)</f>
        <v>0</v>
      </c>
      <c r="Q53" s="649">
        <v>0</v>
      </c>
      <c r="R53" s="649">
        <f>S53-Q53</f>
        <v>0</v>
      </c>
      <c r="S53" s="651"/>
      <c r="T53" s="652">
        <f>IF(W53&lt;&gt;0,(W53/$F53)*100,0)</f>
        <v>0</v>
      </c>
      <c r="U53" s="649">
        <v>0</v>
      </c>
      <c r="V53" s="649">
        <f>W53-U53</f>
        <v>0</v>
      </c>
      <c r="W53" s="651"/>
      <c r="X53" s="652">
        <f>IF(AA53&lt;&gt;0,(AA53/$F53)*100,0)</f>
        <v>0</v>
      </c>
      <c r="Y53" s="649">
        <v>0</v>
      </c>
      <c r="Z53" s="649">
        <f>AA53-Y53</f>
        <v>0</v>
      </c>
      <c r="AA53" s="651"/>
      <c r="AB53" s="652">
        <f>IF(AE53&lt;&gt;0,(AE53/$F53)*100,0)</f>
        <v>0</v>
      </c>
      <c r="AC53" s="649">
        <v>0</v>
      </c>
      <c r="AD53" s="649">
        <f>AE53-AC53</f>
        <v>0</v>
      </c>
      <c r="AE53" s="651"/>
      <c r="AF53" s="652">
        <f>IF(AI53&lt;&gt;0,(AI53/$F53)*100,0)</f>
        <v>0</v>
      </c>
      <c r="AG53" s="649">
        <v>0</v>
      </c>
      <c r="AH53" s="649">
        <f>AI53-AG53</f>
        <v>0</v>
      </c>
      <c r="AI53" s="651"/>
      <c r="AJ53" s="652">
        <f>IF(AM53&lt;&gt;0,(AM53/$F53)*100,0)</f>
        <v>0</v>
      </c>
      <c r="AK53" s="649">
        <v>0</v>
      </c>
      <c r="AL53" s="649">
        <f>AM53-AK53</f>
        <v>0</v>
      </c>
      <c r="AM53" s="651"/>
      <c r="AN53" s="652">
        <f>IF(AQ53&lt;&gt;0,(AQ53/$F53)*100,0)</f>
        <v>0</v>
      </c>
      <c r="AO53" s="649">
        <v>0</v>
      </c>
      <c r="AP53" s="649">
        <f>AQ53-AO53</f>
        <v>0</v>
      </c>
      <c r="AQ53" s="651"/>
      <c r="AR53" s="652">
        <f>IF(AU53&lt;&gt;0,(AU53/$F53)*100,0)</f>
        <v>0</v>
      </c>
      <c r="AS53" s="649">
        <v>0</v>
      </c>
      <c r="AT53" s="649">
        <f>AU53-AS53</f>
        <v>0</v>
      </c>
      <c r="AU53" s="651"/>
      <c r="AV53" s="652">
        <f>IF(AY53&lt;&gt;0,(AY53/$F53)*100,0)</f>
        <v>0</v>
      </c>
      <c r="AW53" s="649">
        <v>0</v>
      </c>
      <c r="AX53" s="649">
        <f>AY53-AW53</f>
        <v>0</v>
      </c>
      <c r="AY53" s="651"/>
      <c r="AZ53" s="652">
        <f>IF(BC53&lt;&gt;0,(BC53/$F53)*100,0)</f>
        <v>0</v>
      </c>
      <c r="BA53" s="649">
        <v>0</v>
      </c>
      <c r="BB53" s="649">
        <f>BC53-BA53</f>
        <v>0</v>
      </c>
      <c r="BC53" s="651"/>
      <c r="BD53" s="652">
        <f>IF(BG53&lt;&gt;0,(BG53/$F53)*100,0)</f>
        <v>0</v>
      </c>
      <c r="BE53" s="649">
        <v>0</v>
      </c>
      <c r="BF53" s="649">
        <f>BG53-BE53</f>
        <v>0</v>
      </c>
      <c r="BG53" s="651"/>
      <c r="BH53" s="652">
        <f>IF(BK53&lt;&gt;0,(BK53/$F53)*100,0)</f>
        <v>0</v>
      </c>
      <c r="BI53" s="649">
        <v>0</v>
      </c>
      <c r="BJ53" s="649">
        <f>BK53-BI53</f>
        <v>0</v>
      </c>
      <c r="BK53" s="651"/>
      <c r="BL53" s="652">
        <f>IF(BO53&lt;&gt;0,(BO53/$F53)*100,0)</f>
        <v>0</v>
      </c>
      <c r="BM53" s="649">
        <v>0</v>
      </c>
      <c r="BN53" s="649">
        <f>BO53-BM53</f>
        <v>0</v>
      </c>
      <c r="BO53" s="651"/>
      <c r="BP53" s="652">
        <f>IF(BS53&lt;&gt;0,(BS53/$F53)*100,0)</f>
        <v>0</v>
      </c>
      <c r="BQ53" s="649">
        <v>0</v>
      </c>
      <c r="BR53" s="649">
        <f>BS53-BQ53</f>
        <v>0</v>
      </c>
      <c r="BS53" s="651"/>
      <c r="BT53" s="652">
        <f>IF(BW53&lt;&gt;0,(BW53/$F53)*100,0)</f>
        <v>0</v>
      </c>
      <c r="BU53" s="649">
        <v>0</v>
      </c>
      <c r="BV53" s="649">
        <f>BW53-BU53</f>
        <v>0</v>
      </c>
      <c r="BW53" s="651"/>
      <c r="BX53" s="652">
        <f>IF(CA53&lt;&gt;0,(CA53/$F53)*100,0)</f>
        <v>0</v>
      </c>
      <c r="BY53" s="649">
        <v>0</v>
      </c>
      <c r="BZ53" s="649">
        <f>CA53-BY53</f>
        <v>0</v>
      </c>
      <c r="CA53" s="651"/>
      <c r="CB53" s="652">
        <f>IF(CE53&lt;&gt;0,(CE53/$F53)*100,0)</f>
        <v>0</v>
      </c>
      <c r="CC53" s="649">
        <v>0</v>
      </c>
      <c r="CD53" s="649">
        <f>CE53-CC53</f>
        <v>0</v>
      </c>
      <c r="CE53" s="651"/>
      <c r="CF53" s="652">
        <f>IF(CI53&lt;&gt;0,(CI53/$F53)*100,0)</f>
        <v>0</v>
      </c>
      <c r="CG53" s="649">
        <v>0</v>
      </c>
      <c r="CH53" s="649">
        <f>CI53-CG53</f>
        <v>0</v>
      </c>
      <c r="CI53" s="651"/>
      <c r="CJ53" s="652">
        <f>IF(CM53&lt;&gt;0,(CM53/$F53)*100,0)</f>
        <v>0</v>
      </c>
      <c r="CK53" s="649">
        <v>0</v>
      </c>
      <c r="CL53" s="649">
        <f>CM53-CK53</f>
        <v>0</v>
      </c>
      <c r="CM53" s="651"/>
      <c r="CN53" s="652">
        <f>IF(CQ53&lt;&gt;0,(CQ53/$F53)*100,0)</f>
        <v>0</v>
      </c>
      <c r="CO53" s="649">
        <v>0</v>
      </c>
      <c r="CP53" s="649">
        <f>CQ53-CO53</f>
        <v>0</v>
      </c>
      <c r="CQ53" s="651"/>
      <c r="CR53" s="652">
        <f>IF(CU53&lt;&gt;0,(CU53/$F53)*100,0)</f>
        <v>0</v>
      </c>
      <c r="CS53" s="649">
        <v>0</v>
      </c>
      <c r="CT53" s="649">
        <f>CU53-CS53</f>
        <v>0</v>
      </c>
      <c r="CU53" s="651"/>
      <c r="CV53" s="652">
        <f>IF(CY53&lt;&gt;0,(CY53/$F53)*100,0)</f>
        <v>0</v>
      </c>
      <c r="CW53" s="649">
        <v>0</v>
      </c>
      <c r="CX53" s="649">
        <f>CY53-CW53</f>
        <v>0</v>
      </c>
      <c r="CY53" s="651"/>
      <c r="CZ53" s="652">
        <f>IF(DC53&lt;&gt;0,(DC53/$F53)*100,0)</f>
        <v>0</v>
      </c>
      <c r="DA53" s="649">
        <v>0</v>
      </c>
      <c r="DB53" s="649">
        <f>DC53-DA53</f>
        <v>0</v>
      </c>
      <c r="DC53" s="651"/>
      <c r="DD53" s="506"/>
      <c r="DE53" s="506"/>
      <c r="DF53" s="506"/>
      <c r="DG53" s="506"/>
      <c r="DH53" s="506"/>
      <c r="DI53" s="506"/>
      <c r="DJ53" s="506"/>
      <c r="DK53" s="506"/>
    </row>
    <row r="54" spans="2:115" ht="12.75" customHeight="1">
      <c r="B54" s="665"/>
      <c r="C54" s="627"/>
      <c r="D54" s="653" t="s">
        <v>2450</v>
      </c>
      <c r="E54" s="654" t="s">
        <v>2451</v>
      </c>
      <c r="F54" s="655" t="e">
        <f>IF(F53=0,F51,F53)</f>
        <v>#N/A</v>
      </c>
      <c r="G54" s="656"/>
      <c r="H54" s="657"/>
      <c r="I54" s="658"/>
      <c r="J54" s="658"/>
      <c r="K54" s="659"/>
      <c r="L54" s="660" t="e">
        <f t="shared" ref="L54:AQ54" si="57">L53+H54</f>
        <v>#REF!</v>
      </c>
      <c r="M54" s="660" t="e">
        <f t="shared" si="57"/>
        <v>#N/A</v>
      </c>
      <c r="N54" s="661" t="e">
        <f t="shared" si="57"/>
        <v>#REF!</v>
      </c>
      <c r="O54" s="662" t="e">
        <f t="shared" si="57"/>
        <v>#REF!</v>
      </c>
      <c r="P54" s="663" t="e">
        <f t="shared" si="57"/>
        <v>#REF!</v>
      </c>
      <c r="Q54" s="660" t="e">
        <f t="shared" si="57"/>
        <v>#N/A</v>
      </c>
      <c r="R54" s="660" t="e">
        <f t="shared" si="57"/>
        <v>#REF!</v>
      </c>
      <c r="S54" s="662" t="e">
        <f t="shared" si="57"/>
        <v>#REF!</v>
      </c>
      <c r="T54" s="663" t="e">
        <f t="shared" si="57"/>
        <v>#REF!</v>
      </c>
      <c r="U54" s="660" t="e">
        <f t="shared" si="57"/>
        <v>#N/A</v>
      </c>
      <c r="V54" s="660" t="e">
        <f t="shared" si="57"/>
        <v>#REF!</v>
      </c>
      <c r="W54" s="662" t="e">
        <f t="shared" si="57"/>
        <v>#REF!</v>
      </c>
      <c r="X54" s="663" t="e">
        <f t="shared" si="57"/>
        <v>#REF!</v>
      </c>
      <c r="Y54" s="660" t="e">
        <f t="shared" si="57"/>
        <v>#N/A</v>
      </c>
      <c r="Z54" s="660" t="e">
        <f t="shared" si="57"/>
        <v>#REF!</v>
      </c>
      <c r="AA54" s="662" t="e">
        <f t="shared" si="57"/>
        <v>#REF!</v>
      </c>
      <c r="AB54" s="663" t="e">
        <f t="shared" si="57"/>
        <v>#REF!</v>
      </c>
      <c r="AC54" s="660" t="e">
        <f t="shared" si="57"/>
        <v>#N/A</v>
      </c>
      <c r="AD54" s="660" t="e">
        <f t="shared" si="57"/>
        <v>#REF!</v>
      </c>
      <c r="AE54" s="662" t="e">
        <f t="shared" si="57"/>
        <v>#REF!</v>
      </c>
      <c r="AF54" s="663" t="e">
        <f t="shared" si="57"/>
        <v>#REF!</v>
      </c>
      <c r="AG54" s="660" t="e">
        <f t="shared" si="57"/>
        <v>#N/A</v>
      </c>
      <c r="AH54" s="660" t="e">
        <f t="shared" si="57"/>
        <v>#REF!</v>
      </c>
      <c r="AI54" s="662" t="e">
        <f t="shared" si="57"/>
        <v>#REF!</v>
      </c>
      <c r="AJ54" s="663" t="e">
        <f t="shared" si="57"/>
        <v>#REF!</v>
      </c>
      <c r="AK54" s="660" t="e">
        <f t="shared" si="57"/>
        <v>#N/A</v>
      </c>
      <c r="AL54" s="660" t="e">
        <f t="shared" si="57"/>
        <v>#REF!</v>
      </c>
      <c r="AM54" s="662" t="e">
        <f t="shared" si="57"/>
        <v>#REF!</v>
      </c>
      <c r="AN54" s="663" t="e">
        <f t="shared" si="57"/>
        <v>#REF!</v>
      </c>
      <c r="AO54" s="660" t="e">
        <f t="shared" si="57"/>
        <v>#N/A</v>
      </c>
      <c r="AP54" s="660" t="e">
        <f t="shared" si="57"/>
        <v>#REF!</v>
      </c>
      <c r="AQ54" s="662" t="e">
        <f t="shared" si="57"/>
        <v>#REF!</v>
      </c>
      <c r="AR54" s="663" t="e">
        <f t="shared" ref="AR54:BW54" si="58">AR53+AN54</f>
        <v>#REF!</v>
      </c>
      <c r="AS54" s="660" t="e">
        <f t="shared" si="58"/>
        <v>#N/A</v>
      </c>
      <c r="AT54" s="660" t="e">
        <f t="shared" si="58"/>
        <v>#REF!</v>
      </c>
      <c r="AU54" s="662" t="e">
        <f t="shared" si="58"/>
        <v>#REF!</v>
      </c>
      <c r="AV54" s="663" t="e">
        <f t="shared" si="58"/>
        <v>#REF!</v>
      </c>
      <c r="AW54" s="660" t="e">
        <f t="shared" si="58"/>
        <v>#N/A</v>
      </c>
      <c r="AX54" s="660" t="e">
        <f t="shared" si="58"/>
        <v>#REF!</v>
      </c>
      <c r="AY54" s="662" t="e">
        <f t="shared" si="58"/>
        <v>#REF!</v>
      </c>
      <c r="AZ54" s="663" t="e">
        <f t="shared" si="58"/>
        <v>#REF!</v>
      </c>
      <c r="BA54" s="660" t="e">
        <f t="shared" si="58"/>
        <v>#N/A</v>
      </c>
      <c r="BB54" s="660" t="e">
        <f t="shared" si="58"/>
        <v>#REF!</v>
      </c>
      <c r="BC54" s="662" t="e">
        <f t="shared" si="58"/>
        <v>#REF!</v>
      </c>
      <c r="BD54" s="663" t="e">
        <f t="shared" si="58"/>
        <v>#REF!</v>
      </c>
      <c r="BE54" s="660" t="e">
        <f t="shared" si="58"/>
        <v>#N/A</v>
      </c>
      <c r="BF54" s="660" t="e">
        <f t="shared" si="58"/>
        <v>#REF!</v>
      </c>
      <c r="BG54" s="662" t="e">
        <f t="shared" si="58"/>
        <v>#REF!</v>
      </c>
      <c r="BH54" s="663" t="e">
        <f t="shared" si="58"/>
        <v>#REF!</v>
      </c>
      <c r="BI54" s="660" t="e">
        <f t="shared" si="58"/>
        <v>#N/A</v>
      </c>
      <c r="BJ54" s="660" t="e">
        <f t="shared" si="58"/>
        <v>#REF!</v>
      </c>
      <c r="BK54" s="662" t="e">
        <f t="shared" si="58"/>
        <v>#REF!</v>
      </c>
      <c r="BL54" s="663" t="e">
        <f t="shared" si="58"/>
        <v>#REF!</v>
      </c>
      <c r="BM54" s="660" t="e">
        <f t="shared" si="58"/>
        <v>#N/A</v>
      </c>
      <c r="BN54" s="660" t="e">
        <f t="shared" si="58"/>
        <v>#REF!</v>
      </c>
      <c r="BO54" s="662" t="e">
        <f t="shared" si="58"/>
        <v>#REF!</v>
      </c>
      <c r="BP54" s="663" t="e">
        <f t="shared" si="58"/>
        <v>#REF!</v>
      </c>
      <c r="BQ54" s="660" t="e">
        <f t="shared" si="58"/>
        <v>#N/A</v>
      </c>
      <c r="BR54" s="660" t="e">
        <f t="shared" si="58"/>
        <v>#REF!</v>
      </c>
      <c r="BS54" s="662" t="e">
        <f t="shared" si="58"/>
        <v>#REF!</v>
      </c>
      <c r="BT54" s="663" t="e">
        <f t="shared" si="58"/>
        <v>#REF!</v>
      </c>
      <c r="BU54" s="660" t="e">
        <f t="shared" si="58"/>
        <v>#N/A</v>
      </c>
      <c r="BV54" s="660" t="e">
        <f t="shared" si="58"/>
        <v>#REF!</v>
      </c>
      <c r="BW54" s="662" t="e">
        <f t="shared" si="58"/>
        <v>#REF!</v>
      </c>
      <c r="BX54" s="663" t="e">
        <f t="shared" ref="BX54:DC54" si="59">BX53+BT54</f>
        <v>#REF!</v>
      </c>
      <c r="BY54" s="660" t="e">
        <f t="shared" si="59"/>
        <v>#N/A</v>
      </c>
      <c r="BZ54" s="660" t="e">
        <f t="shared" si="59"/>
        <v>#REF!</v>
      </c>
      <c r="CA54" s="662" t="e">
        <f t="shared" si="59"/>
        <v>#REF!</v>
      </c>
      <c r="CB54" s="663" t="e">
        <f t="shared" si="59"/>
        <v>#REF!</v>
      </c>
      <c r="CC54" s="660" t="e">
        <f t="shared" si="59"/>
        <v>#N/A</v>
      </c>
      <c r="CD54" s="660" t="e">
        <f t="shared" si="59"/>
        <v>#REF!</v>
      </c>
      <c r="CE54" s="662" t="e">
        <f t="shared" si="59"/>
        <v>#REF!</v>
      </c>
      <c r="CF54" s="663" t="e">
        <f t="shared" si="59"/>
        <v>#REF!</v>
      </c>
      <c r="CG54" s="660" t="e">
        <f t="shared" si="59"/>
        <v>#N/A</v>
      </c>
      <c r="CH54" s="660" t="e">
        <f t="shared" si="59"/>
        <v>#REF!</v>
      </c>
      <c r="CI54" s="662" t="e">
        <f t="shared" si="59"/>
        <v>#REF!</v>
      </c>
      <c r="CJ54" s="663" t="e">
        <f t="shared" si="59"/>
        <v>#REF!</v>
      </c>
      <c r="CK54" s="660" t="e">
        <f t="shared" si="59"/>
        <v>#N/A</v>
      </c>
      <c r="CL54" s="660" t="e">
        <f t="shared" si="59"/>
        <v>#REF!</v>
      </c>
      <c r="CM54" s="662" t="e">
        <f t="shared" si="59"/>
        <v>#REF!</v>
      </c>
      <c r="CN54" s="663" t="e">
        <f t="shared" si="59"/>
        <v>#REF!</v>
      </c>
      <c r="CO54" s="660" t="e">
        <f t="shared" si="59"/>
        <v>#N/A</v>
      </c>
      <c r="CP54" s="660" t="e">
        <f t="shared" si="59"/>
        <v>#REF!</v>
      </c>
      <c r="CQ54" s="662" t="e">
        <f t="shared" si="59"/>
        <v>#REF!</v>
      </c>
      <c r="CR54" s="663" t="e">
        <f t="shared" si="59"/>
        <v>#REF!</v>
      </c>
      <c r="CS54" s="660" t="e">
        <f t="shared" si="59"/>
        <v>#N/A</v>
      </c>
      <c r="CT54" s="660" t="e">
        <f t="shared" si="59"/>
        <v>#REF!</v>
      </c>
      <c r="CU54" s="662" t="e">
        <f t="shared" si="59"/>
        <v>#REF!</v>
      </c>
      <c r="CV54" s="663" t="e">
        <f t="shared" si="59"/>
        <v>#REF!</v>
      </c>
      <c r="CW54" s="660" t="e">
        <f t="shared" si="59"/>
        <v>#N/A</v>
      </c>
      <c r="CX54" s="660" t="e">
        <f t="shared" si="59"/>
        <v>#REF!</v>
      </c>
      <c r="CY54" s="662" t="e">
        <f t="shared" si="59"/>
        <v>#REF!</v>
      </c>
      <c r="CZ54" s="663" t="e">
        <f t="shared" si="59"/>
        <v>#REF!</v>
      </c>
      <c r="DA54" s="660" t="e">
        <f t="shared" si="59"/>
        <v>#N/A</v>
      </c>
      <c r="DB54" s="660" t="e">
        <f t="shared" si="59"/>
        <v>#REF!</v>
      </c>
      <c r="DC54" s="662" t="e">
        <f t="shared" si="59"/>
        <v>#REF!</v>
      </c>
      <c r="DD54" s="506"/>
      <c r="DE54" s="506"/>
      <c r="DF54" s="506"/>
      <c r="DG54" s="506"/>
      <c r="DH54" s="506"/>
      <c r="DI54" s="506"/>
      <c r="DJ54" s="506"/>
      <c r="DK54" s="506"/>
    </row>
    <row r="55" spans="2:115" ht="12.75" customHeight="1">
      <c r="B55" s="610">
        <v>11</v>
      </c>
      <c r="C55" s="664" t="e">
        <f>NA()</f>
        <v>#N/A</v>
      </c>
      <c r="D55" s="612" t="s">
        <v>2445</v>
      </c>
      <c r="E55" s="613" t="s">
        <v>2446</v>
      </c>
      <c r="F55" s="614" t="e">
        <f>NA()</f>
        <v>#N/A</v>
      </c>
      <c r="G55" s="615">
        <v>0.10012415059475924</v>
      </c>
      <c r="H55" s="616"/>
      <c r="I55" s="617"/>
      <c r="J55" s="617"/>
      <c r="K55" s="618"/>
      <c r="L55" s="619" t="e">
        <f>NA()</f>
        <v>#N/A</v>
      </c>
      <c r="M55" s="620" t="e">
        <f>NA()</f>
        <v>#N/A</v>
      </c>
      <c r="N55" s="621" t="e">
        <f>NA()</f>
        <v>#N/A</v>
      </c>
      <c r="O55" s="622" t="e">
        <f>M55+N55</f>
        <v>#N/A</v>
      </c>
      <c r="P55" s="623" t="e">
        <f>NA()</f>
        <v>#N/A</v>
      </c>
      <c r="Q55" s="624" t="e">
        <f>NA()</f>
        <v>#N/A</v>
      </c>
      <c r="R55" s="624" t="e">
        <f>NA()</f>
        <v>#N/A</v>
      </c>
      <c r="S55" s="625" t="e">
        <f>Q55+R55</f>
        <v>#N/A</v>
      </c>
      <c r="T55" s="623">
        <v>4.1666666666600003</v>
      </c>
      <c r="U55" s="624" t="e">
        <f>NA()</f>
        <v>#N/A</v>
      </c>
      <c r="V55" s="624" t="e">
        <f>NA()</f>
        <v>#N/A</v>
      </c>
      <c r="W55" s="625" t="e">
        <f>U55+V55</f>
        <v>#N/A</v>
      </c>
      <c r="X55" s="623">
        <v>4.1666666666600003</v>
      </c>
      <c r="Y55" s="624" t="e">
        <f>NA()</f>
        <v>#N/A</v>
      </c>
      <c r="Z55" s="624" t="e">
        <f>NA()</f>
        <v>#N/A</v>
      </c>
      <c r="AA55" s="625" t="e">
        <f>Y55+Z55</f>
        <v>#N/A</v>
      </c>
      <c r="AB55" s="623">
        <v>4.1666666666600003</v>
      </c>
      <c r="AC55" s="624" t="e">
        <f>NA()</f>
        <v>#N/A</v>
      </c>
      <c r="AD55" s="624" t="e">
        <f>NA()</f>
        <v>#N/A</v>
      </c>
      <c r="AE55" s="625" t="e">
        <f>AC55+AD55</f>
        <v>#N/A</v>
      </c>
      <c r="AF55" s="623">
        <v>4.1666666666600003</v>
      </c>
      <c r="AG55" s="624" t="e">
        <f>NA()</f>
        <v>#N/A</v>
      </c>
      <c r="AH55" s="624" t="e">
        <f>NA()</f>
        <v>#N/A</v>
      </c>
      <c r="AI55" s="625" t="e">
        <f>AG55+AH55</f>
        <v>#N/A</v>
      </c>
      <c r="AJ55" s="623">
        <v>4.1666666666600003</v>
      </c>
      <c r="AK55" s="624" t="e">
        <f>NA()</f>
        <v>#N/A</v>
      </c>
      <c r="AL55" s="624" t="e">
        <f>NA()</f>
        <v>#N/A</v>
      </c>
      <c r="AM55" s="625" t="e">
        <f>AK55+AL55</f>
        <v>#N/A</v>
      </c>
      <c r="AN55" s="623">
        <v>4.1666666666600003</v>
      </c>
      <c r="AO55" s="624" t="e">
        <f>NA()</f>
        <v>#N/A</v>
      </c>
      <c r="AP55" s="624" t="e">
        <f>NA()</f>
        <v>#N/A</v>
      </c>
      <c r="AQ55" s="625" t="e">
        <f>AO55+AP55</f>
        <v>#N/A</v>
      </c>
      <c r="AR55" s="623">
        <v>4.1666666666600003</v>
      </c>
      <c r="AS55" s="624" t="e">
        <f>NA()</f>
        <v>#N/A</v>
      </c>
      <c r="AT55" s="624" t="e">
        <f>NA()</f>
        <v>#N/A</v>
      </c>
      <c r="AU55" s="625" t="e">
        <f>AS55+AT55</f>
        <v>#N/A</v>
      </c>
      <c r="AV55" s="623">
        <v>4.1666666666600003</v>
      </c>
      <c r="AW55" s="624" t="e">
        <f>NA()</f>
        <v>#N/A</v>
      </c>
      <c r="AX55" s="624" t="e">
        <f>NA()</f>
        <v>#N/A</v>
      </c>
      <c r="AY55" s="625" t="e">
        <f>AW55+AX55</f>
        <v>#N/A</v>
      </c>
      <c r="AZ55" s="623">
        <v>4.1666666666600003</v>
      </c>
      <c r="BA55" s="624" t="e">
        <f>NA()</f>
        <v>#N/A</v>
      </c>
      <c r="BB55" s="624" t="e">
        <f>NA()</f>
        <v>#N/A</v>
      </c>
      <c r="BC55" s="625" t="e">
        <f>BA55+BB55</f>
        <v>#N/A</v>
      </c>
      <c r="BD55" s="623">
        <v>4.1666666666600003</v>
      </c>
      <c r="BE55" s="624" t="e">
        <f>NA()</f>
        <v>#N/A</v>
      </c>
      <c r="BF55" s="624" t="e">
        <f>NA()</f>
        <v>#N/A</v>
      </c>
      <c r="BG55" s="625" t="e">
        <f>BE55+BF55</f>
        <v>#N/A</v>
      </c>
      <c r="BH55" s="623">
        <v>4.1666666666600003</v>
      </c>
      <c r="BI55" s="624" t="e">
        <f>NA()</f>
        <v>#N/A</v>
      </c>
      <c r="BJ55" s="624" t="e">
        <f>NA()</f>
        <v>#N/A</v>
      </c>
      <c r="BK55" s="625" t="e">
        <f>BI55+BJ55</f>
        <v>#N/A</v>
      </c>
      <c r="BL55" s="623">
        <v>4.1666666666600003</v>
      </c>
      <c r="BM55" s="624" t="e">
        <f>NA()</f>
        <v>#N/A</v>
      </c>
      <c r="BN55" s="624" t="e">
        <f>NA()</f>
        <v>#N/A</v>
      </c>
      <c r="BO55" s="625" t="e">
        <f>BM55+BN55</f>
        <v>#N/A</v>
      </c>
      <c r="BP55" s="623">
        <v>4.1666666666600003</v>
      </c>
      <c r="BQ55" s="624" t="e">
        <f>NA()</f>
        <v>#N/A</v>
      </c>
      <c r="BR55" s="624" t="e">
        <f>NA()</f>
        <v>#N/A</v>
      </c>
      <c r="BS55" s="625" t="e">
        <f>BQ55+BR55</f>
        <v>#N/A</v>
      </c>
      <c r="BT55" s="623">
        <v>4.1666666666600003</v>
      </c>
      <c r="BU55" s="624" t="e">
        <f>NA()</f>
        <v>#N/A</v>
      </c>
      <c r="BV55" s="624" t="e">
        <f>NA()</f>
        <v>#N/A</v>
      </c>
      <c r="BW55" s="625" t="e">
        <f>BU55+BV55</f>
        <v>#N/A</v>
      </c>
      <c r="BX55" s="623">
        <v>4.1666666666600003</v>
      </c>
      <c r="BY55" s="624" t="e">
        <f>NA()</f>
        <v>#N/A</v>
      </c>
      <c r="BZ55" s="624" t="e">
        <f>NA()</f>
        <v>#N/A</v>
      </c>
      <c r="CA55" s="625" t="e">
        <f>BY55+BZ55</f>
        <v>#N/A</v>
      </c>
      <c r="CB55" s="623">
        <v>4.1666666666600003</v>
      </c>
      <c r="CC55" s="624" t="e">
        <f>NA()</f>
        <v>#N/A</v>
      </c>
      <c r="CD55" s="624" t="e">
        <f>NA()</f>
        <v>#N/A</v>
      </c>
      <c r="CE55" s="625" t="e">
        <f>CC55+CD55</f>
        <v>#N/A</v>
      </c>
      <c r="CF55" s="623">
        <v>4.1666666666600003</v>
      </c>
      <c r="CG55" s="624" t="e">
        <f>NA()</f>
        <v>#N/A</v>
      </c>
      <c r="CH55" s="624" t="e">
        <f>NA()</f>
        <v>#N/A</v>
      </c>
      <c r="CI55" s="625" t="e">
        <f>CG55+CH55</f>
        <v>#N/A</v>
      </c>
      <c r="CJ55" s="623">
        <v>4.1666666666600003</v>
      </c>
      <c r="CK55" s="624" t="e">
        <f>NA()</f>
        <v>#N/A</v>
      </c>
      <c r="CL55" s="624" t="e">
        <f>NA()</f>
        <v>#N/A</v>
      </c>
      <c r="CM55" s="625" t="e">
        <f>CK55+CL55</f>
        <v>#N/A</v>
      </c>
      <c r="CN55" s="623">
        <v>4.1666666666600003</v>
      </c>
      <c r="CO55" s="624" t="e">
        <f>NA()</f>
        <v>#N/A</v>
      </c>
      <c r="CP55" s="624" t="e">
        <f>NA()</f>
        <v>#N/A</v>
      </c>
      <c r="CQ55" s="625" t="e">
        <f>CO55+CP55</f>
        <v>#N/A</v>
      </c>
      <c r="CR55" s="623">
        <v>4.1666666666600003</v>
      </c>
      <c r="CS55" s="624" t="e">
        <f>NA()</f>
        <v>#N/A</v>
      </c>
      <c r="CT55" s="624" t="e">
        <f>NA()</f>
        <v>#N/A</v>
      </c>
      <c r="CU55" s="625" t="e">
        <f>CS55+CT55</f>
        <v>#N/A</v>
      </c>
      <c r="CV55" s="623">
        <v>4.1666666666600003</v>
      </c>
      <c r="CW55" s="624" t="e">
        <f>NA()</f>
        <v>#N/A</v>
      </c>
      <c r="CX55" s="624" t="e">
        <f>NA()</f>
        <v>#N/A</v>
      </c>
      <c r="CY55" s="625" t="e">
        <f>CW55+CX55</f>
        <v>#N/A</v>
      </c>
      <c r="CZ55" s="623">
        <v>4.1666666666600003</v>
      </c>
      <c r="DA55" s="624" t="e">
        <f>NA()</f>
        <v>#N/A</v>
      </c>
      <c r="DB55" s="624" t="e">
        <f>NA()</f>
        <v>#N/A</v>
      </c>
      <c r="DC55" s="625" t="e">
        <f>DA55+DB55</f>
        <v>#N/A</v>
      </c>
      <c r="DD55" s="506"/>
      <c r="DE55" s="506"/>
      <c r="DF55" s="506"/>
      <c r="DG55" s="506"/>
      <c r="DH55" s="506"/>
      <c r="DI55" s="506"/>
      <c r="DJ55" s="506"/>
      <c r="DK55" s="506"/>
    </row>
    <row r="56" spans="2:115" ht="12.75" customHeight="1">
      <c r="B56" s="626"/>
      <c r="C56" s="627"/>
      <c r="D56" s="628" t="s">
        <v>2445</v>
      </c>
      <c r="E56" s="629" t="s">
        <v>2447</v>
      </c>
      <c r="F56" s="630">
        <f>IF(F57&lt;&gt;0,F55-F57,0)</f>
        <v>0</v>
      </c>
      <c r="G56" s="631"/>
      <c r="H56" s="632"/>
      <c r="I56" s="633"/>
      <c r="J56" s="633"/>
      <c r="K56" s="634"/>
      <c r="L56" s="635" t="e">
        <f t="shared" ref="L56:AQ56" si="60">L55+H56</f>
        <v>#N/A</v>
      </c>
      <c r="M56" s="635" t="e">
        <f t="shared" si="60"/>
        <v>#N/A</v>
      </c>
      <c r="N56" s="636" t="e">
        <f t="shared" si="60"/>
        <v>#N/A</v>
      </c>
      <c r="O56" s="637" t="e">
        <f t="shared" si="60"/>
        <v>#N/A</v>
      </c>
      <c r="P56" s="638" t="e">
        <f t="shared" si="60"/>
        <v>#N/A</v>
      </c>
      <c r="Q56" s="639" t="e">
        <f t="shared" si="60"/>
        <v>#N/A</v>
      </c>
      <c r="R56" s="640" t="e">
        <f t="shared" si="60"/>
        <v>#N/A</v>
      </c>
      <c r="S56" s="641" t="e">
        <f t="shared" si="60"/>
        <v>#N/A</v>
      </c>
      <c r="T56" s="638" t="e">
        <f t="shared" si="60"/>
        <v>#N/A</v>
      </c>
      <c r="U56" s="639" t="e">
        <f t="shared" si="60"/>
        <v>#N/A</v>
      </c>
      <c r="V56" s="640" t="e">
        <f t="shared" si="60"/>
        <v>#N/A</v>
      </c>
      <c r="W56" s="641" t="e">
        <f t="shared" si="60"/>
        <v>#N/A</v>
      </c>
      <c r="X56" s="638" t="e">
        <f t="shared" si="60"/>
        <v>#N/A</v>
      </c>
      <c r="Y56" s="639" t="e">
        <f t="shared" si="60"/>
        <v>#N/A</v>
      </c>
      <c r="Z56" s="640" t="e">
        <f t="shared" si="60"/>
        <v>#N/A</v>
      </c>
      <c r="AA56" s="641" t="e">
        <f t="shared" si="60"/>
        <v>#N/A</v>
      </c>
      <c r="AB56" s="638" t="e">
        <f t="shared" si="60"/>
        <v>#N/A</v>
      </c>
      <c r="AC56" s="639" t="e">
        <f t="shared" si="60"/>
        <v>#N/A</v>
      </c>
      <c r="AD56" s="640" t="e">
        <f t="shared" si="60"/>
        <v>#N/A</v>
      </c>
      <c r="AE56" s="641" t="e">
        <f t="shared" si="60"/>
        <v>#N/A</v>
      </c>
      <c r="AF56" s="638" t="e">
        <f t="shared" si="60"/>
        <v>#N/A</v>
      </c>
      <c r="AG56" s="639" t="e">
        <f t="shared" si="60"/>
        <v>#N/A</v>
      </c>
      <c r="AH56" s="640" t="e">
        <f t="shared" si="60"/>
        <v>#N/A</v>
      </c>
      <c r="AI56" s="641" t="e">
        <f t="shared" si="60"/>
        <v>#N/A</v>
      </c>
      <c r="AJ56" s="638" t="e">
        <f t="shared" si="60"/>
        <v>#N/A</v>
      </c>
      <c r="AK56" s="639" t="e">
        <f t="shared" si="60"/>
        <v>#N/A</v>
      </c>
      <c r="AL56" s="640" t="e">
        <f t="shared" si="60"/>
        <v>#N/A</v>
      </c>
      <c r="AM56" s="641" t="e">
        <f t="shared" si="60"/>
        <v>#N/A</v>
      </c>
      <c r="AN56" s="638" t="e">
        <f t="shared" si="60"/>
        <v>#N/A</v>
      </c>
      <c r="AO56" s="639" t="e">
        <f t="shared" si="60"/>
        <v>#N/A</v>
      </c>
      <c r="AP56" s="640" t="e">
        <f t="shared" si="60"/>
        <v>#N/A</v>
      </c>
      <c r="AQ56" s="641" t="e">
        <f t="shared" si="60"/>
        <v>#N/A</v>
      </c>
      <c r="AR56" s="638" t="e">
        <f t="shared" ref="AR56:BW56" si="61">AR55+AN56</f>
        <v>#N/A</v>
      </c>
      <c r="AS56" s="639" t="e">
        <f t="shared" si="61"/>
        <v>#N/A</v>
      </c>
      <c r="AT56" s="640" t="e">
        <f t="shared" si="61"/>
        <v>#N/A</v>
      </c>
      <c r="AU56" s="641" t="e">
        <f t="shared" si="61"/>
        <v>#N/A</v>
      </c>
      <c r="AV56" s="638" t="e">
        <f t="shared" si="61"/>
        <v>#N/A</v>
      </c>
      <c r="AW56" s="639" t="e">
        <f t="shared" si="61"/>
        <v>#N/A</v>
      </c>
      <c r="AX56" s="640" t="e">
        <f t="shared" si="61"/>
        <v>#N/A</v>
      </c>
      <c r="AY56" s="641" t="e">
        <f t="shared" si="61"/>
        <v>#N/A</v>
      </c>
      <c r="AZ56" s="638" t="e">
        <f t="shared" si="61"/>
        <v>#N/A</v>
      </c>
      <c r="BA56" s="639" t="e">
        <f t="shared" si="61"/>
        <v>#N/A</v>
      </c>
      <c r="BB56" s="640" t="e">
        <f t="shared" si="61"/>
        <v>#N/A</v>
      </c>
      <c r="BC56" s="641" t="e">
        <f t="shared" si="61"/>
        <v>#N/A</v>
      </c>
      <c r="BD56" s="638" t="e">
        <f t="shared" si="61"/>
        <v>#N/A</v>
      </c>
      <c r="BE56" s="639" t="e">
        <f t="shared" si="61"/>
        <v>#N/A</v>
      </c>
      <c r="BF56" s="640" t="e">
        <f t="shared" si="61"/>
        <v>#N/A</v>
      </c>
      <c r="BG56" s="641" t="e">
        <f t="shared" si="61"/>
        <v>#N/A</v>
      </c>
      <c r="BH56" s="638" t="e">
        <f t="shared" si="61"/>
        <v>#N/A</v>
      </c>
      <c r="BI56" s="639" t="e">
        <f t="shared" si="61"/>
        <v>#N/A</v>
      </c>
      <c r="BJ56" s="640" t="e">
        <f t="shared" si="61"/>
        <v>#N/A</v>
      </c>
      <c r="BK56" s="641" t="e">
        <f t="shared" si="61"/>
        <v>#N/A</v>
      </c>
      <c r="BL56" s="638" t="e">
        <f t="shared" si="61"/>
        <v>#N/A</v>
      </c>
      <c r="BM56" s="639" t="e">
        <f t="shared" si="61"/>
        <v>#N/A</v>
      </c>
      <c r="BN56" s="640" t="e">
        <f t="shared" si="61"/>
        <v>#N/A</v>
      </c>
      <c r="BO56" s="641" t="e">
        <f t="shared" si="61"/>
        <v>#N/A</v>
      </c>
      <c r="BP56" s="638" t="e">
        <f t="shared" si="61"/>
        <v>#N/A</v>
      </c>
      <c r="BQ56" s="639" t="e">
        <f t="shared" si="61"/>
        <v>#N/A</v>
      </c>
      <c r="BR56" s="640" t="e">
        <f t="shared" si="61"/>
        <v>#N/A</v>
      </c>
      <c r="BS56" s="641" t="e">
        <f t="shared" si="61"/>
        <v>#N/A</v>
      </c>
      <c r="BT56" s="638" t="e">
        <f t="shared" si="61"/>
        <v>#N/A</v>
      </c>
      <c r="BU56" s="639" t="e">
        <f t="shared" si="61"/>
        <v>#N/A</v>
      </c>
      <c r="BV56" s="640" t="e">
        <f t="shared" si="61"/>
        <v>#N/A</v>
      </c>
      <c r="BW56" s="641" t="e">
        <f t="shared" si="61"/>
        <v>#N/A</v>
      </c>
      <c r="BX56" s="638" t="e">
        <f t="shared" ref="BX56:DC56" si="62">BX55+BT56</f>
        <v>#N/A</v>
      </c>
      <c r="BY56" s="639" t="e">
        <f t="shared" si="62"/>
        <v>#N/A</v>
      </c>
      <c r="BZ56" s="640" t="e">
        <f t="shared" si="62"/>
        <v>#N/A</v>
      </c>
      <c r="CA56" s="641" t="e">
        <f t="shared" si="62"/>
        <v>#N/A</v>
      </c>
      <c r="CB56" s="638" t="e">
        <f t="shared" si="62"/>
        <v>#N/A</v>
      </c>
      <c r="CC56" s="639" t="e">
        <f t="shared" si="62"/>
        <v>#N/A</v>
      </c>
      <c r="CD56" s="640" t="e">
        <f t="shared" si="62"/>
        <v>#N/A</v>
      </c>
      <c r="CE56" s="641" t="e">
        <f t="shared" si="62"/>
        <v>#N/A</v>
      </c>
      <c r="CF56" s="638" t="e">
        <f t="shared" si="62"/>
        <v>#N/A</v>
      </c>
      <c r="CG56" s="639" t="e">
        <f t="shared" si="62"/>
        <v>#N/A</v>
      </c>
      <c r="CH56" s="640" t="e">
        <f t="shared" si="62"/>
        <v>#N/A</v>
      </c>
      <c r="CI56" s="641" t="e">
        <f t="shared" si="62"/>
        <v>#N/A</v>
      </c>
      <c r="CJ56" s="638" t="e">
        <f t="shared" si="62"/>
        <v>#N/A</v>
      </c>
      <c r="CK56" s="639" t="e">
        <f t="shared" si="62"/>
        <v>#N/A</v>
      </c>
      <c r="CL56" s="640" t="e">
        <f t="shared" si="62"/>
        <v>#N/A</v>
      </c>
      <c r="CM56" s="641" t="e">
        <f t="shared" si="62"/>
        <v>#N/A</v>
      </c>
      <c r="CN56" s="638" t="e">
        <f t="shared" si="62"/>
        <v>#N/A</v>
      </c>
      <c r="CO56" s="639" t="e">
        <f t="shared" si="62"/>
        <v>#N/A</v>
      </c>
      <c r="CP56" s="640" t="e">
        <f t="shared" si="62"/>
        <v>#N/A</v>
      </c>
      <c r="CQ56" s="641" t="e">
        <f t="shared" si="62"/>
        <v>#N/A</v>
      </c>
      <c r="CR56" s="638" t="e">
        <f t="shared" si="62"/>
        <v>#N/A</v>
      </c>
      <c r="CS56" s="639" t="e">
        <f t="shared" si="62"/>
        <v>#N/A</v>
      </c>
      <c r="CT56" s="640" t="e">
        <f t="shared" si="62"/>
        <v>#N/A</v>
      </c>
      <c r="CU56" s="641" t="e">
        <f t="shared" si="62"/>
        <v>#N/A</v>
      </c>
      <c r="CV56" s="638" t="e">
        <f t="shared" si="62"/>
        <v>#N/A</v>
      </c>
      <c r="CW56" s="639" t="e">
        <f t="shared" si="62"/>
        <v>#N/A</v>
      </c>
      <c r="CX56" s="640" t="e">
        <f t="shared" si="62"/>
        <v>#N/A</v>
      </c>
      <c r="CY56" s="641" t="e">
        <f t="shared" si="62"/>
        <v>#N/A</v>
      </c>
      <c r="CZ56" s="638" t="e">
        <f t="shared" si="62"/>
        <v>#N/A</v>
      </c>
      <c r="DA56" s="639" t="e">
        <f t="shared" si="62"/>
        <v>#N/A</v>
      </c>
      <c r="DB56" s="640" t="e">
        <f t="shared" si="62"/>
        <v>#N/A</v>
      </c>
      <c r="DC56" s="641" t="e">
        <f t="shared" si="62"/>
        <v>#N/A</v>
      </c>
      <c r="DD56" s="506"/>
      <c r="DE56" s="506"/>
      <c r="DF56" s="506"/>
      <c r="DG56" s="506"/>
      <c r="DH56" s="506"/>
      <c r="DI56" s="506"/>
      <c r="DJ56" s="506"/>
      <c r="DK56" s="506"/>
    </row>
    <row r="57" spans="2:115" ht="12.75" customHeight="1">
      <c r="B57" s="626"/>
      <c r="C57" s="627"/>
      <c r="D57" s="642" t="s">
        <v>2448</v>
      </c>
      <c r="E57" s="643" t="s">
        <v>2449</v>
      </c>
      <c r="F57" s="644"/>
      <c r="G57" s="645">
        <f>IF(F57=0,0,F57/F$115)</f>
        <v>0</v>
      </c>
      <c r="H57" s="646"/>
      <c r="I57" s="647"/>
      <c r="J57" s="647"/>
      <c r="K57" s="648"/>
      <c r="L57" s="649">
        <f>IF(O57&lt;&gt;0,(O57/$F57)*100,0)</f>
        <v>0</v>
      </c>
      <c r="M57" s="649">
        <v>0</v>
      </c>
      <c r="N57" s="650">
        <f>O57-M57</f>
        <v>0</v>
      </c>
      <c r="O57" s="651"/>
      <c r="P57" s="652">
        <f>IF(S57&lt;&gt;0,(S57/$F57)*100,0)</f>
        <v>0</v>
      </c>
      <c r="Q57" s="649">
        <v>0</v>
      </c>
      <c r="R57" s="649">
        <f>S57-Q57</f>
        <v>0</v>
      </c>
      <c r="S57" s="651"/>
      <c r="T57" s="652">
        <f>IF(W57&lt;&gt;0,(W57/$F57)*100,0)</f>
        <v>0</v>
      </c>
      <c r="U57" s="649">
        <v>0</v>
      </c>
      <c r="V57" s="649">
        <f>W57-U57</f>
        <v>0</v>
      </c>
      <c r="W57" s="651"/>
      <c r="X57" s="652">
        <f>IF(AA57&lt;&gt;0,(AA57/$F57)*100,0)</f>
        <v>0</v>
      </c>
      <c r="Y57" s="649">
        <v>0</v>
      </c>
      <c r="Z57" s="649">
        <f>AA57-Y57</f>
        <v>0</v>
      </c>
      <c r="AA57" s="651"/>
      <c r="AB57" s="652">
        <f>IF(AE57&lt;&gt;0,(AE57/$F57)*100,0)</f>
        <v>0</v>
      </c>
      <c r="AC57" s="649">
        <v>0</v>
      </c>
      <c r="AD57" s="649">
        <f>AE57-AC57</f>
        <v>0</v>
      </c>
      <c r="AE57" s="651"/>
      <c r="AF57" s="652">
        <f>IF(AI57&lt;&gt;0,(AI57/$F57)*100,0)</f>
        <v>0</v>
      </c>
      <c r="AG57" s="649">
        <v>0</v>
      </c>
      <c r="AH57" s="649">
        <f>AI57-AG57</f>
        <v>0</v>
      </c>
      <c r="AI57" s="651"/>
      <c r="AJ57" s="652">
        <f>IF(AM57&lt;&gt;0,(AM57/$F57)*100,0)</f>
        <v>0</v>
      </c>
      <c r="AK57" s="649">
        <v>0</v>
      </c>
      <c r="AL57" s="649">
        <f>AM57-AK57</f>
        <v>0</v>
      </c>
      <c r="AM57" s="651"/>
      <c r="AN57" s="652">
        <f>IF(AQ57&lt;&gt;0,(AQ57/$F57)*100,0)</f>
        <v>0</v>
      </c>
      <c r="AO57" s="649">
        <v>0</v>
      </c>
      <c r="AP57" s="649">
        <f>AQ57-AO57</f>
        <v>0</v>
      </c>
      <c r="AQ57" s="651"/>
      <c r="AR57" s="652">
        <f>IF(AU57&lt;&gt;0,(AU57/$F57)*100,0)</f>
        <v>0</v>
      </c>
      <c r="AS57" s="649">
        <v>0</v>
      </c>
      <c r="AT57" s="649">
        <f>AU57-AS57</f>
        <v>0</v>
      </c>
      <c r="AU57" s="651"/>
      <c r="AV57" s="652">
        <f>IF(AY57&lt;&gt;0,(AY57/$F57)*100,0)</f>
        <v>0</v>
      </c>
      <c r="AW57" s="649">
        <v>0</v>
      </c>
      <c r="AX57" s="649">
        <f>AY57-AW57</f>
        <v>0</v>
      </c>
      <c r="AY57" s="651"/>
      <c r="AZ57" s="652">
        <f>IF(BC57&lt;&gt;0,(BC57/$F57)*100,0)</f>
        <v>0</v>
      </c>
      <c r="BA57" s="649">
        <v>0</v>
      </c>
      <c r="BB57" s="649">
        <f>BC57-BA57</f>
        <v>0</v>
      </c>
      <c r="BC57" s="651"/>
      <c r="BD57" s="652">
        <f>IF(BG57&lt;&gt;0,(BG57/$F57)*100,0)</f>
        <v>0</v>
      </c>
      <c r="BE57" s="649">
        <v>0</v>
      </c>
      <c r="BF57" s="649">
        <f>BG57-BE57</f>
        <v>0</v>
      </c>
      <c r="BG57" s="651"/>
      <c r="BH57" s="652">
        <f>IF(BK57&lt;&gt;0,(BK57/$F57)*100,0)</f>
        <v>0</v>
      </c>
      <c r="BI57" s="649">
        <v>0</v>
      </c>
      <c r="BJ57" s="649">
        <f>BK57-BI57</f>
        <v>0</v>
      </c>
      <c r="BK57" s="651"/>
      <c r="BL57" s="652">
        <f>IF(BO57&lt;&gt;0,(BO57/$F57)*100,0)</f>
        <v>0</v>
      </c>
      <c r="BM57" s="649">
        <v>0</v>
      </c>
      <c r="BN57" s="649">
        <f>BO57-BM57</f>
        <v>0</v>
      </c>
      <c r="BO57" s="651"/>
      <c r="BP57" s="652">
        <f>IF(BS57&lt;&gt;0,(BS57/$F57)*100,0)</f>
        <v>0</v>
      </c>
      <c r="BQ57" s="649">
        <v>0</v>
      </c>
      <c r="BR57" s="649">
        <f>BS57-BQ57</f>
        <v>0</v>
      </c>
      <c r="BS57" s="651"/>
      <c r="BT57" s="652">
        <f>IF(BW57&lt;&gt;0,(BW57/$F57)*100,0)</f>
        <v>0</v>
      </c>
      <c r="BU57" s="649">
        <v>0</v>
      </c>
      <c r="BV57" s="649">
        <f>BW57-BU57</f>
        <v>0</v>
      </c>
      <c r="BW57" s="651"/>
      <c r="BX57" s="652">
        <f>IF(CA57&lt;&gt;0,(CA57/$F57)*100,0)</f>
        <v>0</v>
      </c>
      <c r="BY57" s="649">
        <v>0</v>
      </c>
      <c r="BZ57" s="649">
        <f>CA57-BY57</f>
        <v>0</v>
      </c>
      <c r="CA57" s="651"/>
      <c r="CB57" s="652">
        <f>IF(CE57&lt;&gt;0,(CE57/$F57)*100,0)</f>
        <v>0</v>
      </c>
      <c r="CC57" s="649">
        <v>0</v>
      </c>
      <c r="CD57" s="649">
        <f>CE57-CC57</f>
        <v>0</v>
      </c>
      <c r="CE57" s="651"/>
      <c r="CF57" s="652">
        <f>IF(CI57&lt;&gt;0,(CI57/$F57)*100,0)</f>
        <v>0</v>
      </c>
      <c r="CG57" s="649">
        <v>0</v>
      </c>
      <c r="CH57" s="649">
        <f>CI57-CG57</f>
        <v>0</v>
      </c>
      <c r="CI57" s="651"/>
      <c r="CJ57" s="652">
        <f>IF(CM57&lt;&gt;0,(CM57/$F57)*100,0)</f>
        <v>0</v>
      </c>
      <c r="CK57" s="649">
        <v>0</v>
      </c>
      <c r="CL57" s="649">
        <f>CM57-CK57</f>
        <v>0</v>
      </c>
      <c r="CM57" s="651"/>
      <c r="CN57" s="652">
        <f>IF(CQ57&lt;&gt;0,(CQ57/$F57)*100,0)</f>
        <v>0</v>
      </c>
      <c r="CO57" s="649">
        <v>0</v>
      </c>
      <c r="CP57" s="649">
        <f>CQ57-CO57</f>
        <v>0</v>
      </c>
      <c r="CQ57" s="651"/>
      <c r="CR57" s="652">
        <f>IF(CU57&lt;&gt;0,(CU57/$F57)*100,0)</f>
        <v>0</v>
      </c>
      <c r="CS57" s="649">
        <v>0</v>
      </c>
      <c r="CT57" s="649">
        <f>CU57-CS57</f>
        <v>0</v>
      </c>
      <c r="CU57" s="651"/>
      <c r="CV57" s="652">
        <f>IF(CY57&lt;&gt;0,(CY57/$F57)*100,0)</f>
        <v>0</v>
      </c>
      <c r="CW57" s="649">
        <v>0</v>
      </c>
      <c r="CX57" s="649">
        <f>CY57-CW57</f>
        <v>0</v>
      </c>
      <c r="CY57" s="651"/>
      <c r="CZ57" s="652">
        <f>IF(DC57&lt;&gt;0,(DC57/$F57)*100,0)</f>
        <v>0</v>
      </c>
      <c r="DA57" s="649">
        <v>0</v>
      </c>
      <c r="DB57" s="649">
        <f>DC57-DA57</f>
        <v>0</v>
      </c>
      <c r="DC57" s="651"/>
      <c r="DD57" s="506"/>
      <c r="DE57" s="506"/>
      <c r="DF57" s="506"/>
      <c r="DG57" s="506"/>
      <c r="DH57" s="506"/>
      <c r="DI57" s="506"/>
      <c r="DJ57" s="506"/>
      <c r="DK57" s="506"/>
    </row>
    <row r="58" spans="2:115" ht="12.75" customHeight="1">
      <c r="B58" s="665"/>
      <c r="C58" s="627"/>
      <c r="D58" s="653" t="s">
        <v>2450</v>
      </c>
      <c r="E58" s="654" t="s">
        <v>2451</v>
      </c>
      <c r="F58" s="655" t="e">
        <f>IF(F57=0,F55,F57)</f>
        <v>#N/A</v>
      </c>
      <c r="G58" s="656"/>
      <c r="H58" s="657"/>
      <c r="I58" s="658"/>
      <c r="J58" s="658"/>
      <c r="K58" s="659"/>
      <c r="L58" s="660">
        <f>L57+H58</f>
        <v>0</v>
      </c>
      <c r="M58" s="660">
        <f>M57+I58</f>
        <v>0</v>
      </c>
      <c r="N58" s="661">
        <f>N57+J58</f>
        <v>0</v>
      </c>
      <c r="O58" s="662" t="e">
        <f>'COMP INVESTIM.'!#REF!</f>
        <v>#REF!</v>
      </c>
      <c r="P58" s="663">
        <f t="shared" ref="P58:AU58" si="63">P57+L58</f>
        <v>0</v>
      </c>
      <c r="Q58" s="660">
        <f t="shared" si="63"/>
        <v>0</v>
      </c>
      <c r="R58" s="660">
        <f t="shared" si="63"/>
        <v>0</v>
      </c>
      <c r="S58" s="662" t="e">
        <f t="shared" si="63"/>
        <v>#REF!</v>
      </c>
      <c r="T58" s="663">
        <f t="shared" si="63"/>
        <v>0</v>
      </c>
      <c r="U58" s="660">
        <f t="shared" si="63"/>
        <v>0</v>
      </c>
      <c r="V58" s="660">
        <f t="shared" si="63"/>
        <v>0</v>
      </c>
      <c r="W58" s="662" t="e">
        <f t="shared" si="63"/>
        <v>#REF!</v>
      </c>
      <c r="X58" s="663">
        <f t="shared" si="63"/>
        <v>0</v>
      </c>
      <c r="Y58" s="660">
        <f t="shared" si="63"/>
        <v>0</v>
      </c>
      <c r="Z58" s="660">
        <f t="shared" si="63"/>
        <v>0</v>
      </c>
      <c r="AA58" s="662" t="e">
        <f t="shared" si="63"/>
        <v>#REF!</v>
      </c>
      <c r="AB58" s="663">
        <f t="shared" si="63"/>
        <v>0</v>
      </c>
      <c r="AC58" s="660">
        <f t="shared" si="63"/>
        <v>0</v>
      </c>
      <c r="AD58" s="660">
        <f t="shared" si="63"/>
        <v>0</v>
      </c>
      <c r="AE58" s="662" t="e">
        <f t="shared" si="63"/>
        <v>#REF!</v>
      </c>
      <c r="AF58" s="663">
        <f t="shared" si="63"/>
        <v>0</v>
      </c>
      <c r="AG58" s="660">
        <f t="shared" si="63"/>
        <v>0</v>
      </c>
      <c r="AH58" s="660">
        <f t="shared" si="63"/>
        <v>0</v>
      </c>
      <c r="AI58" s="662" t="e">
        <f t="shared" si="63"/>
        <v>#REF!</v>
      </c>
      <c r="AJ58" s="663">
        <f t="shared" si="63"/>
        <v>0</v>
      </c>
      <c r="AK58" s="660">
        <f t="shared" si="63"/>
        <v>0</v>
      </c>
      <c r="AL58" s="660">
        <f t="shared" si="63"/>
        <v>0</v>
      </c>
      <c r="AM58" s="662" t="e">
        <f t="shared" si="63"/>
        <v>#REF!</v>
      </c>
      <c r="AN58" s="663">
        <f t="shared" si="63"/>
        <v>0</v>
      </c>
      <c r="AO58" s="660">
        <f t="shared" si="63"/>
        <v>0</v>
      </c>
      <c r="AP58" s="660">
        <f t="shared" si="63"/>
        <v>0</v>
      </c>
      <c r="AQ58" s="662" t="e">
        <f t="shared" si="63"/>
        <v>#REF!</v>
      </c>
      <c r="AR58" s="663">
        <f t="shared" si="63"/>
        <v>0</v>
      </c>
      <c r="AS58" s="660">
        <f t="shared" si="63"/>
        <v>0</v>
      </c>
      <c r="AT58" s="660">
        <f t="shared" si="63"/>
        <v>0</v>
      </c>
      <c r="AU58" s="662" t="e">
        <f t="shared" si="63"/>
        <v>#REF!</v>
      </c>
      <c r="AV58" s="663">
        <f t="shared" ref="AV58:CA58" si="64">AV57+AR58</f>
        <v>0</v>
      </c>
      <c r="AW58" s="660">
        <f t="shared" si="64"/>
        <v>0</v>
      </c>
      <c r="AX58" s="660">
        <f t="shared" si="64"/>
        <v>0</v>
      </c>
      <c r="AY58" s="662" t="e">
        <f t="shared" si="64"/>
        <v>#REF!</v>
      </c>
      <c r="AZ58" s="663">
        <f t="shared" si="64"/>
        <v>0</v>
      </c>
      <c r="BA58" s="660">
        <f t="shared" si="64"/>
        <v>0</v>
      </c>
      <c r="BB58" s="660">
        <f t="shared" si="64"/>
        <v>0</v>
      </c>
      <c r="BC58" s="662" t="e">
        <f t="shared" si="64"/>
        <v>#REF!</v>
      </c>
      <c r="BD58" s="663">
        <f t="shared" si="64"/>
        <v>0</v>
      </c>
      <c r="BE58" s="660">
        <f t="shared" si="64"/>
        <v>0</v>
      </c>
      <c r="BF58" s="660">
        <f t="shared" si="64"/>
        <v>0</v>
      </c>
      <c r="BG58" s="662" t="e">
        <f t="shared" si="64"/>
        <v>#REF!</v>
      </c>
      <c r="BH58" s="663">
        <f t="shared" si="64"/>
        <v>0</v>
      </c>
      <c r="BI58" s="660">
        <f t="shared" si="64"/>
        <v>0</v>
      </c>
      <c r="BJ58" s="660">
        <f t="shared" si="64"/>
        <v>0</v>
      </c>
      <c r="BK58" s="662" t="e">
        <f t="shared" si="64"/>
        <v>#REF!</v>
      </c>
      <c r="BL58" s="663">
        <f t="shared" si="64"/>
        <v>0</v>
      </c>
      <c r="BM58" s="660">
        <f t="shared" si="64"/>
        <v>0</v>
      </c>
      <c r="BN58" s="660">
        <f t="shared" si="64"/>
        <v>0</v>
      </c>
      <c r="BO58" s="662" t="e">
        <f t="shared" si="64"/>
        <v>#REF!</v>
      </c>
      <c r="BP58" s="663">
        <f t="shared" si="64"/>
        <v>0</v>
      </c>
      <c r="BQ58" s="660">
        <f t="shared" si="64"/>
        <v>0</v>
      </c>
      <c r="BR58" s="660">
        <f t="shared" si="64"/>
        <v>0</v>
      </c>
      <c r="BS58" s="662" t="e">
        <f t="shared" si="64"/>
        <v>#REF!</v>
      </c>
      <c r="BT58" s="663">
        <f t="shared" si="64"/>
        <v>0</v>
      </c>
      <c r="BU58" s="660">
        <f t="shared" si="64"/>
        <v>0</v>
      </c>
      <c r="BV58" s="660">
        <f t="shared" si="64"/>
        <v>0</v>
      </c>
      <c r="BW58" s="662" t="e">
        <f t="shared" si="64"/>
        <v>#REF!</v>
      </c>
      <c r="BX58" s="663">
        <f t="shared" si="64"/>
        <v>0</v>
      </c>
      <c r="BY58" s="660">
        <f t="shared" si="64"/>
        <v>0</v>
      </c>
      <c r="BZ58" s="660">
        <f t="shared" si="64"/>
        <v>0</v>
      </c>
      <c r="CA58" s="662" t="e">
        <f t="shared" si="64"/>
        <v>#REF!</v>
      </c>
      <c r="CB58" s="663">
        <f t="shared" ref="CB58:DC58" si="65">CB57+BX58</f>
        <v>0</v>
      </c>
      <c r="CC58" s="660">
        <f t="shared" si="65"/>
        <v>0</v>
      </c>
      <c r="CD58" s="660">
        <f t="shared" si="65"/>
        <v>0</v>
      </c>
      <c r="CE58" s="662" t="e">
        <f t="shared" si="65"/>
        <v>#REF!</v>
      </c>
      <c r="CF58" s="663">
        <f t="shared" si="65"/>
        <v>0</v>
      </c>
      <c r="CG58" s="660">
        <f t="shared" si="65"/>
        <v>0</v>
      </c>
      <c r="CH58" s="660">
        <f t="shared" si="65"/>
        <v>0</v>
      </c>
      <c r="CI58" s="662" t="e">
        <f t="shared" si="65"/>
        <v>#REF!</v>
      </c>
      <c r="CJ58" s="663">
        <f t="shared" si="65"/>
        <v>0</v>
      </c>
      <c r="CK58" s="660">
        <f t="shared" si="65"/>
        <v>0</v>
      </c>
      <c r="CL58" s="660">
        <f t="shared" si="65"/>
        <v>0</v>
      </c>
      <c r="CM58" s="662" t="e">
        <f t="shared" si="65"/>
        <v>#REF!</v>
      </c>
      <c r="CN58" s="663">
        <f t="shared" si="65"/>
        <v>0</v>
      </c>
      <c r="CO58" s="660">
        <f t="shared" si="65"/>
        <v>0</v>
      </c>
      <c r="CP58" s="660">
        <f t="shared" si="65"/>
        <v>0</v>
      </c>
      <c r="CQ58" s="662" t="e">
        <f t="shared" si="65"/>
        <v>#REF!</v>
      </c>
      <c r="CR58" s="663">
        <f t="shared" si="65"/>
        <v>0</v>
      </c>
      <c r="CS58" s="660">
        <f t="shared" si="65"/>
        <v>0</v>
      </c>
      <c r="CT58" s="660">
        <f t="shared" si="65"/>
        <v>0</v>
      </c>
      <c r="CU58" s="662" t="e">
        <f t="shared" si="65"/>
        <v>#REF!</v>
      </c>
      <c r="CV58" s="663">
        <f t="shared" si="65"/>
        <v>0</v>
      </c>
      <c r="CW58" s="660">
        <f t="shared" si="65"/>
        <v>0</v>
      </c>
      <c r="CX58" s="660">
        <f t="shared" si="65"/>
        <v>0</v>
      </c>
      <c r="CY58" s="662" t="e">
        <f t="shared" si="65"/>
        <v>#REF!</v>
      </c>
      <c r="CZ58" s="663">
        <f t="shared" si="65"/>
        <v>0</v>
      </c>
      <c r="DA58" s="660">
        <f t="shared" si="65"/>
        <v>0</v>
      </c>
      <c r="DB58" s="660">
        <f t="shared" si="65"/>
        <v>0</v>
      </c>
      <c r="DC58" s="662" t="e">
        <f t="shared" si="65"/>
        <v>#REF!</v>
      </c>
      <c r="DD58" s="506"/>
      <c r="DE58" s="506"/>
      <c r="DF58" s="506"/>
      <c r="DG58" s="506"/>
      <c r="DH58" s="506"/>
      <c r="DI58" s="506"/>
      <c r="DJ58" s="506"/>
      <c r="DK58" s="506"/>
    </row>
    <row r="59" spans="2:115" ht="12.75" customHeight="1">
      <c r="B59" s="610">
        <v>12</v>
      </c>
      <c r="C59" s="664" t="e">
        <f>NA()</f>
        <v>#N/A</v>
      </c>
      <c r="D59" s="612" t="s">
        <v>2445</v>
      </c>
      <c r="E59" s="613" t="s">
        <v>2446</v>
      </c>
      <c r="F59" s="614" t="e">
        <f>NA()</f>
        <v>#N/A</v>
      </c>
      <c r="G59" s="615">
        <v>3.8226846660066205E-2</v>
      </c>
      <c r="H59" s="616"/>
      <c r="I59" s="617"/>
      <c r="J59" s="617"/>
      <c r="K59" s="618"/>
      <c r="L59" s="619" t="e">
        <f>NA()</f>
        <v>#N/A</v>
      </c>
      <c r="M59" s="620" t="e">
        <f>NA()</f>
        <v>#N/A</v>
      </c>
      <c r="N59" s="621" t="e">
        <f>NA()</f>
        <v>#N/A</v>
      </c>
      <c r="O59" s="622" t="e">
        <f>M59+N59</f>
        <v>#N/A</v>
      </c>
      <c r="P59" s="623" t="e">
        <f>NA()</f>
        <v>#N/A</v>
      </c>
      <c r="Q59" s="624" t="e">
        <f>NA()</f>
        <v>#N/A</v>
      </c>
      <c r="R59" s="624" t="e">
        <f>NA()</f>
        <v>#N/A</v>
      </c>
      <c r="S59" s="625" t="e">
        <f>Q59+R59</f>
        <v>#N/A</v>
      </c>
      <c r="T59" s="623">
        <v>4.1666666666600003</v>
      </c>
      <c r="U59" s="624" t="e">
        <f>NA()</f>
        <v>#N/A</v>
      </c>
      <c r="V59" s="624" t="e">
        <f>NA()</f>
        <v>#N/A</v>
      </c>
      <c r="W59" s="625" t="e">
        <f>U59+V59</f>
        <v>#N/A</v>
      </c>
      <c r="X59" s="623">
        <v>4.1666666666600003</v>
      </c>
      <c r="Y59" s="624" t="e">
        <f>NA()</f>
        <v>#N/A</v>
      </c>
      <c r="Z59" s="624" t="e">
        <f>NA()</f>
        <v>#N/A</v>
      </c>
      <c r="AA59" s="625" t="e">
        <f>Y59+Z59</f>
        <v>#N/A</v>
      </c>
      <c r="AB59" s="623">
        <v>4.1666666666600003</v>
      </c>
      <c r="AC59" s="624" t="e">
        <f>NA()</f>
        <v>#N/A</v>
      </c>
      <c r="AD59" s="624" t="e">
        <f>NA()</f>
        <v>#N/A</v>
      </c>
      <c r="AE59" s="625" t="e">
        <f>AC59+AD59</f>
        <v>#N/A</v>
      </c>
      <c r="AF59" s="623">
        <v>4.1666666666600003</v>
      </c>
      <c r="AG59" s="624" t="e">
        <f>NA()</f>
        <v>#N/A</v>
      </c>
      <c r="AH59" s="624" t="e">
        <f>NA()</f>
        <v>#N/A</v>
      </c>
      <c r="AI59" s="625" t="e">
        <f>AG59+AH59</f>
        <v>#N/A</v>
      </c>
      <c r="AJ59" s="623">
        <v>4.1666666666600003</v>
      </c>
      <c r="AK59" s="624" t="e">
        <f>NA()</f>
        <v>#N/A</v>
      </c>
      <c r="AL59" s="624" t="e">
        <f>NA()</f>
        <v>#N/A</v>
      </c>
      <c r="AM59" s="625" t="e">
        <f>AK59+AL59</f>
        <v>#N/A</v>
      </c>
      <c r="AN59" s="623">
        <v>4.1666666666600003</v>
      </c>
      <c r="AO59" s="624" t="e">
        <f>NA()</f>
        <v>#N/A</v>
      </c>
      <c r="AP59" s="624" t="e">
        <f>NA()</f>
        <v>#N/A</v>
      </c>
      <c r="AQ59" s="625" t="e">
        <f>AO59+AP59</f>
        <v>#N/A</v>
      </c>
      <c r="AR59" s="623">
        <v>4.1666666666600003</v>
      </c>
      <c r="AS59" s="624" t="e">
        <f>NA()</f>
        <v>#N/A</v>
      </c>
      <c r="AT59" s="624" t="e">
        <f>NA()</f>
        <v>#N/A</v>
      </c>
      <c r="AU59" s="625" t="e">
        <f>AS59+AT59</f>
        <v>#N/A</v>
      </c>
      <c r="AV59" s="623">
        <v>4.1666666666600003</v>
      </c>
      <c r="AW59" s="624" t="e">
        <f>NA()</f>
        <v>#N/A</v>
      </c>
      <c r="AX59" s="624" t="e">
        <f>NA()</f>
        <v>#N/A</v>
      </c>
      <c r="AY59" s="625" t="e">
        <f>AW59+AX59</f>
        <v>#N/A</v>
      </c>
      <c r="AZ59" s="623">
        <v>4.1666666666600003</v>
      </c>
      <c r="BA59" s="624" t="e">
        <f>NA()</f>
        <v>#N/A</v>
      </c>
      <c r="BB59" s="624" t="e">
        <f>NA()</f>
        <v>#N/A</v>
      </c>
      <c r="BC59" s="625" t="e">
        <f>BA59+BB59</f>
        <v>#N/A</v>
      </c>
      <c r="BD59" s="623">
        <v>4.1666666666600003</v>
      </c>
      <c r="BE59" s="624" t="e">
        <f>NA()</f>
        <v>#N/A</v>
      </c>
      <c r="BF59" s="624" t="e">
        <f>NA()</f>
        <v>#N/A</v>
      </c>
      <c r="BG59" s="625" t="e">
        <f>BE59+BF59</f>
        <v>#N/A</v>
      </c>
      <c r="BH59" s="623">
        <v>4.1666666666600003</v>
      </c>
      <c r="BI59" s="624" t="e">
        <f>NA()</f>
        <v>#N/A</v>
      </c>
      <c r="BJ59" s="624" t="e">
        <f>NA()</f>
        <v>#N/A</v>
      </c>
      <c r="BK59" s="625" t="e">
        <f>BI59+BJ59</f>
        <v>#N/A</v>
      </c>
      <c r="BL59" s="623">
        <v>4.1666666666600003</v>
      </c>
      <c r="BM59" s="624" t="e">
        <f>NA()</f>
        <v>#N/A</v>
      </c>
      <c r="BN59" s="624" t="e">
        <f>NA()</f>
        <v>#N/A</v>
      </c>
      <c r="BO59" s="625" t="e">
        <f>BM59+BN59</f>
        <v>#N/A</v>
      </c>
      <c r="BP59" s="623">
        <v>4.1666666666600003</v>
      </c>
      <c r="BQ59" s="624" t="e">
        <f>NA()</f>
        <v>#N/A</v>
      </c>
      <c r="BR59" s="624" t="e">
        <f>NA()</f>
        <v>#N/A</v>
      </c>
      <c r="BS59" s="625" t="e">
        <f>BQ59+BR59</f>
        <v>#N/A</v>
      </c>
      <c r="BT59" s="623">
        <v>4.1666666666600003</v>
      </c>
      <c r="BU59" s="624" t="e">
        <f>NA()</f>
        <v>#N/A</v>
      </c>
      <c r="BV59" s="624" t="e">
        <f>NA()</f>
        <v>#N/A</v>
      </c>
      <c r="BW59" s="625" t="e">
        <f>BU59+BV59</f>
        <v>#N/A</v>
      </c>
      <c r="BX59" s="623">
        <v>4.1666666666600003</v>
      </c>
      <c r="BY59" s="624" t="e">
        <f>NA()</f>
        <v>#N/A</v>
      </c>
      <c r="BZ59" s="624" t="e">
        <f>NA()</f>
        <v>#N/A</v>
      </c>
      <c r="CA59" s="625" t="e">
        <f>BY59+BZ59</f>
        <v>#N/A</v>
      </c>
      <c r="CB59" s="623">
        <v>4.1666666666600003</v>
      </c>
      <c r="CC59" s="624" t="e">
        <f>NA()</f>
        <v>#N/A</v>
      </c>
      <c r="CD59" s="624" t="e">
        <f>NA()</f>
        <v>#N/A</v>
      </c>
      <c r="CE59" s="625" t="e">
        <f>CC59+CD59</f>
        <v>#N/A</v>
      </c>
      <c r="CF59" s="623">
        <v>4.1666666666600003</v>
      </c>
      <c r="CG59" s="624" t="e">
        <f>NA()</f>
        <v>#N/A</v>
      </c>
      <c r="CH59" s="624" t="e">
        <f>NA()</f>
        <v>#N/A</v>
      </c>
      <c r="CI59" s="625" t="e">
        <f>CG59+CH59</f>
        <v>#N/A</v>
      </c>
      <c r="CJ59" s="623">
        <v>4.1666666666600003</v>
      </c>
      <c r="CK59" s="624" t="e">
        <f>NA()</f>
        <v>#N/A</v>
      </c>
      <c r="CL59" s="624" t="e">
        <f>NA()</f>
        <v>#N/A</v>
      </c>
      <c r="CM59" s="625" t="e">
        <f>CK59+CL59</f>
        <v>#N/A</v>
      </c>
      <c r="CN59" s="623">
        <v>4.1666666666600003</v>
      </c>
      <c r="CO59" s="624" t="e">
        <f>NA()</f>
        <v>#N/A</v>
      </c>
      <c r="CP59" s="624" t="e">
        <f>NA()</f>
        <v>#N/A</v>
      </c>
      <c r="CQ59" s="625" t="e">
        <f>CO59+CP59</f>
        <v>#N/A</v>
      </c>
      <c r="CR59" s="623">
        <v>4.1666666666600003</v>
      </c>
      <c r="CS59" s="624" t="e">
        <f>NA()</f>
        <v>#N/A</v>
      </c>
      <c r="CT59" s="624" t="e">
        <f>NA()</f>
        <v>#N/A</v>
      </c>
      <c r="CU59" s="625" t="e">
        <f>CS59+CT59</f>
        <v>#N/A</v>
      </c>
      <c r="CV59" s="623">
        <v>4.1666666666600003</v>
      </c>
      <c r="CW59" s="624" t="e">
        <f>NA()</f>
        <v>#N/A</v>
      </c>
      <c r="CX59" s="624" t="e">
        <f>NA()</f>
        <v>#N/A</v>
      </c>
      <c r="CY59" s="625" t="e">
        <f>CW59+CX59</f>
        <v>#N/A</v>
      </c>
      <c r="CZ59" s="623">
        <v>4.1666666666600003</v>
      </c>
      <c r="DA59" s="624" t="e">
        <f>NA()</f>
        <v>#N/A</v>
      </c>
      <c r="DB59" s="624" t="e">
        <f>NA()</f>
        <v>#N/A</v>
      </c>
      <c r="DC59" s="625" t="e">
        <f>DA59+DB59</f>
        <v>#N/A</v>
      </c>
      <c r="DD59" s="506"/>
      <c r="DE59" s="506"/>
      <c r="DF59" s="506"/>
      <c r="DG59" s="506"/>
      <c r="DH59" s="506"/>
      <c r="DI59" s="506"/>
      <c r="DJ59" s="506"/>
      <c r="DK59" s="506"/>
    </row>
    <row r="60" spans="2:115" ht="12.75" customHeight="1">
      <c r="B60" s="626"/>
      <c r="C60" s="627"/>
      <c r="D60" s="628" t="s">
        <v>2445</v>
      </c>
      <c r="E60" s="629" t="s">
        <v>2447</v>
      </c>
      <c r="F60" s="630">
        <f>IF(F61&lt;&gt;0,F59-F61,0)</f>
        <v>0</v>
      </c>
      <c r="G60" s="631"/>
      <c r="H60" s="632"/>
      <c r="I60" s="633"/>
      <c r="J60" s="633"/>
      <c r="K60" s="634"/>
      <c r="L60" s="635" t="e">
        <f t="shared" ref="L60:AQ60" si="66">L59+H60</f>
        <v>#N/A</v>
      </c>
      <c r="M60" s="635" t="e">
        <f t="shared" si="66"/>
        <v>#N/A</v>
      </c>
      <c r="N60" s="636" t="e">
        <f t="shared" si="66"/>
        <v>#N/A</v>
      </c>
      <c r="O60" s="637" t="e">
        <f t="shared" si="66"/>
        <v>#N/A</v>
      </c>
      <c r="P60" s="638" t="e">
        <f t="shared" si="66"/>
        <v>#N/A</v>
      </c>
      <c r="Q60" s="639" t="e">
        <f t="shared" si="66"/>
        <v>#N/A</v>
      </c>
      <c r="R60" s="640" t="e">
        <f t="shared" si="66"/>
        <v>#N/A</v>
      </c>
      <c r="S60" s="641" t="e">
        <f t="shared" si="66"/>
        <v>#N/A</v>
      </c>
      <c r="T60" s="638" t="e">
        <f t="shared" si="66"/>
        <v>#N/A</v>
      </c>
      <c r="U60" s="639" t="e">
        <f t="shared" si="66"/>
        <v>#N/A</v>
      </c>
      <c r="V60" s="640" t="e">
        <f t="shared" si="66"/>
        <v>#N/A</v>
      </c>
      <c r="W60" s="641" t="e">
        <f t="shared" si="66"/>
        <v>#N/A</v>
      </c>
      <c r="X60" s="638" t="e">
        <f t="shared" si="66"/>
        <v>#N/A</v>
      </c>
      <c r="Y60" s="639" t="e">
        <f t="shared" si="66"/>
        <v>#N/A</v>
      </c>
      <c r="Z60" s="640" t="e">
        <f t="shared" si="66"/>
        <v>#N/A</v>
      </c>
      <c r="AA60" s="641" t="e">
        <f t="shared" si="66"/>
        <v>#N/A</v>
      </c>
      <c r="AB60" s="638" t="e">
        <f t="shared" si="66"/>
        <v>#N/A</v>
      </c>
      <c r="AC60" s="639" t="e">
        <f t="shared" si="66"/>
        <v>#N/A</v>
      </c>
      <c r="AD60" s="640" t="e">
        <f t="shared" si="66"/>
        <v>#N/A</v>
      </c>
      <c r="AE60" s="641" t="e">
        <f t="shared" si="66"/>
        <v>#N/A</v>
      </c>
      <c r="AF60" s="638" t="e">
        <f t="shared" si="66"/>
        <v>#N/A</v>
      </c>
      <c r="AG60" s="639" t="e">
        <f t="shared" si="66"/>
        <v>#N/A</v>
      </c>
      <c r="AH60" s="640" t="e">
        <f t="shared" si="66"/>
        <v>#N/A</v>
      </c>
      <c r="AI60" s="641" t="e">
        <f t="shared" si="66"/>
        <v>#N/A</v>
      </c>
      <c r="AJ60" s="638" t="e">
        <f t="shared" si="66"/>
        <v>#N/A</v>
      </c>
      <c r="AK60" s="639" t="e">
        <f t="shared" si="66"/>
        <v>#N/A</v>
      </c>
      <c r="AL60" s="640" t="e">
        <f t="shared" si="66"/>
        <v>#N/A</v>
      </c>
      <c r="AM60" s="641" t="e">
        <f t="shared" si="66"/>
        <v>#N/A</v>
      </c>
      <c r="AN60" s="638" t="e">
        <f t="shared" si="66"/>
        <v>#N/A</v>
      </c>
      <c r="AO60" s="639" t="e">
        <f t="shared" si="66"/>
        <v>#N/A</v>
      </c>
      <c r="AP60" s="640" t="e">
        <f t="shared" si="66"/>
        <v>#N/A</v>
      </c>
      <c r="AQ60" s="641" t="e">
        <f t="shared" si="66"/>
        <v>#N/A</v>
      </c>
      <c r="AR60" s="638" t="e">
        <f t="shared" ref="AR60:BW60" si="67">AR59+AN60</f>
        <v>#N/A</v>
      </c>
      <c r="AS60" s="639" t="e">
        <f t="shared" si="67"/>
        <v>#N/A</v>
      </c>
      <c r="AT60" s="640" t="e">
        <f t="shared" si="67"/>
        <v>#N/A</v>
      </c>
      <c r="AU60" s="641" t="e">
        <f t="shared" si="67"/>
        <v>#N/A</v>
      </c>
      <c r="AV60" s="638" t="e">
        <f t="shared" si="67"/>
        <v>#N/A</v>
      </c>
      <c r="AW60" s="639" t="e">
        <f t="shared" si="67"/>
        <v>#N/A</v>
      </c>
      <c r="AX60" s="640" t="e">
        <f t="shared" si="67"/>
        <v>#N/A</v>
      </c>
      <c r="AY60" s="641" t="e">
        <f t="shared" si="67"/>
        <v>#N/A</v>
      </c>
      <c r="AZ60" s="638" t="e">
        <f t="shared" si="67"/>
        <v>#N/A</v>
      </c>
      <c r="BA60" s="639" t="e">
        <f t="shared" si="67"/>
        <v>#N/A</v>
      </c>
      <c r="BB60" s="640" t="e">
        <f t="shared" si="67"/>
        <v>#N/A</v>
      </c>
      <c r="BC60" s="641" t="e">
        <f t="shared" si="67"/>
        <v>#N/A</v>
      </c>
      <c r="BD60" s="638" t="e">
        <f t="shared" si="67"/>
        <v>#N/A</v>
      </c>
      <c r="BE60" s="639" t="e">
        <f t="shared" si="67"/>
        <v>#N/A</v>
      </c>
      <c r="BF60" s="640" t="e">
        <f t="shared" si="67"/>
        <v>#N/A</v>
      </c>
      <c r="BG60" s="641" t="e">
        <f t="shared" si="67"/>
        <v>#N/A</v>
      </c>
      <c r="BH60" s="638" t="e">
        <f t="shared" si="67"/>
        <v>#N/A</v>
      </c>
      <c r="BI60" s="639" t="e">
        <f t="shared" si="67"/>
        <v>#N/A</v>
      </c>
      <c r="BJ60" s="640" t="e">
        <f t="shared" si="67"/>
        <v>#N/A</v>
      </c>
      <c r="BK60" s="641" t="e">
        <f t="shared" si="67"/>
        <v>#N/A</v>
      </c>
      <c r="BL60" s="638" t="e">
        <f t="shared" si="67"/>
        <v>#N/A</v>
      </c>
      <c r="BM60" s="639" t="e">
        <f t="shared" si="67"/>
        <v>#N/A</v>
      </c>
      <c r="BN60" s="640" t="e">
        <f t="shared" si="67"/>
        <v>#N/A</v>
      </c>
      <c r="BO60" s="641" t="e">
        <f t="shared" si="67"/>
        <v>#N/A</v>
      </c>
      <c r="BP60" s="638" t="e">
        <f t="shared" si="67"/>
        <v>#N/A</v>
      </c>
      <c r="BQ60" s="639" t="e">
        <f t="shared" si="67"/>
        <v>#N/A</v>
      </c>
      <c r="BR60" s="640" t="e">
        <f t="shared" si="67"/>
        <v>#N/A</v>
      </c>
      <c r="BS60" s="641" t="e">
        <f t="shared" si="67"/>
        <v>#N/A</v>
      </c>
      <c r="BT60" s="638" t="e">
        <f t="shared" si="67"/>
        <v>#N/A</v>
      </c>
      <c r="BU60" s="639" t="e">
        <f t="shared" si="67"/>
        <v>#N/A</v>
      </c>
      <c r="BV60" s="640" t="e">
        <f t="shared" si="67"/>
        <v>#N/A</v>
      </c>
      <c r="BW60" s="641" t="e">
        <f t="shared" si="67"/>
        <v>#N/A</v>
      </c>
      <c r="BX60" s="638" t="e">
        <f t="shared" ref="BX60:DC60" si="68">BX59+BT60</f>
        <v>#N/A</v>
      </c>
      <c r="BY60" s="639" t="e">
        <f t="shared" si="68"/>
        <v>#N/A</v>
      </c>
      <c r="BZ60" s="640" t="e">
        <f t="shared" si="68"/>
        <v>#N/A</v>
      </c>
      <c r="CA60" s="641" t="e">
        <f t="shared" si="68"/>
        <v>#N/A</v>
      </c>
      <c r="CB60" s="638" t="e">
        <f t="shared" si="68"/>
        <v>#N/A</v>
      </c>
      <c r="CC60" s="639" t="e">
        <f t="shared" si="68"/>
        <v>#N/A</v>
      </c>
      <c r="CD60" s="640" t="e">
        <f t="shared" si="68"/>
        <v>#N/A</v>
      </c>
      <c r="CE60" s="641" t="e">
        <f t="shared" si="68"/>
        <v>#N/A</v>
      </c>
      <c r="CF60" s="638" t="e">
        <f t="shared" si="68"/>
        <v>#N/A</v>
      </c>
      <c r="CG60" s="639" t="e">
        <f t="shared" si="68"/>
        <v>#N/A</v>
      </c>
      <c r="CH60" s="640" t="e">
        <f t="shared" si="68"/>
        <v>#N/A</v>
      </c>
      <c r="CI60" s="641" t="e">
        <f t="shared" si="68"/>
        <v>#N/A</v>
      </c>
      <c r="CJ60" s="638" t="e">
        <f t="shared" si="68"/>
        <v>#N/A</v>
      </c>
      <c r="CK60" s="639" t="e">
        <f t="shared" si="68"/>
        <v>#N/A</v>
      </c>
      <c r="CL60" s="640" t="e">
        <f t="shared" si="68"/>
        <v>#N/A</v>
      </c>
      <c r="CM60" s="641" t="e">
        <f t="shared" si="68"/>
        <v>#N/A</v>
      </c>
      <c r="CN60" s="638" t="e">
        <f t="shared" si="68"/>
        <v>#N/A</v>
      </c>
      <c r="CO60" s="639" t="e">
        <f t="shared" si="68"/>
        <v>#N/A</v>
      </c>
      <c r="CP60" s="640" t="e">
        <f t="shared" si="68"/>
        <v>#N/A</v>
      </c>
      <c r="CQ60" s="641" t="e">
        <f t="shared" si="68"/>
        <v>#N/A</v>
      </c>
      <c r="CR60" s="638" t="e">
        <f t="shared" si="68"/>
        <v>#N/A</v>
      </c>
      <c r="CS60" s="639" t="e">
        <f t="shared" si="68"/>
        <v>#N/A</v>
      </c>
      <c r="CT60" s="640" t="e">
        <f t="shared" si="68"/>
        <v>#N/A</v>
      </c>
      <c r="CU60" s="641" t="e">
        <f t="shared" si="68"/>
        <v>#N/A</v>
      </c>
      <c r="CV60" s="638" t="e">
        <f t="shared" si="68"/>
        <v>#N/A</v>
      </c>
      <c r="CW60" s="639" t="e">
        <f t="shared" si="68"/>
        <v>#N/A</v>
      </c>
      <c r="CX60" s="640" t="e">
        <f t="shared" si="68"/>
        <v>#N/A</v>
      </c>
      <c r="CY60" s="641" t="e">
        <f t="shared" si="68"/>
        <v>#N/A</v>
      </c>
      <c r="CZ60" s="638" t="e">
        <f t="shared" si="68"/>
        <v>#N/A</v>
      </c>
      <c r="DA60" s="639" t="e">
        <f t="shared" si="68"/>
        <v>#N/A</v>
      </c>
      <c r="DB60" s="640" t="e">
        <f t="shared" si="68"/>
        <v>#N/A</v>
      </c>
      <c r="DC60" s="641" t="e">
        <f t="shared" si="68"/>
        <v>#N/A</v>
      </c>
      <c r="DD60" s="506"/>
      <c r="DE60" s="506"/>
      <c r="DF60" s="506"/>
      <c r="DG60" s="506"/>
      <c r="DH60" s="506"/>
      <c r="DI60" s="506"/>
      <c r="DJ60" s="506"/>
      <c r="DK60" s="506"/>
    </row>
    <row r="61" spans="2:115" ht="12.75" customHeight="1">
      <c r="B61" s="626"/>
      <c r="C61" s="627"/>
      <c r="D61" s="642" t="s">
        <v>2448</v>
      </c>
      <c r="E61" s="643" t="s">
        <v>2449</v>
      </c>
      <c r="F61" s="644"/>
      <c r="G61" s="645">
        <f>IF(F61=0,0,F61/F$115)</f>
        <v>0</v>
      </c>
      <c r="H61" s="646"/>
      <c r="I61" s="647"/>
      <c r="J61" s="647"/>
      <c r="K61" s="648"/>
      <c r="L61" s="649">
        <f>IF(O61&lt;&gt;0,(O61/$F61)*100,0)</f>
        <v>0</v>
      </c>
      <c r="M61" s="649">
        <v>0</v>
      </c>
      <c r="N61" s="650">
        <f>O61-M61</f>
        <v>0</v>
      </c>
      <c r="O61" s="651"/>
      <c r="P61" s="652">
        <f>IF(S61&lt;&gt;0,(S61/$F61)*100,0)</f>
        <v>0</v>
      </c>
      <c r="Q61" s="649">
        <v>0</v>
      </c>
      <c r="R61" s="649">
        <f>S61-Q61</f>
        <v>0</v>
      </c>
      <c r="S61" s="651"/>
      <c r="T61" s="652">
        <f>IF(W61&lt;&gt;0,(W61/$F61)*100,0)</f>
        <v>0</v>
      </c>
      <c r="U61" s="649">
        <v>0</v>
      </c>
      <c r="V61" s="649">
        <f>W61-U61</f>
        <v>0</v>
      </c>
      <c r="W61" s="651"/>
      <c r="X61" s="652">
        <f>IF(AA61&lt;&gt;0,(AA61/$F61)*100,0)</f>
        <v>0</v>
      </c>
      <c r="Y61" s="649">
        <v>0</v>
      </c>
      <c r="Z61" s="649">
        <f>AA61-Y61</f>
        <v>0</v>
      </c>
      <c r="AA61" s="651"/>
      <c r="AB61" s="652">
        <f>IF(AE61&lt;&gt;0,(AE61/$F61)*100,0)</f>
        <v>0</v>
      </c>
      <c r="AC61" s="649">
        <v>0</v>
      </c>
      <c r="AD61" s="649">
        <f>AE61-AC61</f>
        <v>0</v>
      </c>
      <c r="AE61" s="651"/>
      <c r="AF61" s="652">
        <f>IF(AI61&lt;&gt;0,(AI61/$F61)*100,0)</f>
        <v>0</v>
      </c>
      <c r="AG61" s="649">
        <v>0</v>
      </c>
      <c r="AH61" s="649">
        <f>AI61-AG61</f>
        <v>0</v>
      </c>
      <c r="AI61" s="651"/>
      <c r="AJ61" s="652">
        <f>IF(AM61&lt;&gt;0,(AM61/$F61)*100,0)</f>
        <v>0</v>
      </c>
      <c r="AK61" s="649">
        <v>0</v>
      </c>
      <c r="AL61" s="649">
        <f>AM61-AK61</f>
        <v>0</v>
      </c>
      <c r="AM61" s="651"/>
      <c r="AN61" s="652">
        <f>IF(AQ61&lt;&gt;0,(AQ61/$F61)*100,0)</f>
        <v>0</v>
      </c>
      <c r="AO61" s="649">
        <v>0</v>
      </c>
      <c r="AP61" s="649">
        <f>AQ61-AO61</f>
        <v>0</v>
      </c>
      <c r="AQ61" s="651"/>
      <c r="AR61" s="652">
        <f>IF(AU61&lt;&gt;0,(AU61/$F61)*100,0)</f>
        <v>0</v>
      </c>
      <c r="AS61" s="649">
        <v>0</v>
      </c>
      <c r="AT61" s="649">
        <f>AU61-AS61</f>
        <v>0</v>
      </c>
      <c r="AU61" s="651"/>
      <c r="AV61" s="652">
        <f>IF(AY61&lt;&gt;0,(AY61/$F61)*100,0)</f>
        <v>0</v>
      </c>
      <c r="AW61" s="649">
        <v>0</v>
      </c>
      <c r="AX61" s="649">
        <f>AY61-AW61</f>
        <v>0</v>
      </c>
      <c r="AY61" s="651"/>
      <c r="AZ61" s="652">
        <f>IF(BC61&lt;&gt;0,(BC61/$F61)*100,0)</f>
        <v>0</v>
      </c>
      <c r="BA61" s="649">
        <v>0</v>
      </c>
      <c r="BB61" s="649">
        <f>BC61-BA61</f>
        <v>0</v>
      </c>
      <c r="BC61" s="651"/>
      <c r="BD61" s="652">
        <f>IF(BG61&lt;&gt;0,(BG61/$F61)*100,0)</f>
        <v>0</v>
      </c>
      <c r="BE61" s="649">
        <v>0</v>
      </c>
      <c r="BF61" s="649">
        <f>BG61-BE61</f>
        <v>0</v>
      </c>
      <c r="BG61" s="651"/>
      <c r="BH61" s="652">
        <f>IF(BK61&lt;&gt;0,(BK61/$F61)*100,0)</f>
        <v>0</v>
      </c>
      <c r="BI61" s="649">
        <v>0</v>
      </c>
      <c r="BJ61" s="649">
        <f>BK61-BI61</f>
        <v>0</v>
      </c>
      <c r="BK61" s="651"/>
      <c r="BL61" s="652">
        <f>IF(BO61&lt;&gt;0,(BO61/$F61)*100,0)</f>
        <v>0</v>
      </c>
      <c r="BM61" s="649">
        <v>0</v>
      </c>
      <c r="BN61" s="649">
        <f>BO61-BM61</f>
        <v>0</v>
      </c>
      <c r="BO61" s="651"/>
      <c r="BP61" s="652">
        <f>IF(BS61&lt;&gt;0,(BS61/$F61)*100,0)</f>
        <v>0</v>
      </c>
      <c r="BQ61" s="649">
        <v>0</v>
      </c>
      <c r="BR61" s="649">
        <f>BS61-BQ61</f>
        <v>0</v>
      </c>
      <c r="BS61" s="651"/>
      <c r="BT61" s="652">
        <f>IF(BW61&lt;&gt;0,(BW61/$F61)*100,0)</f>
        <v>0</v>
      </c>
      <c r="BU61" s="649">
        <v>0</v>
      </c>
      <c r="BV61" s="649">
        <f>BW61-BU61</f>
        <v>0</v>
      </c>
      <c r="BW61" s="651"/>
      <c r="BX61" s="652">
        <f>IF(CA61&lt;&gt;0,(CA61/$F61)*100,0)</f>
        <v>0</v>
      </c>
      <c r="BY61" s="649">
        <v>0</v>
      </c>
      <c r="BZ61" s="649">
        <f>CA61-BY61</f>
        <v>0</v>
      </c>
      <c r="CA61" s="651"/>
      <c r="CB61" s="652">
        <f>IF(CE61&lt;&gt;0,(CE61/$F61)*100,0)</f>
        <v>0</v>
      </c>
      <c r="CC61" s="649">
        <v>0</v>
      </c>
      <c r="CD61" s="649">
        <f>CE61-CC61</f>
        <v>0</v>
      </c>
      <c r="CE61" s="651"/>
      <c r="CF61" s="652">
        <f>IF(CI61&lt;&gt;0,(CI61/$F61)*100,0)</f>
        <v>0</v>
      </c>
      <c r="CG61" s="649">
        <v>0</v>
      </c>
      <c r="CH61" s="649">
        <f>CI61-CG61</f>
        <v>0</v>
      </c>
      <c r="CI61" s="651"/>
      <c r="CJ61" s="652">
        <f>IF(CM61&lt;&gt;0,(CM61/$F61)*100,0)</f>
        <v>0</v>
      </c>
      <c r="CK61" s="649">
        <v>0</v>
      </c>
      <c r="CL61" s="649">
        <f>CM61-CK61</f>
        <v>0</v>
      </c>
      <c r="CM61" s="651"/>
      <c r="CN61" s="652">
        <f>IF(CQ61&lt;&gt;0,(CQ61/$F61)*100,0)</f>
        <v>0</v>
      </c>
      <c r="CO61" s="649">
        <v>0</v>
      </c>
      <c r="CP61" s="649">
        <f>CQ61-CO61</f>
        <v>0</v>
      </c>
      <c r="CQ61" s="651"/>
      <c r="CR61" s="652">
        <f>IF(CU61&lt;&gt;0,(CU61/$F61)*100,0)</f>
        <v>0</v>
      </c>
      <c r="CS61" s="649">
        <v>0</v>
      </c>
      <c r="CT61" s="649">
        <f>CU61-CS61</f>
        <v>0</v>
      </c>
      <c r="CU61" s="651"/>
      <c r="CV61" s="652">
        <f>IF(CY61&lt;&gt;0,(CY61/$F61)*100,0)</f>
        <v>0</v>
      </c>
      <c r="CW61" s="649">
        <v>0</v>
      </c>
      <c r="CX61" s="649">
        <f>CY61-CW61</f>
        <v>0</v>
      </c>
      <c r="CY61" s="651"/>
      <c r="CZ61" s="652">
        <f>IF(DC61&lt;&gt;0,(DC61/$F61)*100,0)</f>
        <v>0</v>
      </c>
      <c r="DA61" s="649">
        <v>0</v>
      </c>
      <c r="DB61" s="649">
        <f>DC61-DA61</f>
        <v>0</v>
      </c>
      <c r="DC61" s="651"/>
      <c r="DD61" s="506"/>
      <c r="DE61" s="506"/>
      <c r="DF61" s="506"/>
      <c r="DG61" s="506"/>
      <c r="DH61" s="506"/>
      <c r="DI61" s="506"/>
      <c r="DJ61" s="506"/>
      <c r="DK61" s="506"/>
    </row>
    <row r="62" spans="2:115" ht="12.75" customHeight="1">
      <c r="B62" s="665"/>
      <c r="C62" s="627"/>
      <c r="D62" s="653" t="s">
        <v>2450</v>
      </c>
      <c r="E62" s="654" t="s">
        <v>2451</v>
      </c>
      <c r="F62" s="655" t="e">
        <f>IF(F61=0,F59,F61)</f>
        <v>#N/A</v>
      </c>
      <c r="G62" s="656"/>
      <c r="H62" s="657"/>
      <c r="I62" s="658"/>
      <c r="J62" s="658"/>
      <c r="K62" s="659"/>
      <c r="L62" s="660">
        <f t="shared" ref="L62:AQ62" si="69">L61+H62</f>
        <v>0</v>
      </c>
      <c r="M62" s="660">
        <f t="shared" si="69"/>
        <v>0</v>
      </c>
      <c r="N62" s="661">
        <f t="shared" si="69"/>
        <v>0</v>
      </c>
      <c r="O62" s="662">
        <f t="shared" si="69"/>
        <v>0</v>
      </c>
      <c r="P62" s="663">
        <f t="shared" si="69"/>
        <v>0</v>
      </c>
      <c r="Q62" s="660">
        <f t="shared" si="69"/>
        <v>0</v>
      </c>
      <c r="R62" s="660">
        <f t="shared" si="69"/>
        <v>0</v>
      </c>
      <c r="S62" s="662">
        <f t="shared" si="69"/>
        <v>0</v>
      </c>
      <c r="T62" s="663">
        <f t="shared" si="69"/>
        <v>0</v>
      </c>
      <c r="U62" s="660">
        <f t="shared" si="69"/>
        <v>0</v>
      </c>
      <c r="V62" s="660">
        <f t="shared" si="69"/>
        <v>0</v>
      </c>
      <c r="W62" s="662">
        <f t="shared" si="69"/>
        <v>0</v>
      </c>
      <c r="X62" s="663">
        <f t="shared" si="69"/>
        <v>0</v>
      </c>
      <c r="Y62" s="660">
        <f t="shared" si="69"/>
        <v>0</v>
      </c>
      <c r="Z62" s="660">
        <f t="shared" si="69"/>
        <v>0</v>
      </c>
      <c r="AA62" s="662">
        <f t="shared" si="69"/>
        <v>0</v>
      </c>
      <c r="AB62" s="663">
        <f t="shared" si="69"/>
        <v>0</v>
      </c>
      <c r="AC62" s="660">
        <f t="shared" si="69"/>
        <v>0</v>
      </c>
      <c r="AD62" s="660">
        <f t="shared" si="69"/>
        <v>0</v>
      </c>
      <c r="AE62" s="662">
        <f t="shared" si="69"/>
        <v>0</v>
      </c>
      <c r="AF62" s="663">
        <f t="shared" si="69"/>
        <v>0</v>
      </c>
      <c r="AG62" s="660">
        <f t="shared" si="69"/>
        <v>0</v>
      </c>
      <c r="AH62" s="660">
        <f t="shared" si="69"/>
        <v>0</v>
      </c>
      <c r="AI62" s="662">
        <f t="shared" si="69"/>
        <v>0</v>
      </c>
      <c r="AJ62" s="663">
        <f t="shared" si="69"/>
        <v>0</v>
      </c>
      <c r="AK62" s="660">
        <f t="shared" si="69"/>
        <v>0</v>
      </c>
      <c r="AL62" s="660">
        <f t="shared" si="69"/>
        <v>0</v>
      </c>
      <c r="AM62" s="662">
        <f t="shared" si="69"/>
        <v>0</v>
      </c>
      <c r="AN62" s="663">
        <f t="shared" si="69"/>
        <v>0</v>
      </c>
      <c r="AO62" s="660">
        <f t="shared" si="69"/>
        <v>0</v>
      </c>
      <c r="AP62" s="660">
        <f t="shared" si="69"/>
        <v>0</v>
      </c>
      <c r="AQ62" s="662">
        <f t="shared" si="69"/>
        <v>0</v>
      </c>
      <c r="AR62" s="663">
        <f t="shared" ref="AR62:BW62" si="70">AR61+AN62</f>
        <v>0</v>
      </c>
      <c r="AS62" s="660">
        <f t="shared" si="70"/>
        <v>0</v>
      </c>
      <c r="AT62" s="660">
        <f t="shared" si="70"/>
        <v>0</v>
      </c>
      <c r="AU62" s="662">
        <f t="shared" si="70"/>
        <v>0</v>
      </c>
      <c r="AV62" s="663">
        <f t="shared" si="70"/>
        <v>0</v>
      </c>
      <c r="AW62" s="660">
        <f t="shared" si="70"/>
        <v>0</v>
      </c>
      <c r="AX62" s="660">
        <f t="shared" si="70"/>
        <v>0</v>
      </c>
      <c r="AY62" s="662">
        <f t="shared" si="70"/>
        <v>0</v>
      </c>
      <c r="AZ62" s="663">
        <f t="shared" si="70"/>
        <v>0</v>
      </c>
      <c r="BA62" s="660">
        <f t="shared" si="70"/>
        <v>0</v>
      </c>
      <c r="BB62" s="660">
        <f t="shared" si="70"/>
        <v>0</v>
      </c>
      <c r="BC62" s="662">
        <f t="shared" si="70"/>
        <v>0</v>
      </c>
      <c r="BD62" s="663">
        <f t="shared" si="70"/>
        <v>0</v>
      </c>
      <c r="BE62" s="660">
        <f t="shared" si="70"/>
        <v>0</v>
      </c>
      <c r="BF62" s="660">
        <f t="shared" si="70"/>
        <v>0</v>
      </c>
      <c r="BG62" s="662">
        <f t="shared" si="70"/>
        <v>0</v>
      </c>
      <c r="BH62" s="663">
        <f t="shared" si="70"/>
        <v>0</v>
      </c>
      <c r="BI62" s="660">
        <f t="shared" si="70"/>
        <v>0</v>
      </c>
      <c r="BJ62" s="660">
        <f t="shared" si="70"/>
        <v>0</v>
      </c>
      <c r="BK62" s="662">
        <f t="shared" si="70"/>
        <v>0</v>
      </c>
      <c r="BL62" s="663">
        <f t="shared" si="70"/>
        <v>0</v>
      </c>
      <c r="BM62" s="660">
        <f t="shared" si="70"/>
        <v>0</v>
      </c>
      <c r="BN62" s="660">
        <f t="shared" si="70"/>
        <v>0</v>
      </c>
      <c r="BO62" s="662">
        <f t="shared" si="70"/>
        <v>0</v>
      </c>
      <c r="BP62" s="663">
        <f t="shared" si="70"/>
        <v>0</v>
      </c>
      <c r="BQ62" s="660">
        <f t="shared" si="70"/>
        <v>0</v>
      </c>
      <c r="BR62" s="660">
        <f t="shared" si="70"/>
        <v>0</v>
      </c>
      <c r="BS62" s="662">
        <f t="shared" si="70"/>
        <v>0</v>
      </c>
      <c r="BT62" s="663">
        <f t="shared" si="70"/>
        <v>0</v>
      </c>
      <c r="BU62" s="660">
        <f t="shared" si="70"/>
        <v>0</v>
      </c>
      <c r="BV62" s="660">
        <f t="shared" si="70"/>
        <v>0</v>
      </c>
      <c r="BW62" s="662">
        <f t="shared" si="70"/>
        <v>0</v>
      </c>
      <c r="BX62" s="663">
        <f t="shared" ref="BX62:DC62" si="71">BX61+BT62</f>
        <v>0</v>
      </c>
      <c r="BY62" s="660">
        <f t="shared" si="71"/>
        <v>0</v>
      </c>
      <c r="BZ62" s="660">
        <f t="shared" si="71"/>
        <v>0</v>
      </c>
      <c r="CA62" s="662">
        <f t="shared" si="71"/>
        <v>0</v>
      </c>
      <c r="CB62" s="663">
        <f t="shared" si="71"/>
        <v>0</v>
      </c>
      <c r="CC62" s="660">
        <f t="shared" si="71"/>
        <v>0</v>
      </c>
      <c r="CD62" s="660">
        <f t="shared" si="71"/>
        <v>0</v>
      </c>
      <c r="CE62" s="662">
        <f t="shared" si="71"/>
        <v>0</v>
      </c>
      <c r="CF62" s="663">
        <f t="shared" si="71"/>
        <v>0</v>
      </c>
      <c r="CG62" s="660">
        <f t="shared" si="71"/>
        <v>0</v>
      </c>
      <c r="CH62" s="660">
        <f t="shared" si="71"/>
        <v>0</v>
      </c>
      <c r="CI62" s="662">
        <f t="shared" si="71"/>
        <v>0</v>
      </c>
      <c r="CJ62" s="663">
        <f t="shared" si="71"/>
        <v>0</v>
      </c>
      <c r="CK62" s="660">
        <f t="shared" si="71"/>
        <v>0</v>
      </c>
      <c r="CL62" s="660">
        <f t="shared" si="71"/>
        <v>0</v>
      </c>
      <c r="CM62" s="662">
        <f t="shared" si="71"/>
        <v>0</v>
      </c>
      <c r="CN62" s="663">
        <f t="shared" si="71"/>
        <v>0</v>
      </c>
      <c r="CO62" s="660">
        <f t="shared" si="71"/>
        <v>0</v>
      </c>
      <c r="CP62" s="660">
        <f t="shared" si="71"/>
        <v>0</v>
      </c>
      <c r="CQ62" s="662">
        <f t="shared" si="71"/>
        <v>0</v>
      </c>
      <c r="CR62" s="663">
        <f t="shared" si="71"/>
        <v>0</v>
      </c>
      <c r="CS62" s="660">
        <f t="shared" si="71"/>
        <v>0</v>
      </c>
      <c r="CT62" s="660">
        <f t="shared" si="71"/>
        <v>0</v>
      </c>
      <c r="CU62" s="662">
        <f t="shared" si="71"/>
        <v>0</v>
      </c>
      <c r="CV62" s="663">
        <f t="shared" si="71"/>
        <v>0</v>
      </c>
      <c r="CW62" s="660">
        <f t="shared" si="71"/>
        <v>0</v>
      </c>
      <c r="CX62" s="660">
        <f t="shared" si="71"/>
        <v>0</v>
      </c>
      <c r="CY62" s="662">
        <f t="shared" si="71"/>
        <v>0</v>
      </c>
      <c r="CZ62" s="663">
        <f t="shared" si="71"/>
        <v>0</v>
      </c>
      <c r="DA62" s="660">
        <f t="shared" si="71"/>
        <v>0</v>
      </c>
      <c r="DB62" s="660">
        <f t="shared" si="71"/>
        <v>0</v>
      </c>
      <c r="DC62" s="662">
        <f t="shared" si="71"/>
        <v>0</v>
      </c>
      <c r="DD62" s="506"/>
      <c r="DE62" s="506"/>
      <c r="DF62" s="506"/>
      <c r="DG62" s="506"/>
      <c r="DH62" s="506"/>
      <c r="DI62" s="506"/>
      <c r="DJ62" s="506"/>
      <c r="DK62" s="506"/>
    </row>
    <row r="63" spans="2:115" ht="12.75" customHeight="1">
      <c r="B63" s="610">
        <v>13</v>
      </c>
      <c r="C63" s="664" t="e">
        <f>NA()</f>
        <v>#N/A</v>
      </c>
      <c r="D63" s="612" t="s">
        <v>2445</v>
      </c>
      <c r="E63" s="613" t="s">
        <v>2446</v>
      </c>
      <c r="F63" s="614" t="e">
        <f>NA()</f>
        <v>#N/A</v>
      </c>
      <c r="G63" s="615">
        <v>2.0691972442341999E-2</v>
      </c>
      <c r="H63" s="616"/>
      <c r="I63" s="617"/>
      <c r="J63" s="617"/>
      <c r="K63" s="618"/>
      <c r="L63" s="619" t="e">
        <f>NA()</f>
        <v>#N/A</v>
      </c>
      <c r="M63" s="620" t="e">
        <f>NA()</f>
        <v>#N/A</v>
      </c>
      <c r="N63" s="621" t="e">
        <f>NA()</f>
        <v>#N/A</v>
      </c>
      <c r="O63" s="622" t="e">
        <f>'COMP INVESTIM.'!#REF!</f>
        <v>#REF!</v>
      </c>
      <c r="P63" s="623" t="e">
        <f>NA()</f>
        <v>#N/A</v>
      </c>
      <c r="Q63" s="624" t="e">
        <f>NA()</f>
        <v>#N/A</v>
      </c>
      <c r="R63" s="624" t="e">
        <f>NA()</f>
        <v>#N/A</v>
      </c>
      <c r="S63" s="625" t="e">
        <f>Q63+R63</f>
        <v>#N/A</v>
      </c>
      <c r="T63" s="623">
        <v>16.6666666666666</v>
      </c>
      <c r="U63" s="624" t="e">
        <f>NA()</f>
        <v>#N/A</v>
      </c>
      <c r="V63" s="624" t="e">
        <f>NA()</f>
        <v>#N/A</v>
      </c>
      <c r="W63" s="625" t="e">
        <f>U63+V63</f>
        <v>#N/A</v>
      </c>
      <c r="X63" s="623">
        <v>16.6666666666666</v>
      </c>
      <c r="Y63" s="624" t="e">
        <f>NA()</f>
        <v>#N/A</v>
      </c>
      <c r="Z63" s="624" t="e">
        <f>NA()</f>
        <v>#N/A</v>
      </c>
      <c r="AA63" s="625" t="e">
        <f>Y63+Z63</f>
        <v>#N/A</v>
      </c>
      <c r="AB63" s="623">
        <v>16.6666666666666</v>
      </c>
      <c r="AC63" s="624" t="e">
        <f>NA()</f>
        <v>#N/A</v>
      </c>
      <c r="AD63" s="624" t="e">
        <f>NA()</f>
        <v>#N/A</v>
      </c>
      <c r="AE63" s="625" t="e">
        <f>AC63+AD63</f>
        <v>#N/A</v>
      </c>
      <c r="AF63" s="623">
        <v>16.6666666666666</v>
      </c>
      <c r="AG63" s="624" t="e">
        <f>NA()</f>
        <v>#N/A</v>
      </c>
      <c r="AH63" s="624" t="e">
        <f>NA()</f>
        <v>#N/A</v>
      </c>
      <c r="AI63" s="625" t="e">
        <f>AG63+AH63</f>
        <v>#N/A</v>
      </c>
      <c r="AJ63" s="623" t="e">
        <f>NA()</f>
        <v>#N/A</v>
      </c>
      <c r="AK63" s="624" t="e">
        <f>NA()</f>
        <v>#N/A</v>
      </c>
      <c r="AL63" s="624" t="e">
        <f>NA()</f>
        <v>#N/A</v>
      </c>
      <c r="AM63" s="625" t="e">
        <f>AK63+AL63</f>
        <v>#N/A</v>
      </c>
      <c r="AN63" s="623" t="e">
        <f>NA()</f>
        <v>#N/A</v>
      </c>
      <c r="AO63" s="624" t="e">
        <f>NA()</f>
        <v>#N/A</v>
      </c>
      <c r="AP63" s="624" t="e">
        <f>NA()</f>
        <v>#N/A</v>
      </c>
      <c r="AQ63" s="625" t="e">
        <f>AO63+AP63</f>
        <v>#N/A</v>
      </c>
      <c r="AR63" s="623" t="e">
        <f>NA()</f>
        <v>#N/A</v>
      </c>
      <c r="AS63" s="624" t="e">
        <f>NA()</f>
        <v>#N/A</v>
      </c>
      <c r="AT63" s="624" t="e">
        <f>NA()</f>
        <v>#N/A</v>
      </c>
      <c r="AU63" s="625" t="e">
        <f>AS63+AT63</f>
        <v>#N/A</v>
      </c>
      <c r="AV63" s="623" t="e">
        <f>NA()</f>
        <v>#N/A</v>
      </c>
      <c r="AW63" s="624" t="e">
        <f>NA()</f>
        <v>#N/A</v>
      </c>
      <c r="AX63" s="624" t="e">
        <f>NA()</f>
        <v>#N/A</v>
      </c>
      <c r="AY63" s="625" t="e">
        <f>AW63+AX63</f>
        <v>#N/A</v>
      </c>
      <c r="AZ63" s="623" t="e">
        <f>NA()</f>
        <v>#N/A</v>
      </c>
      <c r="BA63" s="624" t="e">
        <f>NA()</f>
        <v>#N/A</v>
      </c>
      <c r="BB63" s="624" t="e">
        <f>NA()</f>
        <v>#N/A</v>
      </c>
      <c r="BC63" s="625" t="e">
        <f>BA63+BB63</f>
        <v>#N/A</v>
      </c>
      <c r="BD63" s="623" t="e">
        <f>NA()</f>
        <v>#N/A</v>
      </c>
      <c r="BE63" s="624" t="e">
        <f>NA()</f>
        <v>#N/A</v>
      </c>
      <c r="BF63" s="624" t="e">
        <f>NA()</f>
        <v>#N/A</v>
      </c>
      <c r="BG63" s="625" t="e">
        <f>BE63+BF63</f>
        <v>#N/A</v>
      </c>
      <c r="BH63" s="623" t="e">
        <f>NA()</f>
        <v>#N/A</v>
      </c>
      <c r="BI63" s="624" t="e">
        <f>NA()</f>
        <v>#N/A</v>
      </c>
      <c r="BJ63" s="624" t="e">
        <f>NA()</f>
        <v>#N/A</v>
      </c>
      <c r="BK63" s="625" t="e">
        <f>BI63+BJ63</f>
        <v>#N/A</v>
      </c>
      <c r="BL63" s="623" t="e">
        <f>NA()</f>
        <v>#N/A</v>
      </c>
      <c r="BM63" s="624" t="e">
        <f>NA()</f>
        <v>#N/A</v>
      </c>
      <c r="BN63" s="624" t="e">
        <f>NA()</f>
        <v>#N/A</v>
      </c>
      <c r="BO63" s="625" t="e">
        <f>BM63+BN63</f>
        <v>#N/A</v>
      </c>
      <c r="BP63" s="623" t="e">
        <f>NA()</f>
        <v>#N/A</v>
      </c>
      <c r="BQ63" s="624" t="e">
        <f>NA()</f>
        <v>#N/A</v>
      </c>
      <c r="BR63" s="624" t="e">
        <f>NA()</f>
        <v>#N/A</v>
      </c>
      <c r="BS63" s="625" t="e">
        <f>BQ63+BR63</f>
        <v>#N/A</v>
      </c>
      <c r="BT63" s="623" t="e">
        <f>NA()</f>
        <v>#N/A</v>
      </c>
      <c r="BU63" s="624" t="e">
        <f>NA()</f>
        <v>#N/A</v>
      </c>
      <c r="BV63" s="624" t="e">
        <f>NA()</f>
        <v>#N/A</v>
      </c>
      <c r="BW63" s="625" t="e">
        <f>BU63+BV63</f>
        <v>#N/A</v>
      </c>
      <c r="BX63" s="623" t="e">
        <f>NA()</f>
        <v>#N/A</v>
      </c>
      <c r="BY63" s="624" t="e">
        <f>NA()</f>
        <v>#N/A</v>
      </c>
      <c r="BZ63" s="624" t="e">
        <f>NA()</f>
        <v>#N/A</v>
      </c>
      <c r="CA63" s="625" t="e">
        <f>BY63+BZ63</f>
        <v>#N/A</v>
      </c>
      <c r="CB63" s="623" t="e">
        <f>NA()</f>
        <v>#N/A</v>
      </c>
      <c r="CC63" s="624" t="e">
        <f>NA()</f>
        <v>#N/A</v>
      </c>
      <c r="CD63" s="624" t="e">
        <f>NA()</f>
        <v>#N/A</v>
      </c>
      <c r="CE63" s="625" t="e">
        <f>CC63+CD63</f>
        <v>#N/A</v>
      </c>
      <c r="CF63" s="623" t="e">
        <f>NA()</f>
        <v>#N/A</v>
      </c>
      <c r="CG63" s="624" t="e">
        <f>NA()</f>
        <v>#N/A</v>
      </c>
      <c r="CH63" s="624" t="e">
        <f>NA()</f>
        <v>#N/A</v>
      </c>
      <c r="CI63" s="625" t="e">
        <f>CG63+CH63</f>
        <v>#N/A</v>
      </c>
      <c r="CJ63" s="623" t="e">
        <f>NA()</f>
        <v>#N/A</v>
      </c>
      <c r="CK63" s="624" t="e">
        <f>NA()</f>
        <v>#N/A</v>
      </c>
      <c r="CL63" s="624" t="e">
        <f>NA()</f>
        <v>#N/A</v>
      </c>
      <c r="CM63" s="625" t="e">
        <f>CK63+CL63</f>
        <v>#N/A</v>
      </c>
      <c r="CN63" s="623" t="e">
        <f>NA()</f>
        <v>#N/A</v>
      </c>
      <c r="CO63" s="624" t="e">
        <f>NA()</f>
        <v>#N/A</v>
      </c>
      <c r="CP63" s="624" t="e">
        <f>NA()</f>
        <v>#N/A</v>
      </c>
      <c r="CQ63" s="625" t="e">
        <f>CO63+CP63</f>
        <v>#N/A</v>
      </c>
      <c r="CR63" s="623" t="e">
        <f>NA()</f>
        <v>#N/A</v>
      </c>
      <c r="CS63" s="624" t="e">
        <f>NA()</f>
        <v>#N/A</v>
      </c>
      <c r="CT63" s="624" t="e">
        <f>NA()</f>
        <v>#N/A</v>
      </c>
      <c r="CU63" s="625" t="e">
        <f>CS63+CT63</f>
        <v>#N/A</v>
      </c>
      <c r="CV63" s="623" t="e">
        <f>NA()</f>
        <v>#N/A</v>
      </c>
      <c r="CW63" s="624" t="e">
        <f>NA()</f>
        <v>#N/A</v>
      </c>
      <c r="CX63" s="624" t="e">
        <f>NA()</f>
        <v>#N/A</v>
      </c>
      <c r="CY63" s="625" t="e">
        <f>CW63+CX63</f>
        <v>#N/A</v>
      </c>
      <c r="CZ63" s="623" t="e">
        <f>NA()</f>
        <v>#N/A</v>
      </c>
      <c r="DA63" s="624" t="e">
        <f>NA()</f>
        <v>#N/A</v>
      </c>
      <c r="DB63" s="624" t="e">
        <f>NA()</f>
        <v>#N/A</v>
      </c>
      <c r="DC63" s="625" t="e">
        <f>DA63+DB63</f>
        <v>#N/A</v>
      </c>
      <c r="DD63" s="506"/>
      <c r="DE63" s="506"/>
      <c r="DF63" s="506"/>
      <c r="DG63" s="506"/>
      <c r="DH63" s="506"/>
      <c r="DI63" s="506"/>
      <c r="DJ63" s="506"/>
      <c r="DK63" s="506"/>
    </row>
    <row r="64" spans="2:115" ht="12.75" customHeight="1">
      <c r="B64" s="626"/>
      <c r="C64" s="627"/>
      <c r="D64" s="628" t="s">
        <v>2445</v>
      </c>
      <c r="E64" s="629" t="s">
        <v>2447</v>
      </c>
      <c r="F64" s="630">
        <f>IF(F65&lt;&gt;0,F63-F65,0)</f>
        <v>0</v>
      </c>
      <c r="G64" s="631"/>
      <c r="H64" s="632"/>
      <c r="I64" s="633"/>
      <c r="J64" s="633"/>
      <c r="K64" s="634"/>
      <c r="L64" s="635" t="e">
        <f t="shared" ref="L64:AQ64" si="72">L63+H64</f>
        <v>#N/A</v>
      </c>
      <c r="M64" s="635" t="e">
        <f t="shared" si="72"/>
        <v>#N/A</v>
      </c>
      <c r="N64" s="636" t="e">
        <f t="shared" si="72"/>
        <v>#N/A</v>
      </c>
      <c r="O64" s="637" t="e">
        <f t="shared" si="72"/>
        <v>#REF!</v>
      </c>
      <c r="P64" s="638" t="e">
        <f t="shared" si="72"/>
        <v>#N/A</v>
      </c>
      <c r="Q64" s="639" t="e">
        <f t="shared" si="72"/>
        <v>#N/A</v>
      </c>
      <c r="R64" s="640" t="e">
        <f t="shared" si="72"/>
        <v>#N/A</v>
      </c>
      <c r="S64" s="641" t="e">
        <f t="shared" si="72"/>
        <v>#N/A</v>
      </c>
      <c r="T64" s="638" t="e">
        <f t="shared" si="72"/>
        <v>#N/A</v>
      </c>
      <c r="U64" s="639" t="e">
        <f t="shared" si="72"/>
        <v>#N/A</v>
      </c>
      <c r="V64" s="640" t="e">
        <f t="shared" si="72"/>
        <v>#N/A</v>
      </c>
      <c r="W64" s="641" t="e">
        <f t="shared" si="72"/>
        <v>#N/A</v>
      </c>
      <c r="X64" s="638" t="e">
        <f t="shared" si="72"/>
        <v>#N/A</v>
      </c>
      <c r="Y64" s="639" t="e">
        <f t="shared" si="72"/>
        <v>#N/A</v>
      </c>
      <c r="Z64" s="640" t="e">
        <f t="shared" si="72"/>
        <v>#N/A</v>
      </c>
      <c r="AA64" s="641" t="e">
        <f t="shared" si="72"/>
        <v>#N/A</v>
      </c>
      <c r="AB64" s="638" t="e">
        <f t="shared" si="72"/>
        <v>#N/A</v>
      </c>
      <c r="AC64" s="639" t="e">
        <f t="shared" si="72"/>
        <v>#N/A</v>
      </c>
      <c r="AD64" s="640" t="e">
        <f t="shared" si="72"/>
        <v>#N/A</v>
      </c>
      <c r="AE64" s="641" t="e">
        <f t="shared" si="72"/>
        <v>#N/A</v>
      </c>
      <c r="AF64" s="638" t="e">
        <f t="shared" si="72"/>
        <v>#N/A</v>
      </c>
      <c r="AG64" s="639" t="e">
        <f t="shared" si="72"/>
        <v>#N/A</v>
      </c>
      <c r="AH64" s="640" t="e">
        <f t="shared" si="72"/>
        <v>#N/A</v>
      </c>
      <c r="AI64" s="641" t="e">
        <f t="shared" si="72"/>
        <v>#N/A</v>
      </c>
      <c r="AJ64" s="638" t="e">
        <f t="shared" si="72"/>
        <v>#N/A</v>
      </c>
      <c r="AK64" s="639" t="e">
        <f t="shared" si="72"/>
        <v>#N/A</v>
      </c>
      <c r="AL64" s="640" t="e">
        <f t="shared" si="72"/>
        <v>#N/A</v>
      </c>
      <c r="AM64" s="641" t="e">
        <f t="shared" si="72"/>
        <v>#N/A</v>
      </c>
      <c r="AN64" s="638" t="e">
        <f t="shared" si="72"/>
        <v>#N/A</v>
      </c>
      <c r="AO64" s="639" t="e">
        <f t="shared" si="72"/>
        <v>#N/A</v>
      </c>
      <c r="AP64" s="640" t="e">
        <f t="shared" si="72"/>
        <v>#N/A</v>
      </c>
      <c r="AQ64" s="641" t="e">
        <f t="shared" si="72"/>
        <v>#N/A</v>
      </c>
      <c r="AR64" s="638" t="e">
        <f t="shared" ref="AR64:BW64" si="73">AR63+AN64</f>
        <v>#N/A</v>
      </c>
      <c r="AS64" s="639" t="e">
        <f t="shared" si="73"/>
        <v>#N/A</v>
      </c>
      <c r="AT64" s="640" t="e">
        <f t="shared" si="73"/>
        <v>#N/A</v>
      </c>
      <c r="AU64" s="641" t="e">
        <f t="shared" si="73"/>
        <v>#N/A</v>
      </c>
      <c r="AV64" s="638" t="e">
        <f t="shared" si="73"/>
        <v>#N/A</v>
      </c>
      <c r="AW64" s="639" t="e">
        <f t="shared" si="73"/>
        <v>#N/A</v>
      </c>
      <c r="AX64" s="640" t="e">
        <f t="shared" si="73"/>
        <v>#N/A</v>
      </c>
      <c r="AY64" s="641" t="e">
        <f t="shared" si="73"/>
        <v>#N/A</v>
      </c>
      <c r="AZ64" s="638" t="e">
        <f t="shared" si="73"/>
        <v>#N/A</v>
      </c>
      <c r="BA64" s="639" t="e">
        <f t="shared" si="73"/>
        <v>#N/A</v>
      </c>
      <c r="BB64" s="640" t="e">
        <f t="shared" si="73"/>
        <v>#N/A</v>
      </c>
      <c r="BC64" s="641" t="e">
        <f t="shared" si="73"/>
        <v>#N/A</v>
      </c>
      <c r="BD64" s="638" t="e">
        <f t="shared" si="73"/>
        <v>#N/A</v>
      </c>
      <c r="BE64" s="639" t="e">
        <f t="shared" si="73"/>
        <v>#N/A</v>
      </c>
      <c r="BF64" s="640" t="e">
        <f t="shared" si="73"/>
        <v>#N/A</v>
      </c>
      <c r="BG64" s="641" t="e">
        <f t="shared" si="73"/>
        <v>#N/A</v>
      </c>
      <c r="BH64" s="638" t="e">
        <f t="shared" si="73"/>
        <v>#N/A</v>
      </c>
      <c r="BI64" s="639" t="e">
        <f t="shared" si="73"/>
        <v>#N/A</v>
      </c>
      <c r="BJ64" s="640" t="e">
        <f t="shared" si="73"/>
        <v>#N/A</v>
      </c>
      <c r="BK64" s="641" t="e">
        <f t="shared" si="73"/>
        <v>#N/A</v>
      </c>
      <c r="BL64" s="638" t="e">
        <f t="shared" si="73"/>
        <v>#N/A</v>
      </c>
      <c r="BM64" s="639" t="e">
        <f t="shared" si="73"/>
        <v>#N/A</v>
      </c>
      <c r="BN64" s="640" t="e">
        <f t="shared" si="73"/>
        <v>#N/A</v>
      </c>
      <c r="BO64" s="641" t="e">
        <f t="shared" si="73"/>
        <v>#N/A</v>
      </c>
      <c r="BP64" s="638" t="e">
        <f t="shared" si="73"/>
        <v>#N/A</v>
      </c>
      <c r="BQ64" s="639" t="e">
        <f t="shared" si="73"/>
        <v>#N/A</v>
      </c>
      <c r="BR64" s="640" t="e">
        <f t="shared" si="73"/>
        <v>#N/A</v>
      </c>
      <c r="BS64" s="641" t="e">
        <f t="shared" si="73"/>
        <v>#N/A</v>
      </c>
      <c r="BT64" s="638" t="e">
        <f t="shared" si="73"/>
        <v>#N/A</v>
      </c>
      <c r="BU64" s="639" t="e">
        <f t="shared" si="73"/>
        <v>#N/A</v>
      </c>
      <c r="BV64" s="640" t="e">
        <f t="shared" si="73"/>
        <v>#N/A</v>
      </c>
      <c r="BW64" s="641" t="e">
        <f t="shared" si="73"/>
        <v>#N/A</v>
      </c>
      <c r="BX64" s="638" t="e">
        <f t="shared" ref="BX64:DC64" si="74">BX63+BT64</f>
        <v>#N/A</v>
      </c>
      <c r="BY64" s="639" t="e">
        <f t="shared" si="74"/>
        <v>#N/A</v>
      </c>
      <c r="BZ64" s="640" t="e">
        <f t="shared" si="74"/>
        <v>#N/A</v>
      </c>
      <c r="CA64" s="641" t="e">
        <f t="shared" si="74"/>
        <v>#N/A</v>
      </c>
      <c r="CB64" s="638" t="e">
        <f t="shared" si="74"/>
        <v>#N/A</v>
      </c>
      <c r="CC64" s="639" t="e">
        <f t="shared" si="74"/>
        <v>#N/A</v>
      </c>
      <c r="CD64" s="640" t="e">
        <f t="shared" si="74"/>
        <v>#N/A</v>
      </c>
      <c r="CE64" s="641" t="e">
        <f t="shared" si="74"/>
        <v>#N/A</v>
      </c>
      <c r="CF64" s="638" t="e">
        <f t="shared" si="74"/>
        <v>#N/A</v>
      </c>
      <c r="CG64" s="639" t="e">
        <f t="shared" si="74"/>
        <v>#N/A</v>
      </c>
      <c r="CH64" s="640" t="e">
        <f t="shared" si="74"/>
        <v>#N/A</v>
      </c>
      <c r="CI64" s="641" t="e">
        <f t="shared" si="74"/>
        <v>#N/A</v>
      </c>
      <c r="CJ64" s="638" t="e">
        <f t="shared" si="74"/>
        <v>#N/A</v>
      </c>
      <c r="CK64" s="639" t="e">
        <f t="shared" si="74"/>
        <v>#N/A</v>
      </c>
      <c r="CL64" s="640" t="e">
        <f t="shared" si="74"/>
        <v>#N/A</v>
      </c>
      <c r="CM64" s="641" t="e">
        <f t="shared" si="74"/>
        <v>#N/A</v>
      </c>
      <c r="CN64" s="638" t="e">
        <f t="shared" si="74"/>
        <v>#N/A</v>
      </c>
      <c r="CO64" s="639" t="e">
        <f t="shared" si="74"/>
        <v>#N/A</v>
      </c>
      <c r="CP64" s="640" t="e">
        <f t="shared" si="74"/>
        <v>#N/A</v>
      </c>
      <c r="CQ64" s="641" t="e">
        <f t="shared" si="74"/>
        <v>#N/A</v>
      </c>
      <c r="CR64" s="638" t="e">
        <f t="shared" si="74"/>
        <v>#N/A</v>
      </c>
      <c r="CS64" s="639" t="e">
        <f t="shared" si="74"/>
        <v>#N/A</v>
      </c>
      <c r="CT64" s="640" t="e">
        <f t="shared" si="74"/>
        <v>#N/A</v>
      </c>
      <c r="CU64" s="641" t="e">
        <f t="shared" si="74"/>
        <v>#N/A</v>
      </c>
      <c r="CV64" s="638" t="e">
        <f t="shared" si="74"/>
        <v>#N/A</v>
      </c>
      <c r="CW64" s="639" t="e">
        <f t="shared" si="74"/>
        <v>#N/A</v>
      </c>
      <c r="CX64" s="640" t="e">
        <f t="shared" si="74"/>
        <v>#N/A</v>
      </c>
      <c r="CY64" s="641" t="e">
        <f t="shared" si="74"/>
        <v>#N/A</v>
      </c>
      <c r="CZ64" s="638" t="e">
        <f t="shared" si="74"/>
        <v>#N/A</v>
      </c>
      <c r="DA64" s="639" t="e">
        <f t="shared" si="74"/>
        <v>#N/A</v>
      </c>
      <c r="DB64" s="640" t="e">
        <f t="shared" si="74"/>
        <v>#N/A</v>
      </c>
      <c r="DC64" s="641" t="e">
        <f t="shared" si="74"/>
        <v>#N/A</v>
      </c>
      <c r="DD64" s="506"/>
      <c r="DE64" s="506"/>
      <c r="DF64" s="506"/>
      <c r="DG64" s="506"/>
      <c r="DH64" s="506"/>
      <c r="DI64" s="506"/>
      <c r="DJ64" s="506"/>
      <c r="DK64" s="506"/>
    </row>
    <row r="65" spans="2:115" ht="12.75" customHeight="1">
      <c r="B65" s="626"/>
      <c r="C65" s="627"/>
      <c r="D65" s="642" t="s">
        <v>2448</v>
      </c>
      <c r="E65" s="643" t="s">
        <v>2449</v>
      </c>
      <c r="F65" s="644"/>
      <c r="G65" s="645">
        <f>IF(F65=0,0,F65/F$115)</f>
        <v>0</v>
      </c>
      <c r="H65" s="646"/>
      <c r="I65" s="647"/>
      <c r="J65" s="647"/>
      <c r="K65" s="648"/>
      <c r="L65" s="649">
        <f>IF(O65&lt;&gt;0,(O65/$F65)*100,0)</f>
        <v>0</v>
      </c>
      <c r="M65" s="649">
        <v>0</v>
      </c>
      <c r="N65" s="650">
        <f>O65-M65</f>
        <v>0</v>
      </c>
      <c r="O65" s="651"/>
      <c r="P65" s="652">
        <f>IF(S65&lt;&gt;0,(S65/$F65)*100,0)</f>
        <v>0</v>
      </c>
      <c r="Q65" s="649">
        <v>0</v>
      </c>
      <c r="R65" s="649">
        <f>S65-Q65</f>
        <v>0</v>
      </c>
      <c r="S65" s="651"/>
      <c r="T65" s="652">
        <f>IF(W65&lt;&gt;0,(W65/$F65)*100,0)</f>
        <v>0</v>
      </c>
      <c r="U65" s="649">
        <v>0</v>
      </c>
      <c r="V65" s="649">
        <f>W65-U65</f>
        <v>0</v>
      </c>
      <c r="W65" s="651"/>
      <c r="X65" s="652">
        <f>IF(AA65&lt;&gt;0,(AA65/$F65)*100,0)</f>
        <v>0</v>
      </c>
      <c r="Y65" s="649">
        <v>0</v>
      </c>
      <c r="Z65" s="649">
        <f>AA65-Y65</f>
        <v>0</v>
      </c>
      <c r="AA65" s="651"/>
      <c r="AB65" s="652">
        <f>IF(AE65&lt;&gt;0,(AE65/$F65)*100,0)</f>
        <v>0</v>
      </c>
      <c r="AC65" s="649">
        <v>0</v>
      </c>
      <c r="AD65" s="649">
        <f>AE65-AC65</f>
        <v>0</v>
      </c>
      <c r="AE65" s="651"/>
      <c r="AF65" s="652">
        <f>IF(AI65&lt;&gt;0,(AI65/$F65)*100,0)</f>
        <v>0</v>
      </c>
      <c r="AG65" s="649">
        <v>0</v>
      </c>
      <c r="AH65" s="649">
        <f>AI65-AG65</f>
        <v>0</v>
      </c>
      <c r="AI65" s="651"/>
      <c r="AJ65" s="652">
        <f>IF(AM65&lt;&gt;0,(AM65/$F65)*100,0)</f>
        <v>0</v>
      </c>
      <c r="AK65" s="649">
        <v>0</v>
      </c>
      <c r="AL65" s="649">
        <f>AM65-AK65</f>
        <v>0</v>
      </c>
      <c r="AM65" s="651"/>
      <c r="AN65" s="652">
        <f>IF(AQ65&lt;&gt;0,(AQ65/$F65)*100,0)</f>
        <v>0</v>
      </c>
      <c r="AO65" s="649">
        <v>0</v>
      </c>
      <c r="AP65" s="649">
        <f>AQ65-AO65</f>
        <v>0</v>
      </c>
      <c r="AQ65" s="651"/>
      <c r="AR65" s="652">
        <f>IF(AU65&lt;&gt;0,(AU65/$F65)*100,0)</f>
        <v>0</v>
      </c>
      <c r="AS65" s="649">
        <v>0</v>
      </c>
      <c r="AT65" s="649">
        <f>AU65-AS65</f>
        <v>0</v>
      </c>
      <c r="AU65" s="651"/>
      <c r="AV65" s="652">
        <f>IF(AY65&lt;&gt;0,(AY65/$F65)*100,0)</f>
        <v>0</v>
      </c>
      <c r="AW65" s="649">
        <v>0</v>
      </c>
      <c r="AX65" s="649">
        <f>AY65-AW65</f>
        <v>0</v>
      </c>
      <c r="AY65" s="651"/>
      <c r="AZ65" s="652">
        <f>IF(BC65&lt;&gt;0,(BC65/$F65)*100,0)</f>
        <v>0</v>
      </c>
      <c r="BA65" s="649">
        <v>0</v>
      </c>
      <c r="BB65" s="649">
        <f>BC65-BA65</f>
        <v>0</v>
      </c>
      <c r="BC65" s="651"/>
      <c r="BD65" s="652">
        <f>IF(BG65&lt;&gt;0,(BG65/$F65)*100,0)</f>
        <v>0</v>
      </c>
      <c r="BE65" s="649">
        <v>0</v>
      </c>
      <c r="BF65" s="649">
        <f>BG65-BE65</f>
        <v>0</v>
      </c>
      <c r="BG65" s="651"/>
      <c r="BH65" s="652">
        <f>IF(BK65&lt;&gt;0,(BK65/$F65)*100,0)</f>
        <v>0</v>
      </c>
      <c r="BI65" s="649">
        <v>0</v>
      </c>
      <c r="BJ65" s="649">
        <f>BK65-BI65</f>
        <v>0</v>
      </c>
      <c r="BK65" s="651"/>
      <c r="BL65" s="652">
        <f>IF(BO65&lt;&gt;0,(BO65/$F65)*100,0)</f>
        <v>0</v>
      </c>
      <c r="BM65" s="649">
        <v>0</v>
      </c>
      <c r="BN65" s="649">
        <f>BO65-BM65</f>
        <v>0</v>
      </c>
      <c r="BO65" s="651"/>
      <c r="BP65" s="652">
        <f>IF(BS65&lt;&gt;0,(BS65/$F65)*100,0)</f>
        <v>0</v>
      </c>
      <c r="BQ65" s="649">
        <v>0</v>
      </c>
      <c r="BR65" s="649">
        <f>BS65-BQ65</f>
        <v>0</v>
      </c>
      <c r="BS65" s="651"/>
      <c r="BT65" s="652">
        <f>IF(BW65&lt;&gt;0,(BW65/$F65)*100,0)</f>
        <v>0</v>
      </c>
      <c r="BU65" s="649">
        <v>0</v>
      </c>
      <c r="BV65" s="649">
        <f>BW65-BU65</f>
        <v>0</v>
      </c>
      <c r="BW65" s="651"/>
      <c r="BX65" s="652">
        <f>IF(CA65&lt;&gt;0,(CA65/$F65)*100,0)</f>
        <v>0</v>
      </c>
      <c r="BY65" s="649">
        <v>0</v>
      </c>
      <c r="BZ65" s="649">
        <f>CA65-BY65</f>
        <v>0</v>
      </c>
      <c r="CA65" s="651"/>
      <c r="CB65" s="652">
        <f>IF(CE65&lt;&gt;0,(CE65/$F65)*100,0)</f>
        <v>0</v>
      </c>
      <c r="CC65" s="649">
        <v>0</v>
      </c>
      <c r="CD65" s="649">
        <f>CE65-CC65</f>
        <v>0</v>
      </c>
      <c r="CE65" s="651"/>
      <c r="CF65" s="652">
        <f>IF(CI65&lt;&gt;0,(CI65/$F65)*100,0)</f>
        <v>0</v>
      </c>
      <c r="CG65" s="649">
        <v>0</v>
      </c>
      <c r="CH65" s="649">
        <f>CI65-CG65</f>
        <v>0</v>
      </c>
      <c r="CI65" s="651"/>
      <c r="CJ65" s="652">
        <f>IF(CM65&lt;&gt;0,(CM65/$F65)*100,0)</f>
        <v>0</v>
      </c>
      <c r="CK65" s="649">
        <v>0</v>
      </c>
      <c r="CL65" s="649">
        <f>CM65-CK65</f>
        <v>0</v>
      </c>
      <c r="CM65" s="651"/>
      <c r="CN65" s="652">
        <f>IF(CQ65&lt;&gt;0,(CQ65/$F65)*100,0)</f>
        <v>0</v>
      </c>
      <c r="CO65" s="649">
        <v>0</v>
      </c>
      <c r="CP65" s="649">
        <f>CQ65-CO65</f>
        <v>0</v>
      </c>
      <c r="CQ65" s="651"/>
      <c r="CR65" s="652">
        <f>IF(CU65&lt;&gt;0,(CU65/$F65)*100,0)</f>
        <v>0</v>
      </c>
      <c r="CS65" s="649">
        <v>0</v>
      </c>
      <c r="CT65" s="649">
        <f>CU65-CS65</f>
        <v>0</v>
      </c>
      <c r="CU65" s="651"/>
      <c r="CV65" s="652">
        <f>IF(CY65&lt;&gt;0,(CY65/$F65)*100,0)</f>
        <v>0</v>
      </c>
      <c r="CW65" s="649">
        <v>0</v>
      </c>
      <c r="CX65" s="649">
        <f>CY65-CW65</f>
        <v>0</v>
      </c>
      <c r="CY65" s="651"/>
      <c r="CZ65" s="652">
        <f>IF(DC65&lt;&gt;0,(DC65/$F65)*100,0)</f>
        <v>0</v>
      </c>
      <c r="DA65" s="649">
        <v>0</v>
      </c>
      <c r="DB65" s="649">
        <f>DC65-DA65</f>
        <v>0</v>
      </c>
      <c r="DC65" s="651"/>
      <c r="DD65" s="506"/>
      <c r="DE65" s="506"/>
      <c r="DF65" s="506"/>
      <c r="DG65" s="506"/>
      <c r="DH65" s="506"/>
      <c r="DI65" s="506"/>
      <c r="DJ65" s="506"/>
      <c r="DK65" s="506"/>
    </row>
    <row r="66" spans="2:115" ht="12.75" customHeight="1">
      <c r="B66" s="665"/>
      <c r="C66" s="627"/>
      <c r="D66" s="653" t="s">
        <v>2450</v>
      </c>
      <c r="E66" s="654" t="s">
        <v>2451</v>
      </c>
      <c r="F66" s="655" t="e">
        <f>IF(F65=0,F63,F65)</f>
        <v>#N/A</v>
      </c>
      <c r="G66" s="656"/>
      <c r="H66" s="657"/>
      <c r="I66" s="658"/>
      <c r="J66" s="658"/>
      <c r="K66" s="659"/>
      <c r="L66" s="660">
        <f t="shared" ref="L66:AQ66" si="75">L65+H66</f>
        <v>0</v>
      </c>
      <c r="M66" s="660">
        <f t="shared" si="75"/>
        <v>0</v>
      </c>
      <c r="N66" s="661">
        <f t="shared" si="75"/>
        <v>0</v>
      </c>
      <c r="O66" s="662">
        <f t="shared" si="75"/>
        <v>0</v>
      </c>
      <c r="P66" s="663">
        <f t="shared" si="75"/>
        <v>0</v>
      </c>
      <c r="Q66" s="660">
        <f t="shared" si="75"/>
        <v>0</v>
      </c>
      <c r="R66" s="660">
        <f t="shared" si="75"/>
        <v>0</v>
      </c>
      <c r="S66" s="662">
        <f t="shared" si="75"/>
        <v>0</v>
      </c>
      <c r="T66" s="663">
        <f t="shared" si="75"/>
        <v>0</v>
      </c>
      <c r="U66" s="660">
        <f t="shared" si="75"/>
        <v>0</v>
      </c>
      <c r="V66" s="660">
        <f t="shared" si="75"/>
        <v>0</v>
      </c>
      <c r="W66" s="662">
        <f t="shared" si="75"/>
        <v>0</v>
      </c>
      <c r="X66" s="663">
        <f t="shared" si="75"/>
        <v>0</v>
      </c>
      <c r="Y66" s="660">
        <f t="shared" si="75"/>
        <v>0</v>
      </c>
      <c r="Z66" s="660">
        <f t="shared" si="75"/>
        <v>0</v>
      </c>
      <c r="AA66" s="662">
        <f t="shared" si="75"/>
        <v>0</v>
      </c>
      <c r="AB66" s="663">
        <f t="shared" si="75"/>
        <v>0</v>
      </c>
      <c r="AC66" s="660">
        <f t="shared" si="75"/>
        <v>0</v>
      </c>
      <c r="AD66" s="660">
        <f t="shared" si="75"/>
        <v>0</v>
      </c>
      <c r="AE66" s="662">
        <f t="shared" si="75"/>
        <v>0</v>
      </c>
      <c r="AF66" s="663">
        <f t="shared" si="75"/>
        <v>0</v>
      </c>
      <c r="AG66" s="660">
        <f t="shared" si="75"/>
        <v>0</v>
      </c>
      <c r="AH66" s="660">
        <f t="shared" si="75"/>
        <v>0</v>
      </c>
      <c r="AI66" s="662">
        <f t="shared" si="75"/>
        <v>0</v>
      </c>
      <c r="AJ66" s="663">
        <f t="shared" si="75"/>
        <v>0</v>
      </c>
      <c r="AK66" s="660">
        <f t="shared" si="75"/>
        <v>0</v>
      </c>
      <c r="AL66" s="660">
        <f t="shared" si="75"/>
        <v>0</v>
      </c>
      <c r="AM66" s="662">
        <f t="shared" si="75"/>
        <v>0</v>
      </c>
      <c r="AN66" s="663">
        <f t="shared" si="75"/>
        <v>0</v>
      </c>
      <c r="AO66" s="660">
        <f t="shared" si="75"/>
        <v>0</v>
      </c>
      <c r="AP66" s="660">
        <f t="shared" si="75"/>
        <v>0</v>
      </c>
      <c r="AQ66" s="662">
        <f t="shared" si="75"/>
        <v>0</v>
      </c>
      <c r="AR66" s="663">
        <f t="shared" ref="AR66:BW66" si="76">AR65+AN66</f>
        <v>0</v>
      </c>
      <c r="AS66" s="660">
        <f t="shared" si="76"/>
        <v>0</v>
      </c>
      <c r="AT66" s="660">
        <f t="shared" si="76"/>
        <v>0</v>
      </c>
      <c r="AU66" s="662">
        <f t="shared" si="76"/>
        <v>0</v>
      </c>
      <c r="AV66" s="663">
        <f t="shared" si="76"/>
        <v>0</v>
      </c>
      <c r="AW66" s="660">
        <f t="shared" si="76"/>
        <v>0</v>
      </c>
      <c r="AX66" s="660">
        <f t="shared" si="76"/>
        <v>0</v>
      </c>
      <c r="AY66" s="662">
        <f t="shared" si="76"/>
        <v>0</v>
      </c>
      <c r="AZ66" s="663">
        <f t="shared" si="76"/>
        <v>0</v>
      </c>
      <c r="BA66" s="660">
        <f t="shared" si="76"/>
        <v>0</v>
      </c>
      <c r="BB66" s="660">
        <f t="shared" si="76"/>
        <v>0</v>
      </c>
      <c r="BC66" s="662">
        <f t="shared" si="76"/>
        <v>0</v>
      </c>
      <c r="BD66" s="663">
        <f t="shared" si="76"/>
        <v>0</v>
      </c>
      <c r="BE66" s="660">
        <f t="shared" si="76"/>
        <v>0</v>
      </c>
      <c r="BF66" s="660">
        <f t="shared" si="76"/>
        <v>0</v>
      </c>
      <c r="BG66" s="662">
        <f t="shared" si="76"/>
        <v>0</v>
      </c>
      <c r="BH66" s="663">
        <f t="shared" si="76"/>
        <v>0</v>
      </c>
      <c r="BI66" s="660">
        <f t="shared" si="76"/>
        <v>0</v>
      </c>
      <c r="BJ66" s="660">
        <f t="shared" si="76"/>
        <v>0</v>
      </c>
      <c r="BK66" s="662">
        <f t="shared" si="76"/>
        <v>0</v>
      </c>
      <c r="BL66" s="663">
        <f t="shared" si="76"/>
        <v>0</v>
      </c>
      <c r="BM66" s="660">
        <f t="shared" si="76"/>
        <v>0</v>
      </c>
      <c r="BN66" s="660">
        <f t="shared" si="76"/>
        <v>0</v>
      </c>
      <c r="BO66" s="662">
        <f t="shared" si="76"/>
        <v>0</v>
      </c>
      <c r="BP66" s="663">
        <f t="shared" si="76"/>
        <v>0</v>
      </c>
      <c r="BQ66" s="660">
        <f t="shared" si="76"/>
        <v>0</v>
      </c>
      <c r="BR66" s="660">
        <f t="shared" si="76"/>
        <v>0</v>
      </c>
      <c r="BS66" s="662">
        <f t="shared" si="76"/>
        <v>0</v>
      </c>
      <c r="BT66" s="663">
        <f t="shared" si="76"/>
        <v>0</v>
      </c>
      <c r="BU66" s="660">
        <f t="shared" si="76"/>
        <v>0</v>
      </c>
      <c r="BV66" s="660">
        <f t="shared" si="76"/>
        <v>0</v>
      </c>
      <c r="BW66" s="662">
        <f t="shared" si="76"/>
        <v>0</v>
      </c>
      <c r="BX66" s="663">
        <f t="shared" ref="BX66:DC66" si="77">BX65+BT66</f>
        <v>0</v>
      </c>
      <c r="BY66" s="660">
        <f t="shared" si="77"/>
        <v>0</v>
      </c>
      <c r="BZ66" s="660">
        <f t="shared" si="77"/>
        <v>0</v>
      </c>
      <c r="CA66" s="662">
        <f t="shared" si="77"/>
        <v>0</v>
      </c>
      <c r="CB66" s="663">
        <f t="shared" si="77"/>
        <v>0</v>
      </c>
      <c r="CC66" s="660">
        <f t="shared" si="77"/>
        <v>0</v>
      </c>
      <c r="CD66" s="660">
        <f t="shared" si="77"/>
        <v>0</v>
      </c>
      <c r="CE66" s="662">
        <f t="shared" si="77"/>
        <v>0</v>
      </c>
      <c r="CF66" s="663">
        <f t="shared" si="77"/>
        <v>0</v>
      </c>
      <c r="CG66" s="660">
        <f t="shared" si="77"/>
        <v>0</v>
      </c>
      <c r="CH66" s="660">
        <f t="shared" si="77"/>
        <v>0</v>
      </c>
      <c r="CI66" s="662">
        <f t="shared" si="77"/>
        <v>0</v>
      </c>
      <c r="CJ66" s="663">
        <f t="shared" si="77"/>
        <v>0</v>
      </c>
      <c r="CK66" s="660">
        <f t="shared" si="77"/>
        <v>0</v>
      </c>
      <c r="CL66" s="660">
        <f t="shared" si="77"/>
        <v>0</v>
      </c>
      <c r="CM66" s="662">
        <f t="shared" si="77"/>
        <v>0</v>
      </c>
      <c r="CN66" s="663">
        <f t="shared" si="77"/>
        <v>0</v>
      </c>
      <c r="CO66" s="660">
        <f t="shared" si="77"/>
        <v>0</v>
      </c>
      <c r="CP66" s="660">
        <f t="shared" si="77"/>
        <v>0</v>
      </c>
      <c r="CQ66" s="662">
        <f t="shared" si="77"/>
        <v>0</v>
      </c>
      <c r="CR66" s="663">
        <f t="shared" si="77"/>
        <v>0</v>
      </c>
      <c r="CS66" s="660">
        <f t="shared" si="77"/>
        <v>0</v>
      </c>
      <c r="CT66" s="660">
        <f t="shared" si="77"/>
        <v>0</v>
      </c>
      <c r="CU66" s="662">
        <f t="shared" si="77"/>
        <v>0</v>
      </c>
      <c r="CV66" s="663">
        <f t="shared" si="77"/>
        <v>0</v>
      </c>
      <c r="CW66" s="660">
        <f t="shared" si="77"/>
        <v>0</v>
      </c>
      <c r="CX66" s="660">
        <f t="shared" si="77"/>
        <v>0</v>
      </c>
      <c r="CY66" s="662">
        <f t="shared" si="77"/>
        <v>0</v>
      </c>
      <c r="CZ66" s="663">
        <f t="shared" si="77"/>
        <v>0</v>
      </c>
      <c r="DA66" s="660">
        <f t="shared" si="77"/>
        <v>0</v>
      </c>
      <c r="DB66" s="660">
        <f t="shared" si="77"/>
        <v>0</v>
      </c>
      <c r="DC66" s="662">
        <f t="shared" si="77"/>
        <v>0</v>
      </c>
      <c r="DD66" s="506"/>
      <c r="DE66" s="506"/>
      <c r="DF66" s="506"/>
      <c r="DG66" s="506"/>
      <c r="DH66" s="506"/>
      <c r="DI66" s="506"/>
      <c r="DJ66" s="506"/>
      <c r="DK66" s="506"/>
    </row>
    <row r="67" spans="2:115" ht="12.75" customHeight="1">
      <c r="B67" s="610">
        <v>14</v>
      </c>
      <c r="C67" s="664" t="e">
        <f>NA()</f>
        <v>#N/A</v>
      </c>
      <c r="D67" s="612" t="s">
        <v>2445</v>
      </c>
      <c r="E67" s="613" t="s">
        <v>2446</v>
      </c>
      <c r="F67" s="614" t="e">
        <f>NA()</f>
        <v>#N/A</v>
      </c>
      <c r="G67" s="615" t="e">
        <f>NA()</f>
        <v>#N/A</v>
      </c>
      <c r="H67" s="616"/>
      <c r="I67" s="617"/>
      <c r="J67" s="617"/>
      <c r="K67" s="618"/>
      <c r="L67" s="619" t="e">
        <f>NA()</f>
        <v>#N/A</v>
      </c>
      <c r="M67" s="620" t="e">
        <f>NA()</f>
        <v>#N/A</v>
      </c>
      <c r="N67" s="621" t="e">
        <f>NA()</f>
        <v>#N/A</v>
      </c>
      <c r="O67" s="622" t="e">
        <f>M67+N67</f>
        <v>#N/A</v>
      </c>
      <c r="P67" s="623" t="e">
        <f>NA()</f>
        <v>#N/A</v>
      </c>
      <c r="Q67" s="624" t="e">
        <f>NA()</f>
        <v>#N/A</v>
      </c>
      <c r="R67" s="624" t="e">
        <f>NA()</f>
        <v>#N/A</v>
      </c>
      <c r="S67" s="625" t="e">
        <f>Q67+R67</f>
        <v>#N/A</v>
      </c>
      <c r="T67" s="623" t="e">
        <f>NA()</f>
        <v>#N/A</v>
      </c>
      <c r="U67" s="624" t="e">
        <f>NA()</f>
        <v>#N/A</v>
      </c>
      <c r="V67" s="624" t="e">
        <f>NA()</f>
        <v>#N/A</v>
      </c>
      <c r="W67" s="625" t="e">
        <f>U67+V67</f>
        <v>#N/A</v>
      </c>
      <c r="X67" s="623" t="e">
        <f>NA()</f>
        <v>#N/A</v>
      </c>
      <c r="Y67" s="624" t="e">
        <f>NA()</f>
        <v>#N/A</v>
      </c>
      <c r="Z67" s="624" t="e">
        <f>NA()</f>
        <v>#N/A</v>
      </c>
      <c r="AA67" s="625" t="e">
        <f>Y67+Z67</f>
        <v>#N/A</v>
      </c>
      <c r="AB67" s="623" t="e">
        <f>NA()</f>
        <v>#N/A</v>
      </c>
      <c r="AC67" s="624" t="e">
        <f>NA()</f>
        <v>#N/A</v>
      </c>
      <c r="AD67" s="624" t="e">
        <f>NA()</f>
        <v>#N/A</v>
      </c>
      <c r="AE67" s="625" t="e">
        <f>AC67+AD67</f>
        <v>#N/A</v>
      </c>
      <c r="AF67" s="623" t="e">
        <f>NA()</f>
        <v>#N/A</v>
      </c>
      <c r="AG67" s="624" t="e">
        <f>NA()</f>
        <v>#N/A</v>
      </c>
      <c r="AH67" s="624" t="e">
        <f>NA()</f>
        <v>#N/A</v>
      </c>
      <c r="AI67" s="625" t="e">
        <f>AG67+AH67</f>
        <v>#N/A</v>
      </c>
      <c r="AJ67" s="623" t="e">
        <f>NA()</f>
        <v>#N/A</v>
      </c>
      <c r="AK67" s="624" t="e">
        <f>NA()</f>
        <v>#N/A</v>
      </c>
      <c r="AL67" s="624" t="e">
        <f>NA()</f>
        <v>#N/A</v>
      </c>
      <c r="AM67" s="625" t="e">
        <f>AK67+AL67</f>
        <v>#N/A</v>
      </c>
      <c r="AN67" s="623" t="e">
        <f>NA()</f>
        <v>#N/A</v>
      </c>
      <c r="AO67" s="624" t="e">
        <f>NA()</f>
        <v>#N/A</v>
      </c>
      <c r="AP67" s="624" t="e">
        <f>NA()</f>
        <v>#N/A</v>
      </c>
      <c r="AQ67" s="625" t="e">
        <f>AO67+AP67</f>
        <v>#N/A</v>
      </c>
      <c r="AR67" s="623" t="e">
        <f>NA()</f>
        <v>#N/A</v>
      </c>
      <c r="AS67" s="624" t="e">
        <f>NA()</f>
        <v>#N/A</v>
      </c>
      <c r="AT67" s="624" t="e">
        <f>NA()</f>
        <v>#N/A</v>
      </c>
      <c r="AU67" s="625" t="e">
        <f>AS67+AT67</f>
        <v>#N/A</v>
      </c>
      <c r="AV67" s="623" t="e">
        <f>NA()</f>
        <v>#N/A</v>
      </c>
      <c r="AW67" s="624" t="e">
        <f>NA()</f>
        <v>#N/A</v>
      </c>
      <c r="AX67" s="624" t="e">
        <f>NA()</f>
        <v>#N/A</v>
      </c>
      <c r="AY67" s="625" t="e">
        <f>AW67+AX67</f>
        <v>#N/A</v>
      </c>
      <c r="AZ67" s="623" t="e">
        <f>NA()</f>
        <v>#N/A</v>
      </c>
      <c r="BA67" s="624" t="e">
        <f>NA()</f>
        <v>#N/A</v>
      </c>
      <c r="BB67" s="624" t="e">
        <f>NA()</f>
        <v>#N/A</v>
      </c>
      <c r="BC67" s="625" t="e">
        <f>BA67+BB67</f>
        <v>#N/A</v>
      </c>
      <c r="BD67" s="623" t="e">
        <f>NA()</f>
        <v>#N/A</v>
      </c>
      <c r="BE67" s="624" t="e">
        <f>NA()</f>
        <v>#N/A</v>
      </c>
      <c r="BF67" s="624" t="e">
        <f>NA()</f>
        <v>#N/A</v>
      </c>
      <c r="BG67" s="625" t="e">
        <f>BE67+BF67</f>
        <v>#N/A</v>
      </c>
      <c r="BH67" s="623" t="e">
        <f>NA()</f>
        <v>#N/A</v>
      </c>
      <c r="BI67" s="624" t="e">
        <f>NA()</f>
        <v>#N/A</v>
      </c>
      <c r="BJ67" s="624" t="e">
        <f>NA()</f>
        <v>#N/A</v>
      </c>
      <c r="BK67" s="625" t="e">
        <f>BI67+BJ67</f>
        <v>#N/A</v>
      </c>
      <c r="BL67" s="623" t="e">
        <f>NA()</f>
        <v>#N/A</v>
      </c>
      <c r="BM67" s="624" t="e">
        <f>NA()</f>
        <v>#N/A</v>
      </c>
      <c r="BN67" s="624" t="e">
        <f>NA()</f>
        <v>#N/A</v>
      </c>
      <c r="BO67" s="625" t="e">
        <f>BM67+BN67</f>
        <v>#N/A</v>
      </c>
      <c r="BP67" s="623" t="e">
        <f>NA()</f>
        <v>#N/A</v>
      </c>
      <c r="BQ67" s="624" t="e">
        <f>NA()</f>
        <v>#N/A</v>
      </c>
      <c r="BR67" s="624" t="e">
        <f>NA()</f>
        <v>#N/A</v>
      </c>
      <c r="BS67" s="625" t="e">
        <f>BQ67+BR67</f>
        <v>#N/A</v>
      </c>
      <c r="BT67" s="623" t="e">
        <f>NA()</f>
        <v>#N/A</v>
      </c>
      <c r="BU67" s="624" t="e">
        <f>NA()</f>
        <v>#N/A</v>
      </c>
      <c r="BV67" s="624" t="e">
        <f>NA()</f>
        <v>#N/A</v>
      </c>
      <c r="BW67" s="625" t="e">
        <f>BU67+BV67</f>
        <v>#N/A</v>
      </c>
      <c r="BX67" s="623" t="e">
        <f>NA()</f>
        <v>#N/A</v>
      </c>
      <c r="BY67" s="624" t="e">
        <f>NA()</f>
        <v>#N/A</v>
      </c>
      <c r="BZ67" s="624" t="e">
        <f>NA()</f>
        <v>#N/A</v>
      </c>
      <c r="CA67" s="625" t="e">
        <f>BY67+BZ67</f>
        <v>#N/A</v>
      </c>
      <c r="CB67" s="623" t="e">
        <f>NA()</f>
        <v>#N/A</v>
      </c>
      <c r="CC67" s="624" t="e">
        <f>NA()</f>
        <v>#N/A</v>
      </c>
      <c r="CD67" s="624" t="e">
        <f>NA()</f>
        <v>#N/A</v>
      </c>
      <c r="CE67" s="625" t="e">
        <f>CC67+CD67</f>
        <v>#N/A</v>
      </c>
      <c r="CF67" s="623" t="e">
        <f>NA()</f>
        <v>#N/A</v>
      </c>
      <c r="CG67" s="624" t="e">
        <f>NA()</f>
        <v>#N/A</v>
      </c>
      <c r="CH67" s="624" t="e">
        <f>NA()</f>
        <v>#N/A</v>
      </c>
      <c r="CI67" s="625" t="e">
        <f>CG67+CH67</f>
        <v>#N/A</v>
      </c>
      <c r="CJ67" s="623" t="e">
        <f>NA()</f>
        <v>#N/A</v>
      </c>
      <c r="CK67" s="624" t="e">
        <f>NA()</f>
        <v>#N/A</v>
      </c>
      <c r="CL67" s="624" t="e">
        <f>NA()</f>
        <v>#N/A</v>
      </c>
      <c r="CM67" s="625" t="e">
        <f>CK67+CL67</f>
        <v>#N/A</v>
      </c>
      <c r="CN67" s="623" t="e">
        <f>NA()</f>
        <v>#N/A</v>
      </c>
      <c r="CO67" s="624" t="e">
        <f>NA()</f>
        <v>#N/A</v>
      </c>
      <c r="CP67" s="624" t="e">
        <f>NA()</f>
        <v>#N/A</v>
      </c>
      <c r="CQ67" s="625" t="e">
        <f>CO67+CP67</f>
        <v>#N/A</v>
      </c>
      <c r="CR67" s="623" t="e">
        <f>NA()</f>
        <v>#N/A</v>
      </c>
      <c r="CS67" s="624" t="e">
        <f>NA()</f>
        <v>#N/A</v>
      </c>
      <c r="CT67" s="624" t="e">
        <f>NA()</f>
        <v>#N/A</v>
      </c>
      <c r="CU67" s="625" t="e">
        <f>CS67+CT67</f>
        <v>#N/A</v>
      </c>
      <c r="CV67" s="623" t="e">
        <f>NA()</f>
        <v>#N/A</v>
      </c>
      <c r="CW67" s="624" t="e">
        <f>NA()</f>
        <v>#N/A</v>
      </c>
      <c r="CX67" s="624" t="e">
        <f>NA()</f>
        <v>#N/A</v>
      </c>
      <c r="CY67" s="625" t="e">
        <f>CW67+CX67</f>
        <v>#N/A</v>
      </c>
      <c r="CZ67" s="623" t="e">
        <f>NA()</f>
        <v>#N/A</v>
      </c>
      <c r="DA67" s="624" t="e">
        <f>NA()</f>
        <v>#N/A</v>
      </c>
      <c r="DB67" s="624" t="e">
        <f>NA()</f>
        <v>#N/A</v>
      </c>
      <c r="DC67" s="625" t="e">
        <f>DA67+DB67</f>
        <v>#N/A</v>
      </c>
      <c r="DD67" s="506"/>
      <c r="DE67" s="506"/>
      <c r="DF67" s="506"/>
      <c r="DG67" s="506"/>
      <c r="DH67" s="506"/>
      <c r="DI67" s="506"/>
      <c r="DJ67" s="506"/>
      <c r="DK67" s="506"/>
    </row>
    <row r="68" spans="2:115" ht="12.75" customHeight="1">
      <c r="B68" s="626"/>
      <c r="C68" s="627"/>
      <c r="D68" s="628" t="s">
        <v>2445</v>
      </c>
      <c r="E68" s="629" t="s">
        <v>2447</v>
      </c>
      <c r="F68" s="630">
        <f>IF(F69&lt;&gt;0,F67-F69,0)</f>
        <v>0</v>
      </c>
      <c r="G68" s="631"/>
      <c r="H68" s="632"/>
      <c r="I68" s="633"/>
      <c r="J68" s="633"/>
      <c r="K68" s="634"/>
      <c r="L68" s="635" t="e">
        <f>L67+H68</f>
        <v>#N/A</v>
      </c>
      <c r="M68" s="635" t="e">
        <f>M67+I68</f>
        <v>#N/A</v>
      </c>
      <c r="N68" s="636" t="e">
        <f>N67+J68</f>
        <v>#N/A</v>
      </c>
      <c r="O68" s="637" t="e">
        <f>'COMP INVESTIM.'!#REF!</f>
        <v>#REF!</v>
      </c>
      <c r="P68" s="638" t="e">
        <f t="shared" ref="P68:AU68" si="78">P67+L68</f>
        <v>#N/A</v>
      </c>
      <c r="Q68" s="639" t="e">
        <f t="shared" si="78"/>
        <v>#N/A</v>
      </c>
      <c r="R68" s="640" t="e">
        <f t="shared" si="78"/>
        <v>#N/A</v>
      </c>
      <c r="S68" s="641" t="e">
        <f t="shared" si="78"/>
        <v>#N/A</v>
      </c>
      <c r="T68" s="638" t="e">
        <f t="shared" si="78"/>
        <v>#N/A</v>
      </c>
      <c r="U68" s="639" t="e">
        <f t="shared" si="78"/>
        <v>#N/A</v>
      </c>
      <c r="V68" s="640" t="e">
        <f t="shared" si="78"/>
        <v>#N/A</v>
      </c>
      <c r="W68" s="641" t="e">
        <f t="shared" si="78"/>
        <v>#N/A</v>
      </c>
      <c r="X68" s="638" t="e">
        <f t="shared" si="78"/>
        <v>#N/A</v>
      </c>
      <c r="Y68" s="639" t="e">
        <f t="shared" si="78"/>
        <v>#N/A</v>
      </c>
      <c r="Z68" s="640" t="e">
        <f t="shared" si="78"/>
        <v>#N/A</v>
      </c>
      <c r="AA68" s="641" t="e">
        <f t="shared" si="78"/>
        <v>#N/A</v>
      </c>
      <c r="AB68" s="638" t="e">
        <f t="shared" si="78"/>
        <v>#N/A</v>
      </c>
      <c r="AC68" s="639" t="e">
        <f t="shared" si="78"/>
        <v>#N/A</v>
      </c>
      <c r="AD68" s="640" t="e">
        <f t="shared" si="78"/>
        <v>#N/A</v>
      </c>
      <c r="AE68" s="641" t="e">
        <f t="shared" si="78"/>
        <v>#N/A</v>
      </c>
      <c r="AF68" s="638" t="e">
        <f t="shared" si="78"/>
        <v>#N/A</v>
      </c>
      <c r="AG68" s="639" t="e">
        <f t="shared" si="78"/>
        <v>#N/A</v>
      </c>
      <c r="AH68" s="640" t="e">
        <f t="shared" si="78"/>
        <v>#N/A</v>
      </c>
      <c r="AI68" s="641" t="e">
        <f t="shared" si="78"/>
        <v>#N/A</v>
      </c>
      <c r="AJ68" s="638" t="e">
        <f t="shared" si="78"/>
        <v>#N/A</v>
      </c>
      <c r="AK68" s="639" t="e">
        <f t="shared" si="78"/>
        <v>#N/A</v>
      </c>
      <c r="AL68" s="640" t="e">
        <f t="shared" si="78"/>
        <v>#N/A</v>
      </c>
      <c r="AM68" s="641" t="e">
        <f t="shared" si="78"/>
        <v>#N/A</v>
      </c>
      <c r="AN68" s="638" t="e">
        <f t="shared" si="78"/>
        <v>#N/A</v>
      </c>
      <c r="AO68" s="639" t="e">
        <f t="shared" si="78"/>
        <v>#N/A</v>
      </c>
      <c r="AP68" s="640" t="e">
        <f t="shared" si="78"/>
        <v>#N/A</v>
      </c>
      <c r="AQ68" s="641" t="e">
        <f t="shared" si="78"/>
        <v>#N/A</v>
      </c>
      <c r="AR68" s="638" t="e">
        <f t="shared" si="78"/>
        <v>#N/A</v>
      </c>
      <c r="AS68" s="639" t="e">
        <f t="shared" si="78"/>
        <v>#N/A</v>
      </c>
      <c r="AT68" s="640" t="e">
        <f t="shared" si="78"/>
        <v>#N/A</v>
      </c>
      <c r="AU68" s="641" t="e">
        <f t="shared" si="78"/>
        <v>#N/A</v>
      </c>
      <c r="AV68" s="638" t="e">
        <f t="shared" ref="AV68:CA68" si="79">AV67+AR68</f>
        <v>#N/A</v>
      </c>
      <c r="AW68" s="639" t="e">
        <f t="shared" si="79"/>
        <v>#N/A</v>
      </c>
      <c r="AX68" s="640" t="e">
        <f t="shared" si="79"/>
        <v>#N/A</v>
      </c>
      <c r="AY68" s="641" t="e">
        <f t="shared" si="79"/>
        <v>#N/A</v>
      </c>
      <c r="AZ68" s="638" t="e">
        <f t="shared" si="79"/>
        <v>#N/A</v>
      </c>
      <c r="BA68" s="639" t="e">
        <f t="shared" si="79"/>
        <v>#N/A</v>
      </c>
      <c r="BB68" s="640" t="e">
        <f t="shared" si="79"/>
        <v>#N/A</v>
      </c>
      <c r="BC68" s="641" t="e">
        <f t="shared" si="79"/>
        <v>#N/A</v>
      </c>
      <c r="BD68" s="638" t="e">
        <f t="shared" si="79"/>
        <v>#N/A</v>
      </c>
      <c r="BE68" s="639" t="e">
        <f t="shared" si="79"/>
        <v>#N/A</v>
      </c>
      <c r="BF68" s="640" t="e">
        <f t="shared" si="79"/>
        <v>#N/A</v>
      </c>
      <c r="BG68" s="641" t="e">
        <f t="shared" si="79"/>
        <v>#N/A</v>
      </c>
      <c r="BH68" s="638" t="e">
        <f t="shared" si="79"/>
        <v>#N/A</v>
      </c>
      <c r="BI68" s="639" t="e">
        <f t="shared" si="79"/>
        <v>#N/A</v>
      </c>
      <c r="BJ68" s="640" t="e">
        <f t="shared" si="79"/>
        <v>#N/A</v>
      </c>
      <c r="BK68" s="641" t="e">
        <f t="shared" si="79"/>
        <v>#N/A</v>
      </c>
      <c r="BL68" s="638" t="e">
        <f t="shared" si="79"/>
        <v>#N/A</v>
      </c>
      <c r="BM68" s="639" t="e">
        <f t="shared" si="79"/>
        <v>#N/A</v>
      </c>
      <c r="BN68" s="640" t="e">
        <f t="shared" si="79"/>
        <v>#N/A</v>
      </c>
      <c r="BO68" s="641" t="e">
        <f t="shared" si="79"/>
        <v>#N/A</v>
      </c>
      <c r="BP68" s="638" t="e">
        <f t="shared" si="79"/>
        <v>#N/A</v>
      </c>
      <c r="BQ68" s="639" t="e">
        <f t="shared" si="79"/>
        <v>#N/A</v>
      </c>
      <c r="BR68" s="640" t="e">
        <f t="shared" si="79"/>
        <v>#N/A</v>
      </c>
      <c r="BS68" s="641" t="e">
        <f t="shared" si="79"/>
        <v>#N/A</v>
      </c>
      <c r="BT68" s="638" t="e">
        <f t="shared" si="79"/>
        <v>#N/A</v>
      </c>
      <c r="BU68" s="639" t="e">
        <f t="shared" si="79"/>
        <v>#N/A</v>
      </c>
      <c r="BV68" s="640" t="e">
        <f t="shared" si="79"/>
        <v>#N/A</v>
      </c>
      <c r="BW68" s="641" t="e">
        <f t="shared" si="79"/>
        <v>#N/A</v>
      </c>
      <c r="BX68" s="638" t="e">
        <f t="shared" si="79"/>
        <v>#N/A</v>
      </c>
      <c r="BY68" s="639" t="e">
        <f t="shared" si="79"/>
        <v>#N/A</v>
      </c>
      <c r="BZ68" s="640" t="e">
        <f t="shared" si="79"/>
        <v>#N/A</v>
      </c>
      <c r="CA68" s="641" t="e">
        <f t="shared" si="79"/>
        <v>#N/A</v>
      </c>
      <c r="CB68" s="638" t="e">
        <f t="shared" ref="CB68:DC68" si="80">CB67+BX68</f>
        <v>#N/A</v>
      </c>
      <c r="CC68" s="639" t="e">
        <f t="shared" si="80"/>
        <v>#N/A</v>
      </c>
      <c r="CD68" s="640" t="e">
        <f t="shared" si="80"/>
        <v>#N/A</v>
      </c>
      <c r="CE68" s="641" t="e">
        <f t="shared" si="80"/>
        <v>#N/A</v>
      </c>
      <c r="CF68" s="638" t="e">
        <f t="shared" si="80"/>
        <v>#N/A</v>
      </c>
      <c r="CG68" s="639" t="e">
        <f t="shared" si="80"/>
        <v>#N/A</v>
      </c>
      <c r="CH68" s="640" t="e">
        <f t="shared" si="80"/>
        <v>#N/A</v>
      </c>
      <c r="CI68" s="641" t="e">
        <f t="shared" si="80"/>
        <v>#N/A</v>
      </c>
      <c r="CJ68" s="638" t="e">
        <f t="shared" si="80"/>
        <v>#N/A</v>
      </c>
      <c r="CK68" s="639" t="e">
        <f t="shared" si="80"/>
        <v>#N/A</v>
      </c>
      <c r="CL68" s="640" t="e">
        <f t="shared" si="80"/>
        <v>#N/A</v>
      </c>
      <c r="CM68" s="641" t="e">
        <f t="shared" si="80"/>
        <v>#N/A</v>
      </c>
      <c r="CN68" s="638" t="e">
        <f t="shared" si="80"/>
        <v>#N/A</v>
      </c>
      <c r="CO68" s="639" t="e">
        <f t="shared" si="80"/>
        <v>#N/A</v>
      </c>
      <c r="CP68" s="640" t="e">
        <f t="shared" si="80"/>
        <v>#N/A</v>
      </c>
      <c r="CQ68" s="641" t="e">
        <f t="shared" si="80"/>
        <v>#N/A</v>
      </c>
      <c r="CR68" s="638" t="e">
        <f t="shared" si="80"/>
        <v>#N/A</v>
      </c>
      <c r="CS68" s="639" t="e">
        <f t="shared" si="80"/>
        <v>#N/A</v>
      </c>
      <c r="CT68" s="640" t="e">
        <f t="shared" si="80"/>
        <v>#N/A</v>
      </c>
      <c r="CU68" s="641" t="e">
        <f t="shared" si="80"/>
        <v>#N/A</v>
      </c>
      <c r="CV68" s="638" t="e">
        <f t="shared" si="80"/>
        <v>#N/A</v>
      </c>
      <c r="CW68" s="639" t="e">
        <f t="shared" si="80"/>
        <v>#N/A</v>
      </c>
      <c r="CX68" s="640" t="e">
        <f t="shared" si="80"/>
        <v>#N/A</v>
      </c>
      <c r="CY68" s="641" t="e">
        <f t="shared" si="80"/>
        <v>#N/A</v>
      </c>
      <c r="CZ68" s="638" t="e">
        <f t="shared" si="80"/>
        <v>#N/A</v>
      </c>
      <c r="DA68" s="639" t="e">
        <f t="shared" si="80"/>
        <v>#N/A</v>
      </c>
      <c r="DB68" s="640" t="e">
        <f t="shared" si="80"/>
        <v>#N/A</v>
      </c>
      <c r="DC68" s="641" t="e">
        <f t="shared" si="80"/>
        <v>#N/A</v>
      </c>
      <c r="DD68" s="506"/>
      <c r="DE68" s="506"/>
      <c r="DF68" s="506"/>
      <c r="DG68" s="506"/>
      <c r="DH68" s="506"/>
      <c r="DI68" s="506"/>
      <c r="DJ68" s="506"/>
      <c r="DK68" s="506"/>
    </row>
    <row r="69" spans="2:115" ht="12.75" customHeight="1">
      <c r="B69" s="626"/>
      <c r="C69" s="627"/>
      <c r="D69" s="642" t="s">
        <v>2448</v>
      </c>
      <c r="E69" s="643" t="s">
        <v>2449</v>
      </c>
      <c r="F69" s="644"/>
      <c r="G69" s="645">
        <f>IF(F69=0,0,F69/F$115)</f>
        <v>0</v>
      </c>
      <c r="H69" s="646"/>
      <c r="I69" s="647"/>
      <c r="J69" s="647"/>
      <c r="K69" s="648"/>
      <c r="L69" s="649">
        <f>IF(O69&lt;&gt;0,(O69/$F69)*100,0)</f>
        <v>0</v>
      </c>
      <c r="M69" s="649">
        <v>0</v>
      </c>
      <c r="N69" s="650">
        <f>O69-M69</f>
        <v>0</v>
      </c>
      <c r="O69" s="651"/>
      <c r="P69" s="652">
        <f>IF(S69&lt;&gt;0,(S69/$F69)*100,0)</f>
        <v>0</v>
      </c>
      <c r="Q69" s="649">
        <v>0</v>
      </c>
      <c r="R69" s="649">
        <f>S69-Q69</f>
        <v>0</v>
      </c>
      <c r="S69" s="651"/>
      <c r="T69" s="652">
        <f>IF(W69&lt;&gt;0,(W69/$F69)*100,0)</f>
        <v>0</v>
      </c>
      <c r="U69" s="649">
        <v>0</v>
      </c>
      <c r="V69" s="649">
        <f>W69-U69</f>
        <v>0</v>
      </c>
      <c r="W69" s="651"/>
      <c r="X69" s="652">
        <f>IF(AA69&lt;&gt;0,(AA69/$F69)*100,0)</f>
        <v>0</v>
      </c>
      <c r="Y69" s="649">
        <v>0</v>
      </c>
      <c r="Z69" s="649">
        <f>AA69-Y69</f>
        <v>0</v>
      </c>
      <c r="AA69" s="651"/>
      <c r="AB69" s="652">
        <f>IF(AE69&lt;&gt;0,(AE69/$F69)*100,0)</f>
        <v>0</v>
      </c>
      <c r="AC69" s="649">
        <v>0</v>
      </c>
      <c r="AD69" s="649">
        <f>AE69-AC69</f>
        <v>0</v>
      </c>
      <c r="AE69" s="651"/>
      <c r="AF69" s="652">
        <f>IF(AI69&lt;&gt;0,(AI69/$F69)*100,0)</f>
        <v>0</v>
      </c>
      <c r="AG69" s="649">
        <v>0</v>
      </c>
      <c r="AH69" s="649">
        <f>AI69-AG69</f>
        <v>0</v>
      </c>
      <c r="AI69" s="651"/>
      <c r="AJ69" s="652">
        <f>IF(AM69&lt;&gt;0,(AM69/$F69)*100,0)</f>
        <v>0</v>
      </c>
      <c r="AK69" s="649">
        <v>0</v>
      </c>
      <c r="AL69" s="649">
        <f>AM69-AK69</f>
        <v>0</v>
      </c>
      <c r="AM69" s="651"/>
      <c r="AN69" s="652">
        <f>IF(AQ69&lt;&gt;0,(AQ69/$F69)*100,0)</f>
        <v>0</v>
      </c>
      <c r="AO69" s="649">
        <v>0</v>
      </c>
      <c r="AP69" s="649">
        <f>AQ69-AO69</f>
        <v>0</v>
      </c>
      <c r="AQ69" s="651"/>
      <c r="AR69" s="652">
        <f>IF(AU69&lt;&gt;0,(AU69/$F69)*100,0)</f>
        <v>0</v>
      </c>
      <c r="AS69" s="649">
        <v>0</v>
      </c>
      <c r="AT69" s="649">
        <f>AU69-AS69</f>
        <v>0</v>
      </c>
      <c r="AU69" s="651"/>
      <c r="AV69" s="652">
        <f>IF(AY69&lt;&gt;0,(AY69/$F69)*100,0)</f>
        <v>0</v>
      </c>
      <c r="AW69" s="649">
        <v>0</v>
      </c>
      <c r="AX69" s="649">
        <f>AY69-AW69</f>
        <v>0</v>
      </c>
      <c r="AY69" s="651"/>
      <c r="AZ69" s="652">
        <f>IF(BC69&lt;&gt;0,(BC69/$F69)*100,0)</f>
        <v>0</v>
      </c>
      <c r="BA69" s="649">
        <v>0</v>
      </c>
      <c r="BB69" s="649">
        <f>BC69-BA69</f>
        <v>0</v>
      </c>
      <c r="BC69" s="651"/>
      <c r="BD69" s="652">
        <f>IF(BG69&lt;&gt;0,(BG69/$F69)*100,0)</f>
        <v>0</v>
      </c>
      <c r="BE69" s="649">
        <v>0</v>
      </c>
      <c r="BF69" s="649">
        <f>BG69-BE69</f>
        <v>0</v>
      </c>
      <c r="BG69" s="651"/>
      <c r="BH69" s="652">
        <f>IF(BK69&lt;&gt;0,(BK69/$F69)*100,0)</f>
        <v>0</v>
      </c>
      <c r="BI69" s="649">
        <v>0</v>
      </c>
      <c r="BJ69" s="649">
        <f>BK69-BI69</f>
        <v>0</v>
      </c>
      <c r="BK69" s="651"/>
      <c r="BL69" s="652">
        <f>IF(BO69&lt;&gt;0,(BO69/$F69)*100,0)</f>
        <v>0</v>
      </c>
      <c r="BM69" s="649">
        <v>0</v>
      </c>
      <c r="BN69" s="649">
        <f>BO69-BM69</f>
        <v>0</v>
      </c>
      <c r="BO69" s="651"/>
      <c r="BP69" s="652">
        <f>IF(BS69&lt;&gt;0,(BS69/$F69)*100,0)</f>
        <v>0</v>
      </c>
      <c r="BQ69" s="649">
        <v>0</v>
      </c>
      <c r="BR69" s="649">
        <f>BS69-BQ69</f>
        <v>0</v>
      </c>
      <c r="BS69" s="651"/>
      <c r="BT69" s="652">
        <f>IF(BW69&lt;&gt;0,(BW69/$F69)*100,0)</f>
        <v>0</v>
      </c>
      <c r="BU69" s="649">
        <v>0</v>
      </c>
      <c r="BV69" s="649">
        <f>BW69-BU69</f>
        <v>0</v>
      </c>
      <c r="BW69" s="651"/>
      <c r="BX69" s="652">
        <f>IF(CA69&lt;&gt;0,(CA69/$F69)*100,0)</f>
        <v>0</v>
      </c>
      <c r="BY69" s="649">
        <v>0</v>
      </c>
      <c r="BZ69" s="649">
        <f>CA69-BY69</f>
        <v>0</v>
      </c>
      <c r="CA69" s="651"/>
      <c r="CB69" s="652">
        <f>IF(CE69&lt;&gt;0,(CE69/$F69)*100,0)</f>
        <v>0</v>
      </c>
      <c r="CC69" s="649">
        <v>0</v>
      </c>
      <c r="CD69" s="649">
        <f>CE69-CC69</f>
        <v>0</v>
      </c>
      <c r="CE69" s="651"/>
      <c r="CF69" s="652">
        <f>IF(CI69&lt;&gt;0,(CI69/$F69)*100,0)</f>
        <v>0</v>
      </c>
      <c r="CG69" s="649">
        <v>0</v>
      </c>
      <c r="CH69" s="649">
        <f>CI69-CG69</f>
        <v>0</v>
      </c>
      <c r="CI69" s="651"/>
      <c r="CJ69" s="652">
        <f>IF(CM69&lt;&gt;0,(CM69/$F69)*100,0)</f>
        <v>0</v>
      </c>
      <c r="CK69" s="649">
        <v>0</v>
      </c>
      <c r="CL69" s="649">
        <f>CM69-CK69</f>
        <v>0</v>
      </c>
      <c r="CM69" s="651"/>
      <c r="CN69" s="652">
        <f>IF(CQ69&lt;&gt;0,(CQ69/$F69)*100,0)</f>
        <v>0</v>
      </c>
      <c r="CO69" s="649">
        <v>0</v>
      </c>
      <c r="CP69" s="649">
        <f>CQ69-CO69</f>
        <v>0</v>
      </c>
      <c r="CQ69" s="651"/>
      <c r="CR69" s="652">
        <f>IF(CU69&lt;&gt;0,(CU69/$F69)*100,0)</f>
        <v>0</v>
      </c>
      <c r="CS69" s="649">
        <v>0</v>
      </c>
      <c r="CT69" s="649">
        <f>CU69-CS69</f>
        <v>0</v>
      </c>
      <c r="CU69" s="651"/>
      <c r="CV69" s="652">
        <f>IF(CY69&lt;&gt;0,(CY69/$F69)*100,0)</f>
        <v>0</v>
      </c>
      <c r="CW69" s="649">
        <v>0</v>
      </c>
      <c r="CX69" s="649">
        <f>CY69-CW69</f>
        <v>0</v>
      </c>
      <c r="CY69" s="651"/>
      <c r="CZ69" s="652">
        <f>IF(DC69&lt;&gt;0,(DC69/$F69)*100,0)</f>
        <v>0</v>
      </c>
      <c r="DA69" s="649">
        <v>0</v>
      </c>
      <c r="DB69" s="649">
        <f>DC69-DA69</f>
        <v>0</v>
      </c>
      <c r="DC69" s="651"/>
      <c r="DD69" s="506"/>
      <c r="DE69" s="506"/>
      <c r="DF69" s="506"/>
      <c r="DG69" s="506"/>
      <c r="DH69" s="506"/>
      <c r="DI69" s="506"/>
      <c r="DJ69" s="506"/>
      <c r="DK69" s="506"/>
    </row>
    <row r="70" spans="2:115" ht="12.75" customHeight="1">
      <c r="B70" s="665"/>
      <c r="C70" s="627"/>
      <c r="D70" s="653" t="s">
        <v>2450</v>
      </c>
      <c r="E70" s="654" t="s">
        <v>2451</v>
      </c>
      <c r="F70" s="655" t="e">
        <f>IF(F69=0,F67,F69)</f>
        <v>#N/A</v>
      </c>
      <c r="G70" s="656"/>
      <c r="H70" s="657"/>
      <c r="I70" s="658"/>
      <c r="J70" s="658"/>
      <c r="K70" s="659"/>
      <c r="L70" s="660">
        <f t="shared" ref="L70:AQ70" si="81">L69+H70</f>
        <v>0</v>
      </c>
      <c r="M70" s="660">
        <f t="shared" si="81"/>
        <v>0</v>
      </c>
      <c r="N70" s="661">
        <f t="shared" si="81"/>
        <v>0</v>
      </c>
      <c r="O70" s="662">
        <f t="shared" si="81"/>
        <v>0</v>
      </c>
      <c r="P70" s="663">
        <f t="shared" si="81"/>
        <v>0</v>
      </c>
      <c r="Q70" s="660">
        <f t="shared" si="81"/>
        <v>0</v>
      </c>
      <c r="R70" s="660">
        <f t="shared" si="81"/>
        <v>0</v>
      </c>
      <c r="S70" s="662">
        <f t="shared" si="81"/>
        <v>0</v>
      </c>
      <c r="T70" s="663">
        <f t="shared" si="81"/>
        <v>0</v>
      </c>
      <c r="U70" s="660">
        <f t="shared" si="81"/>
        <v>0</v>
      </c>
      <c r="V70" s="660">
        <f t="shared" si="81"/>
        <v>0</v>
      </c>
      <c r="W70" s="662">
        <f t="shared" si="81"/>
        <v>0</v>
      </c>
      <c r="X70" s="663">
        <f t="shared" si="81"/>
        <v>0</v>
      </c>
      <c r="Y70" s="660">
        <f t="shared" si="81"/>
        <v>0</v>
      </c>
      <c r="Z70" s="660">
        <f t="shared" si="81"/>
        <v>0</v>
      </c>
      <c r="AA70" s="662">
        <f t="shared" si="81"/>
        <v>0</v>
      </c>
      <c r="AB70" s="663">
        <f t="shared" si="81"/>
        <v>0</v>
      </c>
      <c r="AC70" s="660">
        <f t="shared" si="81"/>
        <v>0</v>
      </c>
      <c r="AD70" s="660">
        <f t="shared" si="81"/>
        <v>0</v>
      </c>
      <c r="AE70" s="662">
        <f t="shared" si="81"/>
        <v>0</v>
      </c>
      <c r="AF70" s="663">
        <f t="shared" si="81"/>
        <v>0</v>
      </c>
      <c r="AG70" s="660">
        <f t="shared" si="81"/>
        <v>0</v>
      </c>
      <c r="AH70" s="660">
        <f t="shared" si="81"/>
        <v>0</v>
      </c>
      <c r="AI70" s="662">
        <f t="shared" si="81"/>
        <v>0</v>
      </c>
      <c r="AJ70" s="663">
        <f t="shared" si="81"/>
        <v>0</v>
      </c>
      <c r="AK70" s="660">
        <f t="shared" si="81"/>
        <v>0</v>
      </c>
      <c r="AL70" s="660">
        <f t="shared" si="81"/>
        <v>0</v>
      </c>
      <c r="AM70" s="662">
        <f t="shared" si="81"/>
        <v>0</v>
      </c>
      <c r="AN70" s="663">
        <f t="shared" si="81"/>
        <v>0</v>
      </c>
      <c r="AO70" s="660">
        <f t="shared" si="81"/>
        <v>0</v>
      </c>
      <c r="AP70" s="660">
        <f t="shared" si="81"/>
        <v>0</v>
      </c>
      <c r="AQ70" s="662">
        <f t="shared" si="81"/>
        <v>0</v>
      </c>
      <c r="AR70" s="663">
        <f t="shared" ref="AR70:BW70" si="82">AR69+AN70</f>
        <v>0</v>
      </c>
      <c r="AS70" s="660">
        <f t="shared" si="82"/>
        <v>0</v>
      </c>
      <c r="AT70" s="660">
        <f t="shared" si="82"/>
        <v>0</v>
      </c>
      <c r="AU70" s="662">
        <f t="shared" si="82"/>
        <v>0</v>
      </c>
      <c r="AV70" s="663">
        <f t="shared" si="82"/>
        <v>0</v>
      </c>
      <c r="AW70" s="660">
        <f t="shared" si="82"/>
        <v>0</v>
      </c>
      <c r="AX70" s="660">
        <f t="shared" si="82"/>
        <v>0</v>
      </c>
      <c r="AY70" s="662">
        <f t="shared" si="82"/>
        <v>0</v>
      </c>
      <c r="AZ70" s="663">
        <f t="shared" si="82"/>
        <v>0</v>
      </c>
      <c r="BA70" s="660">
        <f t="shared" si="82"/>
        <v>0</v>
      </c>
      <c r="BB70" s="660">
        <f t="shared" si="82"/>
        <v>0</v>
      </c>
      <c r="BC70" s="662">
        <f t="shared" si="82"/>
        <v>0</v>
      </c>
      <c r="BD70" s="663">
        <f t="shared" si="82"/>
        <v>0</v>
      </c>
      <c r="BE70" s="660">
        <f t="shared" si="82"/>
        <v>0</v>
      </c>
      <c r="BF70" s="660">
        <f t="shared" si="82"/>
        <v>0</v>
      </c>
      <c r="BG70" s="662">
        <f t="shared" si="82"/>
        <v>0</v>
      </c>
      <c r="BH70" s="663">
        <f t="shared" si="82"/>
        <v>0</v>
      </c>
      <c r="BI70" s="660">
        <f t="shared" si="82"/>
        <v>0</v>
      </c>
      <c r="BJ70" s="660">
        <f t="shared" si="82"/>
        <v>0</v>
      </c>
      <c r="BK70" s="662">
        <f t="shared" si="82"/>
        <v>0</v>
      </c>
      <c r="BL70" s="663">
        <f t="shared" si="82"/>
        <v>0</v>
      </c>
      <c r="BM70" s="660">
        <f t="shared" si="82"/>
        <v>0</v>
      </c>
      <c r="BN70" s="660">
        <f t="shared" si="82"/>
        <v>0</v>
      </c>
      <c r="BO70" s="662">
        <f t="shared" si="82"/>
        <v>0</v>
      </c>
      <c r="BP70" s="663">
        <f t="shared" si="82"/>
        <v>0</v>
      </c>
      <c r="BQ70" s="660">
        <f t="shared" si="82"/>
        <v>0</v>
      </c>
      <c r="BR70" s="660">
        <f t="shared" si="82"/>
        <v>0</v>
      </c>
      <c r="BS70" s="662">
        <f t="shared" si="82"/>
        <v>0</v>
      </c>
      <c r="BT70" s="663">
        <f t="shared" si="82"/>
        <v>0</v>
      </c>
      <c r="BU70" s="660">
        <f t="shared" si="82"/>
        <v>0</v>
      </c>
      <c r="BV70" s="660">
        <f t="shared" si="82"/>
        <v>0</v>
      </c>
      <c r="BW70" s="662">
        <f t="shared" si="82"/>
        <v>0</v>
      </c>
      <c r="BX70" s="663">
        <f t="shared" ref="BX70:DC70" si="83">BX69+BT70</f>
        <v>0</v>
      </c>
      <c r="BY70" s="660">
        <f t="shared" si="83"/>
        <v>0</v>
      </c>
      <c r="BZ70" s="660">
        <f t="shared" si="83"/>
        <v>0</v>
      </c>
      <c r="CA70" s="662">
        <f t="shared" si="83"/>
        <v>0</v>
      </c>
      <c r="CB70" s="663">
        <f t="shared" si="83"/>
        <v>0</v>
      </c>
      <c r="CC70" s="660">
        <f t="shared" si="83"/>
        <v>0</v>
      </c>
      <c r="CD70" s="660">
        <f t="shared" si="83"/>
        <v>0</v>
      </c>
      <c r="CE70" s="662">
        <f t="shared" si="83"/>
        <v>0</v>
      </c>
      <c r="CF70" s="663">
        <f t="shared" si="83"/>
        <v>0</v>
      </c>
      <c r="CG70" s="660">
        <f t="shared" si="83"/>
        <v>0</v>
      </c>
      <c r="CH70" s="660">
        <f t="shared" si="83"/>
        <v>0</v>
      </c>
      <c r="CI70" s="662">
        <f t="shared" si="83"/>
        <v>0</v>
      </c>
      <c r="CJ70" s="663">
        <f t="shared" si="83"/>
        <v>0</v>
      </c>
      <c r="CK70" s="660">
        <f t="shared" si="83"/>
        <v>0</v>
      </c>
      <c r="CL70" s="660">
        <f t="shared" si="83"/>
        <v>0</v>
      </c>
      <c r="CM70" s="662">
        <f t="shared" si="83"/>
        <v>0</v>
      </c>
      <c r="CN70" s="663">
        <f t="shared" si="83"/>
        <v>0</v>
      </c>
      <c r="CO70" s="660">
        <f t="shared" si="83"/>
        <v>0</v>
      </c>
      <c r="CP70" s="660">
        <f t="shared" si="83"/>
        <v>0</v>
      </c>
      <c r="CQ70" s="662">
        <f t="shared" si="83"/>
        <v>0</v>
      </c>
      <c r="CR70" s="663">
        <f t="shared" si="83"/>
        <v>0</v>
      </c>
      <c r="CS70" s="660">
        <f t="shared" si="83"/>
        <v>0</v>
      </c>
      <c r="CT70" s="660">
        <f t="shared" si="83"/>
        <v>0</v>
      </c>
      <c r="CU70" s="662">
        <f t="shared" si="83"/>
        <v>0</v>
      </c>
      <c r="CV70" s="663">
        <f t="shared" si="83"/>
        <v>0</v>
      </c>
      <c r="CW70" s="660">
        <f t="shared" si="83"/>
        <v>0</v>
      </c>
      <c r="CX70" s="660">
        <f t="shared" si="83"/>
        <v>0</v>
      </c>
      <c r="CY70" s="662">
        <f t="shared" si="83"/>
        <v>0</v>
      </c>
      <c r="CZ70" s="663">
        <f t="shared" si="83"/>
        <v>0</v>
      </c>
      <c r="DA70" s="660">
        <f t="shared" si="83"/>
        <v>0</v>
      </c>
      <c r="DB70" s="660">
        <f t="shared" si="83"/>
        <v>0</v>
      </c>
      <c r="DC70" s="662">
        <f t="shared" si="83"/>
        <v>0</v>
      </c>
      <c r="DD70" s="506"/>
      <c r="DE70" s="506"/>
      <c r="DF70" s="506"/>
      <c r="DG70" s="506"/>
      <c r="DH70" s="506"/>
      <c r="DI70" s="506"/>
      <c r="DJ70" s="506"/>
      <c r="DK70" s="506"/>
    </row>
    <row r="71" spans="2:115" ht="12.75" customHeight="1">
      <c r="B71" s="610">
        <v>15</v>
      </c>
      <c r="C71" s="664" t="e">
        <f>NA()</f>
        <v>#N/A</v>
      </c>
      <c r="D71" s="612" t="s">
        <v>2445</v>
      </c>
      <c r="E71" s="613" t="s">
        <v>2446</v>
      </c>
      <c r="F71" s="614" t="e">
        <f>NA()</f>
        <v>#N/A</v>
      </c>
      <c r="G71" s="615">
        <v>2.4999999907766288E-2</v>
      </c>
      <c r="H71" s="616"/>
      <c r="I71" s="617"/>
      <c r="J71" s="617"/>
      <c r="K71" s="618"/>
      <c r="L71" s="619">
        <v>2.7777777777777777</v>
      </c>
      <c r="M71" s="620" t="e">
        <f>NA()</f>
        <v>#N/A</v>
      </c>
      <c r="N71" s="621" t="e">
        <f>NA()</f>
        <v>#N/A</v>
      </c>
      <c r="O71" s="622" t="e">
        <f>M71+N71</f>
        <v>#N/A</v>
      </c>
      <c r="P71" s="623">
        <v>4.1873129146060402</v>
      </c>
      <c r="Q71" s="624" t="e">
        <f>NA()</f>
        <v>#N/A</v>
      </c>
      <c r="R71" s="624" t="e">
        <f>NA()</f>
        <v>#N/A</v>
      </c>
      <c r="S71" s="625" t="e">
        <f>Q71+R71</f>
        <v>#N/A</v>
      </c>
      <c r="T71" s="623">
        <v>2.5492386844138561</v>
      </c>
      <c r="U71" s="624" t="e">
        <f>NA()</f>
        <v>#N/A</v>
      </c>
      <c r="V71" s="624" t="e">
        <f>NA()</f>
        <v>#N/A</v>
      </c>
      <c r="W71" s="625" t="e">
        <f>U71+V71</f>
        <v>#N/A</v>
      </c>
      <c r="X71" s="623">
        <v>3.0896074539120817</v>
      </c>
      <c r="Y71" s="624" t="e">
        <f>NA()</f>
        <v>#N/A</v>
      </c>
      <c r="Z71" s="624" t="e">
        <f>NA()</f>
        <v>#N/A</v>
      </c>
      <c r="AA71" s="625" t="e">
        <f>Y71+Z71</f>
        <v>#N/A</v>
      </c>
      <c r="AB71" s="623">
        <v>2.2143454930156992</v>
      </c>
      <c r="AC71" s="624" t="e">
        <f>NA()</f>
        <v>#N/A</v>
      </c>
      <c r="AD71" s="624" t="e">
        <f>NA()</f>
        <v>#N/A</v>
      </c>
      <c r="AE71" s="625" t="e">
        <f>AC71+AD71</f>
        <v>#N/A</v>
      </c>
      <c r="AF71" s="623">
        <v>2.4570314257155634</v>
      </c>
      <c r="AG71" s="624" t="e">
        <f>NA()</f>
        <v>#N/A</v>
      </c>
      <c r="AH71" s="624" t="e">
        <f>NA()</f>
        <v>#N/A</v>
      </c>
      <c r="AI71" s="625" t="e">
        <f>AG71+AH71</f>
        <v>#N/A</v>
      </c>
      <c r="AJ71" s="623">
        <v>2.2143454930156992</v>
      </c>
      <c r="AK71" s="624" t="e">
        <f>NA()</f>
        <v>#N/A</v>
      </c>
      <c r="AL71" s="624" t="e">
        <f>NA()</f>
        <v>#N/A</v>
      </c>
      <c r="AM71" s="625" t="e">
        <f>AK71+AL71</f>
        <v>#N/A</v>
      </c>
      <c r="AN71" s="623">
        <v>2.4570314257155634</v>
      </c>
      <c r="AO71" s="624" t="e">
        <f>NA()</f>
        <v>#N/A</v>
      </c>
      <c r="AP71" s="624" t="e">
        <f>NA()</f>
        <v>#N/A</v>
      </c>
      <c r="AQ71" s="625" t="e">
        <f>AO71+AP71</f>
        <v>#N/A</v>
      </c>
      <c r="AR71" s="623">
        <v>2.2143454930156992</v>
      </c>
      <c r="AS71" s="624" t="e">
        <f>NA()</f>
        <v>#N/A</v>
      </c>
      <c r="AT71" s="624" t="e">
        <f>NA()</f>
        <v>#N/A</v>
      </c>
      <c r="AU71" s="625" t="e">
        <f>AS71+AT71</f>
        <v>#N/A</v>
      </c>
      <c r="AV71" s="623">
        <v>2.4570314257155634</v>
      </c>
      <c r="AW71" s="624" t="e">
        <f>NA()</f>
        <v>#N/A</v>
      </c>
      <c r="AX71" s="624" t="e">
        <f>NA()</f>
        <v>#N/A</v>
      </c>
      <c r="AY71" s="625" t="e">
        <f>AW71+AX71</f>
        <v>#N/A</v>
      </c>
      <c r="AZ71" s="623">
        <v>2.2143454930156992</v>
      </c>
      <c r="BA71" s="624" t="e">
        <f>NA()</f>
        <v>#N/A</v>
      </c>
      <c r="BB71" s="624" t="e">
        <f>NA()</f>
        <v>#N/A</v>
      </c>
      <c r="BC71" s="625" t="e">
        <f>BA71+BB71</f>
        <v>#N/A</v>
      </c>
      <c r="BD71" s="623">
        <v>4.0980080635665317</v>
      </c>
      <c r="BE71" s="624" t="e">
        <f>NA()</f>
        <v>#N/A</v>
      </c>
      <c r="BF71" s="624" t="e">
        <f>NA()</f>
        <v>#N/A</v>
      </c>
      <c r="BG71" s="625" t="e">
        <f>BE71+BF71</f>
        <v>#N/A</v>
      </c>
      <c r="BH71" s="623">
        <v>2.2180665284756786</v>
      </c>
      <c r="BI71" s="624" t="e">
        <f>NA()</f>
        <v>#N/A</v>
      </c>
      <c r="BJ71" s="624" t="e">
        <f>NA()</f>
        <v>#N/A</v>
      </c>
      <c r="BK71" s="625" t="e">
        <f>BI71+BJ71</f>
        <v>#N/A</v>
      </c>
      <c r="BL71" s="623">
        <v>2.4607524611755429</v>
      </c>
      <c r="BM71" s="624" t="e">
        <f>NA()</f>
        <v>#N/A</v>
      </c>
      <c r="BN71" s="624" t="e">
        <f>NA()</f>
        <v>#N/A</v>
      </c>
      <c r="BO71" s="625" t="e">
        <f>BM71+BN71</f>
        <v>#N/A</v>
      </c>
      <c r="BP71" s="623">
        <v>2.5901700744736309</v>
      </c>
      <c r="BQ71" s="624" t="e">
        <f>NA()</f>
        <v>#N/A</v>
      </c>
      <c r="BR71" s="624" t="e">
        <f>NA()</f>
        <v>#N/A</v>
      </c>
      <c r="BS71" s="625" t="e">
        <f>BQ71+BR71</f>
        <v>#N/A</v>
      </c>
      <c r="BT71" s="623">
        <v>4.8050048009626405</v>
      </c>
      <c r="BU71" s="624" t="e">
        <f>NA()</f>
        <v>#N/A</v>
      </c>
      <c r="BV71" s="624" t="e">
        <f>NA()</f>
        <v>#N/A</v>
      </c>
      <c r="BW71" s="625" t="e">
        <f>BU71+BV71</f>
        <v>#N/A</v>
      </c>
      <c r="BX71" s="623">
        <v>2.3576053582249106</v>
      </c>
      <c r="BY71" s="624" t="e">
        <f>NA()</f>
        <v>#N/A</v>
      </c>
      <c r="BZ71" s="624" t="e">
        <f>NA()</f>
        <v>#N/A</v>
      </c>
      <c r="CA71" s="625" t="e">
        <f>BY71+BZ71</f>
        <v>#N/A</v>
      </c>
      <c r="CB71" s="623">
        <v>2.6002912909247748</v>
      </c>
      <c r="CC71" s="624" t="e">
        <f>NA()</f>
        <v>#N/A</v>
      </c>
      <c r="CD71" s="624" t="e">
        <f>NA()</f>
        <v>#N/A</v>
      </c>
      <c r="CE71" s="625" t="e">
        <f>CC71+CD71</f>
        <v>#N/A</v>
      </c>
      <c r="CF71" s="623">
        <v>3.7229495606201328</v>
      </c>
      <c r="CG71" s="624" t="e">
        <f>NA()</f>
        <v>#N/A</v>
      </c>
      <c r="CH71" s="624" t="e">
        <f>NA()</f>
        <v>#N/A</v>
      </c>
      <c r="CI71" s="625" t="e">
        <f>CG71+CH71</f>
        <v>#N/A</v>
      </c>
      <c r="CJ71" s="623">
        <v>6.0649462087113903</v>
      </c>
      <c r="CK71" s="624" t="e">
        <f>NA()</f>
        <v>#N/A</v>
      </c>
      <c r="CL71" s="624" t="e">
        <f>NA()</f>
        <v>#N/A</v>
      </c>
      <c r="CM71" s="625" t="e">
        <f>CK71+CL71</f>
        <v>#N/A</v>
      </c>
      <c r="CN71" s="623">
        <v>3.7229495606201328</v>
      </c>
      <c r="CO71" s="624" t="e">
        <f>NA()</f>
        <v>#N/A</v>
      </c>
      <c r="CP71" s="624" t="e">
        <f>NA()</f>
        <v>#N/A</v>
      </c>
      <c r="CQ71" s="625" t="e">
        <f>CO71+CP71</f>
        <v>#N/A</v>
      </c>
      <c r="CR71" s="623">
        <v>3.9656354933199975</v>
      </c>
      <c r="CS71" s="624" t="e">
        <f>NA()</f>
        <v>#N/A</v>
      </c>
      <c r="CT71" s="624" t="e">
        <f>NA()</f>
        <v>#N/A</v>
      </c>
      <c r="CU71" s="625" t="e">
        <f>CS71+CT71</f>
        <v>#N/A</v>
      </c>
      <c r="CV71" s="623">
        <v>3.7229495606201328</v>
      </c>
      <c r="CW71" s="624" t="e">
        <f>NA()</f>
        <v>#N/A</v>
      </c>
      <c r="CX71" s="624" t="e">
        <f>NA()</f>
        <v>#N/A</v>
      </c>
      <c r="CY71" s="625" t="e">
        <f>CW71+CX71</f>
        <v>#N/A</v>
      </c>
      <c r="CZ71" s="623">
        <v>3.9656354933199975</v>
      </c>
      <c r="DA71" s="624" t="e">
        <f>NA()</f>
        <v>#N/A</v>
      </c>
      <c r="DB71" s="624" t="e">
        <f>NA()</f>
        <v>#N/A</v>
      </c>
      <c r="DC71" s="625" t="e">
        <f>DA71+DB71</f>
        <v>#N/A</v>
      </c>
      <c r="DD71" s="506"/>
      <c r="DE71" s="506"/>
      <c r="DF71" s="506"/>
      <c r="DG71" s="506"/>
      <c r="DH71" s="506"/>
      <c r="DI71" s="506"/>
      <c r="DJ71" s="506"/>
      <c r="DK71" s="506"/>
    </row>
    <row r="72" spans="2:115" ht="12.75" customHeight="1">
      <c r="B72" s="626"/>
      <c r="C72" s="627"/>
      <c r="D72" s="628" t="s">
        <v>2445</v>
      </c>
      <c r="E72" s="629" t="s">
        <v>2447</v>
      </c>
      <c r="F72" s="630">
        <f>IF(F73&lt;&gt;0,F71-F73,0)</f>
        <v>0</v>
      </c>
      <c r="G72" s="631"/>
      <c r="H72" s="632"/>
      <c r="I72" s="633"/>
      <c r="J72" s="633"/>
      <c r="K72" s="634"/>
      <c r="L72" s="635">
        <f t="shared" ref="L72:AQ72" si="84">L71+H72</f>
        <v>2.7777777777777777</v>
      </c>
      <c r="M72" s="635" t="e">
        <f t="shared" si="84"/>
        <v>#N/A</v>
      </c>
      <c r="N72" s="636" t="e">
        <f t="shared" si="84"/>
        <v>#N/A</v>
      </c>
      <c r="O72" s="637" t="e">
        <f t="shared" si="84"/>
        <v>#N/A</v>
      </c>
      <c r="P72" s="638">
        <f t="shared" si="84"/>
        <v>6.9650906923838178</v>
      </c>
      <c r="Q72" s="639" t="e">
        <f t="shared" si="84"/>
        <v>#N/A</v>
      </c>
      <c r="R72" s="640" t="e">
        <f t="shared" si="84"/>
        <v>#N/A</v>
      </c>
      <c r="S72" s="641" t="e">
        <f t="shared" si="84"/>
        <v>#N/A</v>
      </c>
      <c r="T72" s="638">
        <f t="shared" si="84"/>
        <v>9.514329376797674</v>
      </c>
      <c r="U72" s="639" t="e">
        <f t="shared" si="84"/>
        <v>#N/A</v>
      </c>
      <c r="V72" s="640" t="e">
        <f t="shared" si="84"/>
        <v>#N/A</v>
      </c>
      <c r="W72" s="641" t="e">
        <f t="shared" si="84"/>
        <v>#N/A</v>
      </c>
      <c r="X72" s="638">
        <f t="shared" si="84"/>
        <v>12.603936830709756</v>
      </c>
      <c r="Y72" s="639" t="e">
        <f t="shared" si="84"/>
        <v>#N/A</v>
      </c>
      <c r="Z72" s="640" t="e">
        <f t="shared" si="84"/>
        <v>#N/A</v>
      </c>
      <c r="AA72" s="641" t="e">
        <f t="shared" si="84"/>
        <v>#N/A</v>
      </c>
      <c r="AB72" s="638">
        <f t="shared" si="84"/>
        <v>14.818282323725455</v>
      </c>
      <c r="AC72" s="639" t="e">
        <f t="shared" si="84"/>
        <v>#N/A</v>
      </c>
      <c r="AD72" s="640" t="e">
        <f t="shared" si="84"/>
        <v>#N/A</v>
      </c>
      <c r="AE72" s="641" t="e">
        <f t="shared" si="84"/>
        <v>#N/A</v>
      </c>
      <c r="AF72" s="638">
        <f t="shared" si="84"/>
        <v>17.275313749441018</v>
      </c>
      <c r="AG72" s="639" t="e">
        <f t="shared" si="84"/>
        <v>#N/A</v>
      </c>
      <c r="AH72" s="640" t="e">
        <f t="shared" si="84"/>
        <v>#N/A</v>
      </c>
      <c r="AI72" s="641" t="e">
        <f t="shared" si="84"/>
        <v>#N/A</v>
      </c>
      <c r="AJ72" s="638">
        <f t="shared" si="84"/>
        <v>19.489659242456717</v>
      </c>
      <c r="AK72" s="639" t="e">
        <f t="shared" si="84"/>
        <v>#N/A</v>
      </c>
      <c r="AL72" s="640" t="e">
        <f t="shared" si="84"/>
        <v>#N/A</v>
      </c>
      <c r="AM72" s="641" t="e">
        <f t="shared" si="84"/>
        <v>#N/A</v>
      </c>
      <c r="AN72" s="638">
        <f t="shared" si="84"/>
        <v>21.94669066817228</v>
      </c>
      <c r="AO72" s="639" t="e">
        <f t="shared" si="84"/>
        <v>#N/A</v>
      </c>
      <c r="AP72" s="640" t="e">
        <f t="shared" si="84"/>
        <v>#N/A</v>
      </c>
      <c r="AQ72" s="641" t="e">
        <f t="shared" si="84"/>
        <v>#N/A</v>
      </c>
      <c r="AR72" s="638">
        <f t="shared" ref="AR72:BW72" si="85">AR71+AN72</f>
        <v>24.16103616118798</v>
      </c>
      <c r="AS72" s="639" t="e">
        <f t="shared" si="85"/>
        <v>#N/A</v>
      </c>
      <c r="AT72" s="640" t="e">
        <f t="shared" si="85"/>
        <v>#N/A</v>
      </c>
      <c r="AU72" s="641" t="e">
        <f t="shared" si="85"/>
        <v>#N/A</v>
      </c>
      <c r="AV72" s="638">
        <f t="shared" si="85"/>
        <v>26.618067586903543</v>
      </c>
      <c r="AW72" s="639" t="e">
        <f t="shared" si="85"/>
        <v>#N/A</v>
      </c>
      <c r="AX72" s="640" t="e">
        <f t="shared" si="85"/>
        <v>#N/A</v>
      </c>
      <c r="AY72" s="641" t="e">
        <f t="shared" si="85"/>
        <v>#N/A</v>
      </c>
      <c r="AZ72" s="638">
        <f t="shared" si="85"/>
        <v>28.832413079919242</v>
      </c>
      <c r="BA72" s="639" t="e">
        <f t="shared" si="85"/>
        <v>#N/A</v>
      </c>
      <c r="BB72" s="640" t="e">
        <f t="shared" si="85"/>
        <v>#N/A</v>
      </c>
      <c r="BC72" s="641" t="e">
        <f t="shared" si="85"/>
        <v>#N/A</v>
      </c>
      <c r="BD72" s="638">
        <f t="shared" si="85"/>
        <v>32.930421143485773</v>
      </c>
      <c r="BE72" s="639" t="e">
        <f t="shared" si="85"/>
        <v>#N/A</v>
      </c>
      <c r="BF72" s="640" t="e">
        <f t="shared" si="85"/>
        <v>#N/A</v>
      </c>
      <c r="BG72" s="641" t="e">
        <f t="shared" si="85"/>
        <v>#N/A</v>
      </c>
      <c r="BH72" s="638">
        <f t="shared" si="85"/>
        <v>35.148487671961455</v>
      </c>
      <c r="BI72" s="639" t="e">
        <f t="shared" si="85"/>
        <v>#N/A</v>
      </c>
      <c r="BJ72" s="640" t="e">
        <f t="shared" si="85"/>
        <v>#N/A</v>
      </c>
      <c r="BK72" s="641" t="e">
        <f t="shared" si="85"/>
        <v>#N/A</v>
      </c>
      <c r="BL72" s="638">
        <f t="shared" si="85"/>
        <v>37.609240133137</v>
      </c>
      <c r="BM72" s="639" t="e">
        <f t="shared" si="85"/>
        <v>#N/A</v>
      </c>
      <c r="BN72" s="640" t="e">
        <f t="shared" si="85"/>
        <v>#N/A</v>
      </c>
      <c r="BO72" s="641" t="e">
        <f t="shared" si="85"/>
        <v>#N/A</v>
      </c>
      <c r="BP72" s="638">
        <f t="shared" si="85"/>
        <v>40.199410207610633</v>
      </c>
      <c r="BQ72" s="639" t="e">
        <f t="shared" si="85"/>
        <v>#N/A</v>
      </c>
      <c r="BR72" s="640" t="e">
        <f t="shared" si="85"/>
        <v>#N/A</v>
      </c>
      <c r="BS72" s="641" t="e">
        <f t="shared" si="85"/>
        <v>#N/A</v>
      </c>
      <c r="BT72" s="638">
        <f t="shared" si="85"/>
        <v>45.004415008573275</v>
      </c>
      <c r="BU72" s="639" t="e">
        <f t="shared" si="85"/>
        <v>#N/A</v>
      </c>
      <c r="BV72" s="640" t="e">
        <f t="shared" si="85"/>
        <v>#N/A</v>
      </c>
      <c r="BW72" s="641" t="e">
        <f t="shared" si="85"/>
        <v>#N/A</v>
      </c>
      <c r="BX72" s="638">
        <f t="shared" ref="BX72:DC72" si="86">BX71+BT72</f>
        <v>47.362020366798184</v>
      </c>
      <c r="BY72" s="639" t="e">
        <f t="shared" si="86"/>
        <v>#N/A</v>
      </c>
      <c r="BZ72" s="640" t="e">
        <f t="shared" si="86"/>
        <v>#N/A</v>
      </c>
      <c r="CA72" s="641" t="e">
        <f t="shared" si="86"/>
        <v>#N/A</v>
      </c>
      <c r="CB72" s="638">
        <f t="shared" si="86"/>
        <v>49.962311657722957</v>
      </c>
      <c r="CC72" s="639" t="e">
        <f t="shared" si="86"/>
        <v>#N/A</v>
      </c>
      <c r="CD72" s="640" t="e">
        <f t="shared" si="86"/>
        <v>#N/A</v>
      </c>
      <c r="CE72" s="641" t="e">
        <f t="shared" si="86"/>
        <v>#N/A</v>
      </c>
      <c r="CF72" s="638">
        <f t="shared" si="86"/>
        <v>53.685261218343086</v>
      </c>
      <c r="CG72" s="639" t="e">
        <f t="shared" si="86"/>
        <v>#N/A</v>
      </c>
      <c r="CH72" s="640" t="e">
        <f t="shared" si="86"/>
        <v>#N/A</v>
      </c>
      <c r="CI72" s="641" t="e">
        <f t="shared" si="86"/>
        <v>#N/A</v>
      </c>
      <c r="CJ72" s="638">
        <f t="shared" si="86"/>
        <v>59.750207427054477</v>
      </c>
      <c r="CK72" s="639" t="e">
        <f t="shared" si="86"/>
        <v>#N/A</v>
      </c>
      <c r="CL72" s="640" t="e">
        <f t="shared" si="86"/>
        <v>#N/A</v>
      </c>
      <c r="CM72" s="641" t="e">
        <f t="shared" si="86"/>
        <v>#N/A</v>
      </c>
      <c r="CN72" s="638">
        <f t="shared" si="86"/>
        <v>63.473156987674606</v>
      </c>
      <c r="CO72" s="639" t="e">
        <f t="shared" si="86"/>
        <v>#N/A</v>
      </c>
      <c r="CP72" s="640" t="e">
        <f t="shared" si="86"/>
        <v>#N/A</v>
      </c>
      <c r="CQ72" s="641" t="e">
        <f t="shared" si="86"/>
        <v>#N/A</v>
      </c>
      <c r="CR72" s="638">
        <f t="shared" si="86"/>
        <v>67.438792480994607</v>
      </c>
      <c r="CS72" s="639" t="e">
        <f t="shared" si="86"/>
        <v>#N/A</v>
      </c>
      <c r="CT72" s="640" t="e">
        <f t="shared" si="86"/>
        <v>#N/A</v>
      </c>
      <c r="CU72" s="641" t="e">
        <f t="shared" si="86"/>
        <v>#N/A</v>
      </c>
      <c r="CV72" s="638">
        <f t="shared" si="86"/>
        <v>71.161742041614744</v>
      </c>
      <c r="CW72" s="639" t="e">
        <f t="shared" si="86"/>
        <v>#N/A</v>
      </c>
      <c r="CX72" s="640" t="e">
        <f t="shared" si="86"/>
        <v>#N/A</v>
      </c>
      <c r="CY72" s="641" t="e">
        <f t="shared" si="86"/>
        <v>#N/A</v>
      </c>
      <c r="CZ72" s="638">
        <f t="shared" si="86"/>
        <v>75.127377534934737</v>
      </c>
      <c r="DA72" s="639" t="e">
        <f t="shared" si="86"/>
        <v>#N/A</v>
      </c>
      <c r="DB72" s="640" t="e">
        <f t="shared" si="86"/>
        <v>#N/A</v>
      </c>
      <c r="DC72" s="641" t="e">
        <f t="shared" si="86"/>
        <v>#N/A</v>
      </c>
      <c r="DD72" s="506"/>
      <c r="DE72" s="506"/>
      <c r="DF72" s="506"/>
      <c r="DG72" s="506"/>
      <c r="DH72" s="506"/>
      <c r="DI72" s="506"/>
      <c r="DJ72" s="506"/>
      <c r="DK72" s="506"/>
    </row>
    <row r="73" spans="2:115" ht="12.75" customHeight="1">
      <c r="B73" s="626"/>
      <c r="C73" s="627"/>
      <c r="D73" s="642" t="s">
        <v>2448</v>
      </c>
      <c r="E73" s="643" t="s">
        <v>2449</v>
      </c>
      <c r="F73" s="644"/>
      <c r="G73" s="645">
        <f>IF(F73=0,0,F73/F$115)</f>
        <v>0</v>
      </c>
      <c r="H73" s="646"/>
      <c r="I73" s="647"/>
      <c r="J73" s="647"/>
      <c r="K73" s="648"/>
      <c r="L73" s="649" t="e">
        <f>IF(O73&lt;&gt;0,(O73/$F73)*100,0)</f>
        <v>#REF!</v>
      </c>
      <c r="M73" s="649" t="e">
        <f>NA()</f>
        <v>#N/A</v>
      </c>
      <c r="N73" s="650" t="e">
        <f>O73-M73</f>
        <v>#REF!</v>
      </c>
      <c r="O73" s="651" t="e">
        <f>'COMP INVESTIM.'!#REF!</f>
        <v>#REF!</v>
      </c>
      <c r="P73" s="652">
        <f>IF(S73&lt;&gt;0,(S73/$F73)*100,0)</f>
        <v>0</v>
      </c>
      <c r="Q73" s="649">
        <v>0</v>
      </c>
      <c r="R73" s="649">
        <f>S73-Q73</f>
        <v>0</v>
      </c>
      <c r="S73" s="651"/>
      <c r="T73" s="652">
        <f>IF(W73&lt;&gt;0,(W73/$F73)*100,0)</f>
        <v>0</v>
      </c>
      <c r="U73" s="649">
        <v>0</v>
      </c>
      <c r="V73" s="649">
        <f>W73-U73</f>
        <v>0</v>
      </c>
      <c r="W73" s="651"/>
      <c r="X73" s="652">
        <f>IF(AA73&lt;&gt;0,(AA73/$F73)*100,0)</f>
        <v>0</v>
      </c>
      <c r="Y73" s="649">
        <v>0</v>
      </c>
      <c r="Z73" s="649">
        <f>AA73-Y73</f>
        <v>0</v>
      </c>
      <c r="AA73" s="651"/>
      <c r="AB73" s="652">
        <f>IF(AE73&lt;&gt;0,(AE73/$F73)*100,0)</f>
        <v>0</v>
      </c>
      <c r="AC73" s="649">
        <v>0</v>
      </c>
      <c r="AD73" s="649">
        <f>AE73-AC73</f>
        <v>0</v>
      </c>
      <c r="AE73" s="651"/>
      <c r="AF73" s="652">
        <f>IF(AI73&lt;&gt;0,(AI73/$F73)*100,0)</f>
        <v>0</v>
      </c>
      <c r="AG73" s="649">
        <v>0</v>
      </c>
      <c r="AH73" s="649">
        <f>AI73-AG73</f>
        <v>0</v>
      </c>
      <c r="AI73" s="651"/>
      <c r="AJ73" s="652">
        <f>IF(AM73&lt;&gt;0,(AM73/$F73)*100,0)</f>
        <v>0</v>
      </c>
      <c r="AK73" s="649">
        <v>0</v>
      </c>
      <c r="AL73" s="649">
        <f>AM73-AK73</f>
        <v>0</v>
      </c>
      <c r="AM73" s="651"/>
      <c r="AN73" s="652">
        <f>IF(AQ73&lt;&gt;0,(AQ73/$F73)*100,0)</f>
        <v>0</v>
      </c>
      <c r="AO73" s="649">
        <v>0</v>
      </c>
      <c r="AP73" s="649">
        <f>AQ73-AO73</f>
        <v>0</v>
      </c>
      <c r="AQ73" s="651"/>
      <c r="AR73" s="652">
        <f>IF(AU73&lt;&gt;0,(AU73/$F73)*100,0)</f>
        <v>0</v>
      </c>
      <c r="AS73" s="649">
        <v>0</v>
      </c>
      <c r="AT73" s="649">
        <f>AU73-AS73</f>
        <v>0</v>
      </c>
      <c r="AU73" s="651"/>
      <c r="AV73" s="652">
        <f>IF(AY73&lt;&gt;0,(AY73/$F73)*100,0)</f>
        <v>0</v>
      </c>
      <c r="AW73" s="649">
        <v>0</v>
      </c>
      <c r="AX73" s="649">
        <f>AY73-AW73</f>
        <v>0</v>
      </c>
      <c r="AY73" s="651"/>
      <c r="AZ73" s="652">
        <f>IF(BC73&lt;&gt;0,(BC73/$F73)*100,0)</f>
        <v>0</v>
      </c>
      <c r="BA73" s="649">
        <v>0</v>
      </c>
      <c r="BB73" s="649">
        <f>BC73-BA73</f>
        <v>0</v>
      </c>
      <c r="BC73" s="651"/>
      <c r="BD73" s="652">
        <f>IF(BG73&lt;&gt;0,(BG73/$F73)*100,0)</f>
        <v>0</v>
      </c>
      <c r="BE73" s="649">
        <v>0</v>
      </c>
      <c r="BF73" s="649">
        <f>BG73-BE73</f>
        <v>0</v>
      </c>
      <c r="BG73" s="651"/>
      <c r="BH73" s="652">
        <f>IF(BK73&lt;&gt;0,(BK73/$F73)*100,0)</f>
        <v>0</v>
      </c>
      <c r="BI73" s="649">
        <v>0</v>
      </c>
      <c r="BJ73" s="649">
        <f>BK73-BI73</f>
        <v>0</v>
      </c>
      <c r="BK73" s="651"/>
      <c r="BL73" s="652">
        <f>IF(BO73&lt;&gt;0,(BO73/$F73)*100,0)</f>
        <v>0</v>
      </c>
      <c r="BM73" s="649">
        <v>0</v>
      </c>
      <c r="BN73" s="649">
        <f>BO73-BM73</f>
        <v>0</v>
      </c>
      <c r="BO73" s="651"/>
      <c r="BP73" s="652">
        <f>IF(BS73&lt;&gt;0,(BS73/$F73)*100,0)</f>
        <v>0</v>
      </c>
      <c r="BQ73" s="649">
        <v>0</v>
      </c>
      <c r="BR73" s="649">
        <f>BS73-BQ73</f>
        <v>0</v>
      </c>
      <c r="BS73" s="651"/>
      <c r="BT73" s="652">
        <f>IF(BW73&lt;&gt;0,(BW73/$F73)*100,0)</f>
        <v>0</v>
      </c>
      <c r="BU73" s="649">
        <v>0</v>
      </c>
      <c r="BV73" s="649">
        <f>BW73-BU73</f>
        <v>0</v>
      </c>
      <c r="BW73" s="651"/>
      <c r="BX73" s="652">
        <f>IF(CA73&lt;&gt;0,(CA73/$F73)*100,0)</f>
        <v>0</v>
      </c>
      <c r="BY73" s="649">
        <v>0</v>
      </c>
      <c r="BZ73" s="649">
        <f>CA73-BY73</f>
        <v>0</v>
      </c>
      <c r="CA73" s="651"/>
      <c r="CB73" s="652">
        <f>IF(CE73&lt;&gt;0,(CE73/$F73)*100,0)</f>
        <v>0</v>
      </c>
      <c r="CC73" s="649">
        <v>0</v>
      </c>
      <c r="CD73" s="649">
        <f>CE73-CC73</f>
        <v>0</v>
      </c>
      <c r="CE73" s="651"/>
      <c r="CF73" s="652">
        <f>IF(CI73&lt;&gt;0,(CI73/$F73)*100,0)</f>
        <v>0</v>
      </c>
      <c r="CG73" s="649">
        <v>0</v>
      </c>
      <c r="CH73" s="649">
        <f>CI73-CG73</f>
        <v>0</v>
      </c>
      <c r="CI73" s="651"/>
      <c r="CJ73" s="652">
        <f>IF(CM73&lt;&gt;0,(CM73/$F73)*100,0)</f>
        <v>0</v>
      </c>
      <c r="CK73" s="649">
        <v>0</v>
      </c>
      <c r="CL73" s="649">
        <f>CM73-CK73</f>
        <v>0</v>
      </c>
      <c r="CM73" s="651"/>
      <c r="CN73" s="652">
        <f>IF(CQ73&lt;&gt;0,(CQ73/$F73)*100,0)</f>
        <v>0</v>
      </c>
      <c r="CO73" s="649">
        <v>0</v>
      </c>
      <c r="CP73" s="649">
        <f>CQ73-CO73</f>
        <v>0</v>
      </c>
      <c r="CQ73" s="651"/>
      <c r="CR73" s="652">
        <f>IF(CU73&lt;&gt;0,(CU73/$F73)*100,0)</f>
        <v>0</v>
      </c>
      <c r="CS73" s="649">
        <v>0</v>
      </c>
      <c r="CT73" s="649">
        <f>CU73-CS73</f>
        <v>0</v>
      </c>
      <c r="CU73" s="651"/>
      <c r="CV73" s="652">
        <f>IF(CY73&lt;&gt;0,(CY73/$F73)*100,0)</f>
        <v>0</v>
      </c>
      <c r="CW73" s="649">
        <v>0</v>
      </c>
      <c r="CX73" s="649">
        <f>CY73-CW73</f>
        <v>0</v>
      </c>
      <c r="CY73" s="651"/>
      <c r="CZ73" s="652">
        <f>IF(DC73&lt;&gt;0,(DC73/$F73)*100,0)</f>
        <v>0</v>
      </c>
      <c r="DA73" s="649">
        <v>0</v>
      </c>
      <c r="DB73" s="649">
        <f>DC73-DA73</f>
        <v>0</v>
      </c>
      <c r="DC73" s="651"/>
      <c r="DD73" s="506"/>
      <c r="DE73" s="506"/>
      <c r="DF73" s="506"/>
      <c r="DG73" s="506"/>
      <c r="DH73" s="506"/>
      <c r="DI73" s="506"/>
      <c r="DJ73" s="506"/>
      <c r="DK73" s="506"/>
    </row>
    <row r="74" spans="2:115" ht="12.75" customHeight="1">
      <c r="B74" s="665"/>
      <c r="C74" s="627"/>
      <c r="D74" s="653" t="s">
        <v>2450</v>
      </c>
      <c r="E74" s="654" t="s">
        <v>2451</v>
      </c>
      <c r="F74" s="655" t="e">
        <f>IF(F73=0,F71,F73)</f>
        <v>#N/A</v>
      </c>
      <c r="G74" s="656"/>
      <c r="H74" s="657"/>
      <c r="I74" s="658"/>
      <c r="J74" s="658"/>
      <c r="K74" s="659"/>
      <c r="L74" s="660" t="e">
        <f t="shared" ref="L74:AQ74" si="87">L73+H74</f>
        <v>#REF!</v>
      </c>
      <c r="M74" s="660" t="e">
        <f t="shared" si="87"/>
        <v>#N/A</v>
      </c>
      <c r="N74" s="661" t="e">
        <f t="shared" si="87"/>
        <v>#REF!</v>
      </c>
      <c r="O74" s="662" t="e">
        <f t="shared" si="87"/>
        <v>#REF!</v>
      </c>
      <c r="P74" s="663" t="e">
        <f t="shared" si="87"/>
        <v>#REF!</v>
      </c>
      <c r="Q74" s="660" t="e">
        <f t="shared" si="87"/>
        <v>#N/A</v>
      </c>
      <c r="R74" s="660" t="e">
        <f t="shared" si="87"/>
        <v>#REF!</v>
      </c>
      <c r="S74" s="662" t="e">
        <f t="shared" si="87"/>
        <v>#REF!</v>
      </c>
      <c r="T74" s="663" t="e">
        <f t="shared" si="87"/>
        <v>#REF!</v>
      </c>
      <c r="U74" s="660" t="e">
        <f t="shared" si="87"/>
        <v>#N/A</v>
      </c>
      <c r="V74" s="660" t="e">
        <f t="shared" si="87"/>
        <v>#REF!</v>
      </c>
      <c r="W74" s="662" t="e">
        <f t="shared" si="87"/>
        <v>#REF!</v>
      </c>
      <c r="X74" s="663" t="e">
        <f t="shared" si="87"/>
        <v>#REF!</v>
      </c>
      <c r="Y74" s="660" t="e">
        <f t="shared" si="87"/>
        <v>#N/A</v>
      </c>
      <c r="Z74" s="660" t="e">
        <f t="shared" si="87"/>
        <v>#REF!</v>
      </c>
      <c r="AA74" s="662" t="e">
        <f t="shared" si="87"/>
        <v>#REF!</v>
      </c>
      <c r="AB74" s="663" t="e">
        <f t="shared" si="87"/>
        <v>#REF!</v>
      </c>
      <c r="AC74" s="660" t="e">
        <f t="shared" si="87"/>
        <v>#N/A</v>
      </c>
      <c r="AD74" s="660" t="e">
        <f t="shared" si="87"/>
        <v>#REF!</v>
      </c>
      <c r="AE74" s="662" t="e">
        <f t="shared" si="87"/>
        <v>#REF!</v>
      </c>
      <c r="AF74" s="663" t="e">
        <f t="shared" si="87"/>
        <v>#REF!</v>
      </c>
      <c r="AG74" s="660" t="e">
        <f t="shared" si="87"/>
        <v>#N/A</v>
      </c>
      <c r="AH74" s="660" t="e">
        <f t="shared" si="87"/>
        <v>#REF!</v>
      </c>
      <c r="AI74" s="662" t="e">
        <f t="shared" si="87"/>
        <v>#REF!</v>
      </c>
      <c r="AJ74" s="663" t="e">
        <f t="shared" si="87"/>
        <v>#REF!</v>
      </c>
      <c r="AK74" s="660" t="e">
        <f t="shared" si="87"/>
        <v>#N/A</v>
      </c>
      <c r="AL74" s="660" t="e">
        <f t="shared" si="87"/>
        <v>#REF!</v>
      </c>
      <c r="AM74" s="662" t="e">
        <f t="shared" si="87"/>
        <v>#REF!</v>
      </c>
      <c r="AN74" s="663" t="e">
        <f t="shared" si="87"/>
        <v>#REF!</v>
      </c>
      <c r="AO74" s="660" t="e">
        <f t="shared" si="87"/>
        <v>#N/A</v>
      </c>
      <c r="AP74" s="660" t="e">
        <f t="shared" si="87"/>
        <v>#REF!</v>
      </c>
      <c r="AQ74" s="662" t="e">
        <f t="shared" si="87"/>
        <v>#REF!</v>
      </c>
      <c r="AR74" s="663" t="e">
        <f t="shared" ref="AR74:BW74" si="88">AR73+AN74</f>
        <v>#REF!</v>
      </c>
      <c r="AS74" s="660" t="e">
        <f t="shared" si="88"/>
        <v>#N/A</v>
      </c>
      <c r="AT74" s="660" t="e">
        <f t="shared" si="88"/>
        <v>#REF!</v>
      </c>
      <c r="AU74" s="662" t="e">
        <f t="shared" si="88"/>
        <v>#REF!</v>
      </c>
      <c r="AV74" s="663" t="e">
        <f t="shared" si="88"/>
        <v>#REF!</v>
      </c>
      <c r="AW74" s="660" t="e">
        <f t="shared" si="88"/>
        <v>#N/A</v>
      </c>
      <c r="AX74" s="660" t="e">
        <f t="shared" si="88"/>
        <v>#REF!</v>
      </c>
      <c r="AY74" s="662" t="e">
        <f t="shared" si="88"/>
        <v>#REF!</v>
      </c>
      <c r="AZ74" s="663" t="e">
        <f t="shared" si="88"/>
        <v>#REF!</v>
      </c>
      <c r="BA74" s="660" t="e">
        <f t="shared" si="88"/>
        <v>#N/A</v>
      </c>
      <c r="BB74" s="660" t="e">
        <f t="shared" si="88"/>
        <v>#REF!</v>
      </c>
      <c r="BC74" s="662" t="e">
        <f t="shared" si="88"/>
        <v>#REF!</v>
      </c>
      <c r="BD74" s="663" t="e">
        <f t="shared" si="88"/>
        <v>#REF!</v>
      </c>
      <c r="BE74" s="660" t="e">
        <f t="shared" si="88"/>
        <v>#N/A</v>
      </c>
      <c r="BF74" s="660" t="e">
        <f t="shared" si="88"/>
        <v>#REF!</v>
      </c>
      <c r="BG74" s="662" t="e">
        <f t="shared" si="88"/>
        <v>#REF!</v>
      </c>
      <c r="BH74" s="663" t="e">
        <f t="shared" si="88"/>
        <v>#REF!</v>
      </c>
      <c r="BI74" s="660" t="e">
        <f t="shared" si="88"/>
        <v>#N/A</v>
      </c>
      <c r="BJ74" s="660" t="e">
        <f t="shared" si="88"/>
        <v>#REF!</v>
      </c>
      <c r="BK74" s="662" t="e">
        <f t="shared" si="88"/>
        <v>#REF!</v>
      </c>
      <c r="BL74" s="663" t="e">
        <f t="shared" si="88"/>
        <v>#REF!</v>
      </c>
      <c r="BM74" s="660" t="e">
        <f t="shared" si="88"/>
        <v>#N/A</v>
      </c>
      <c r="BN74" s="660" t="e">
        <f t="shared" si="88"/>
        <v>#REF!</v>
      </c>
      <c r="BO74" s="662" t="e">
        <f t="shared" si="88"/>
        <v>#REF!</v>
      </c>
      <c r="BP74" s="663" t="e">
        <f t="shared" si="88"/>
        <v>#REF!</v>
      </c>
      <c r="BQ74" s="660" t="e">
        <f t="shared" si="88"/>
        <v>#N/A</v>
      </c>
      <c r="BR74" s="660" t="e">
        <f t="shared" si="88"/>
        <v>#REF!</v>
      </c>
      <c r="BS74" s="662" t="e">
        <f t="shared" si="88"/>
        <v>#REF!</v>
      </c>
      <c r="BT74" s="663" t="e">
        <f t="shared" si="88"/>
        <v>#REF!</v>
      </c>
      <c r="BU74" s="660" t="e">
        <f t="shared" si="88"/>
        <v>#N/A</v>
      </c>
      <c r="BV74" s="660" t="e">
        <f t="shared" si="88"/>
        <v>#REF!</v>
      </c>
      <c r="BW74" s="662" t="e">
        <f t="shared" si="88"/>
        <v>#REF!</v>
      </c>
      <c r="BX74" s="663" t="e">
        <f t="shared" ref="BX74:DC74" si="89">BX73+BT74</f>
        <v>#REF!</v>
      </c>
      <c r="BY74" s="660" t="e">
        <f t="shared" si="89"/>
        <v>#N/A</v>
      </c>
      <c r="BZ74" s="660" t="e">
        <f t="shared" si="89"/>
        <v>#REF!</v>
      </c>
      <c r="CA74" s="662" t="e">
        <f t="shared" si="89"/>
        <v>#REF!</v>
      </c>
      <c r="CB74" s="663" t="e">
        <f t="shared" si="89"/>
        <v>#REF!</v>
      </c>
      <c r="CC74" s="660" t="e">
        <f t="shared" si="89"/>
        <v>#N/A</v>
      </c>
      <c r="CD74" s="660" t="e">
        <f t="shared" si="89"/>
        <v>#REF!</v>
      </c>
      <c r="CE74" s="662" t="e">
        <f t="shared" si="89"/>
        <v>#REF!</v>
      </c>
      <c r="CF74" s="663" t="e">
        <f t="shared" si="89"/>
        <v>#REF!</v>
      </c>
      <c r="CG74" s="660" t="e">
        <f t="shared" si="89"/>
        <v>#N/A</v>
      </c>
      <c r="CH74" s="660" t="e">
        <f t="shared" si="89"/>
        <v>#REF!</v>
      </c>
      <c r="CI74" s="662" t="e">
        <f t="shared" si="89"/>
        <v>#REF!</v>
      </c>
      <c r="CJ74" s="663" t="e">
        <f t="shared" si="89"/>
        <v>#REF!</v>
      </c>
      <c r="CK74" s="660" t="e">
        <f t="shared" si="89"/>
        <v>#N/A</v>
      </c>
      <c r="CL74" s="660" t="e">
        <f t="shared" si="89"/>
        <v>#REF!</v>
      </c>
      <c r="CM74" s="662" t="e">
        <f t="shared" si="89"/>
        <v>#REF!</v>
      </c>
      <c r="CN74" s="663" t="e">
        <f t="shared" si="89"/>
        <v>#REF!</v>
      </c>
      <c r="CO74" s="660" t="e">
        <f t="shared" si="89"/>
        <v>#N/A</v>
      </c>
      <c r="CP74" s="660" t="e">
        <f t="shared" si="89"/>
        <v>#REF!</v>
      </c>
      <c r="CQ74" s="662" t="e">
        <f t="shared" si="89"/>
        <v>#REF!</v>
      </c>
      <c r="CR74" s="663" t="e">
        <f t="shared" si="89"/>
        <v>#REF!</v>
      </c>
      <c r="CS74" s="660" t="e">
        <f t="shared" si="89"/>
        <v>#N/A</v>
      </c>
      <c r="CT74" s="660" t="e">
        <f t="shared" si="89"/>
        <v>#REF!</v>
      </c>
      <c r="CU74" s="662" t="e">
        <f t="shared" si="89"/>
        <v>#REF!</v>
      </c>
      <c r="CV74" s="663" t="e">
        <f t="shared" si="89"/>
        <v>#REF!</v>
      </c>
      <c r="CW74" s="660" t="e">
        <f t="shared" si="89"/>
        <v>#N/A</v>
      </c>
      <c r="CX74" s="660" t="e">
        <f t="shared" si="89"/>
        <v>#REF!</v>
      </c>
      <c r="CY74" s="662" t="e">
        <f t="shared" si="89"/>
        <v>#REF!</v>
      </c>
      <c r="CZ74" s="663" t="e">
        <f t="shared" si="89"/>
        <v>#REF!</v>
      </c>
      <c r="DA74" s="660" t="e">
        <f t="shared" si="89"/>
        <v>#N/A</v>
      </c>
      <c r="DB74" s="660" t="e">
        <f t="shared" si="89"/>
        <v>#REF!</v>
      </c>
      <c r="DC74" s="662" t="e">
        <f t="shared" si="89"/>
        <v>#REF!</v>
      </c>
      <c r="DD74" s="506"/>
      <c r="DE74" s="506"/>
      <c r="DF74" s="506"/>
      <c r="DG74" s="506"/>
      <c r="DH74" s="506"/>
      <c r="DI74" s="506"/>
      <c r="DJ74" s="506"/>
      <c r="DK74" s="506"/>
    </row>
    <row r="75" spans="2:115" ht="12.75" customHeight="1">
      <c r="B75" s="610">
        <v>16</v>
      </c>
      <c r="C75" s="664" t="e">
        <f>NA()</f>
        <v>#N/A</v>
      </c>
      <c r="D75" s="612" t="s">
        <v>2445</v>
      </c>
      <c r="E75" s="613" t="s">
        <v>2446</v>
      </c>
      <c r="F75" s="614" t="e">
        <f>NA()</f>
        <v>#N/A</v>
      </c>
      <c r="G75" s="615">
        <v>2.7955917091515462E-2</v>
      </c>
      <c r="H75" s="616"/>
      <c r="I75" s="617"/>
      <c r="J75" s="617"/>
      <c r="K75" s="618"/>
      <c r="L75" s="619" t="e">
        <f>NA()</f>
        <v>#N/A</v>
      </c>
      <c r="M75" s="620" t="e">
        <f>NA()</f>
        <v>#N/A</v>
      </c>
      <c r="N75" s="621" t="e">
        <f>NA()</f>
        <v>#N/A</v>
      </c>
      <c r="O75" s="622" t="e">
        <f>M75+N75</f>
        <v>#N/A</v>
      </c>
      <c r="P75" s="623" t="e">
        <f>NA()</f>
        <v>#N/A</v>
      </c>
      <c r="Q75" s="624" t="e">
        <f>NA()</f>
        <v>#N/A</v>
      </c>
      <c r="R75" s="624" t="e">
        <f>NA()</f>
        <v>#N/A</v>
      </c>
      <c r="S75" s="625" t="e">
        <f>Q75+R75</f>
        <v>#N/A</v>
      </c>
      <c r="T75" s="623">
        <v>4.1666666666600003</v>
      </c>
      <c r="U75" s="624" t="e">
        <f>NA()</f>
        <v>#N/A</v>
      </c>
      <c r="V75" s="624" t="e">
        <f>NA()</f>
        <v>#N/A</v>
      </c>
      <c r="W75" s="625" t="e">
        <f>U75+V75</f>
        <v>#N/A</v>
      </c>
      <c r="X75" s="623">
        <v>4.1666666666600003</v>
      </c>
      <c r="Y75" s="624" t="e">
        <f>NA()</f>
        <v>#N/A</v>
      </c>
      <c r="Z75" s="624" t="e">
        <f>NA()</f>
        <v>#N/A</v>
      </c>
      <c r="AA75" s="625" t="e">
        <f>Y75+Z75</f>
        <v>#N/A</v>
      </c>
      <c r="AB75" s="623">
        <v>4.1666666666600003</v>
      </c>
      <c r="AC75" s="624" t="e">
        <f>NA()</f>
        <v>#N/A</v>
      </c>
      <c r="AD75" s="624" t="e">
        <f>NA()</f>
        <v>#N/A</v>
      </c>
      <c r="AE75" s="625" t="e">
        <f>AC75+AD75</f>
        <v>#N/A</v>
      </c>
      <c r="AF75" s="623">
        <v>4.1666666666600003</v>
      </c>
      <c r="AG75" s="624" t="e">
        <f>NA()</f>
        <v>#N/A</v>
      </c>
      <c r="AH75" s="624" t="e">
        <f>NA()</f>
        <v>#N/A</v>
      </c>
      <c r="AI75" s="625" t="e">
        <f>AG75+AH75</f>
        <v>#N/A</v>
      </c>
      <c r="AJ75" s="623">
        <v>4.1666666666600003</v>
      </c>
      <c r="AK75" s="624" t="e">
        <f>NA()</f>
        <v>#N/A</v>
      </c>
      <c r="AL75" s="624" t="e">
        <f>NA()</f>
        <v>#N/A</v>
      </c>
      <c r="AM75" s="625" t="e">
        <f>AK75+AL75</f>
        <v>#N/A</v>
      </c>
      <c r="AN75" s="623">
        <v>4.1666666666600003</v>
      </c>
      <c r="AO75" s="624" t="e">
        <f>NA()</f>
        <v>#N/A</v>
      </c>
      <c r="AP75" s="624" t="e">
        <f>NA()</f>
        <v>#N/A</v>
      </c>
      <c r="AQ75" s="625" t="e">
        <f>AO75+AP75</f>
        <v>#N/A</v>
      </c>
      <c r="AR75" s="623">
        <v>4.1666666666600003</v>
      </c>
      <c r="AS75" s="624" t="e">
        <f>NA()</f>
        <v>#N/A</v>
      </c>
      <c r="AT75" s="624" t="e">
        <f>NA()</f>
        <v>#N/A</v>
      </c>
      <c r="AU75" s="625" t="e">
        <f>AS75+AT75</f>
        <v>#N/A</v>
      </c>
      <c r="AV75" s="623">
        <v>4.1666666666600003</v>
      </c>
      <c r="AW75" s="624" t="e">
        <f>NA()</f>
        <v>#N/A</v>
      </c>
      <c r="AX75" s="624" t="e">
        <f>NA()</f>
        <v>#N/A</v>
      </c>
      <c r="AY75" s="625" t="e">
        <f>AW75+AX75</f>
        <v>#N/A</v>
      </c>
      <c r="AZ75" s="623">
        <v>4.1666666666600003</v>
      </c>
      <c r="BA75" s="624" t="e">
        <f>NA()</f>
        <v>#N/A</v>
      </c>
      <c r="BB75" s="624" t="e">
        <f>NA()</f>
        <v>#N/A</v>
      </c>
      <c r="BC75" s="625" t="e">
        <f>BA75+BB75</f>
        <v>#N/A</v>
      </c>
      <c r="BD75" s="623">
        <v>4.1666666666600003</v>
      </c>
      <c r="BE75" s="624" t="e">
        <f>NA()</f>
        <v>#N/A</v>
      </c>
      <c r="BF75" s="624" t="e">
        <f>NA()</f>
        <v>#N/A</v>
      </c>
      <c r="BG75" s="625" t="e">
        <f>BE75+BF75</f>
        <v>#N/A</v>
      </c>
      <c r="BH75" s="623">
        <v>4.1666666666600003</v>
      </c>
      <c r="BI75" s="624" t="e">
        <f>NA()</f>
        <v>#N/A</v>
      </c>
      <c r="BJ75" s="624" t="e">
        <f>NA()</f>
        <v>#N/A</v>
      </c>
      <c r="BK75" s="625" t="e">
        <f>BI75+BJ75</f>
        <v>#N/A</v>
      </c>
      <c r="BL75" s="623">
        <v>4.1666666666600003</v>
      </c>
      <c r="BM75" s="624" t="e">
        <f>NA()</f>
        <v>#N/A</v>
      </c>
      <c r="BN75" s="624" t="e">
        <f>NA()</f>
        <v>#N/A</v>
      </c>
      <c r="BO75" s="625" t="e">
        <f>BM75+BN75</f>
        <v>#N/A</v>
      </c>
      <c r="BP75" s="623">
        <v>4.1666666666600003</v>
      </c>
      <c r="BQ75" s="624" t="e">
        <f>NA()</f>
        <v>#N/A</v>
      </c>
      <c r="BR75" s="624" t="e">
        <f>NA()</f>
        <v>#N/A</v>
      </c>
      <c r="BS75" s="625" t="e">
        <f>BQ75+BR75</f>
        <v>#N/A</v>
      </c>
      <c r="BT75" s="623">
        <v>4.1666666666600003</v>
      </c>
      <c r="BU75" s="624" t="e">
        <f>NA()</f>
        <v>#N/A</v>
      </c>
      <c r="BV75" s="624" t="e">
        <f>NA()</f>
        <v>#N/A</v>
      </c>
      <c r="BW75" s="625" t="e">
        <f>BU75+BV75</f>
        <v>#N/A</v>
      </c>
      <c r="BX75" s="623">
        <v>4.1666666666600003</v>
      </c>
      <c r="BY75" s="624" t="e">
        <f>NA()</f>
        <v>#N/A</v>
      </c>
      <c r="BZ75" s="624" t="e">
        <f>NA()</f>
        <v>#N/A</v>
      </c>
      <c r="CA75" s="625" t="e">
        <f>BY75+BZ75</f>
        <v>#N/A</v>
      </c>
      <c r="CB75" s="623">
        <v>4.1666666666600003</v>
      </c>
      <c r="CC75" s="624" t="e">
        <f>NA()</f>
        <v>#N/A</v>
      </c>
      <c r="CD75" s="624" t="e">
        <f>NA()</f>
        <v>#N/A</v>
      </c>
      <c r="CE75" s="625" t="e">
        <f>CC75+CD75</f>
        <v>#N/A</v>
      </c>
      <c r="CF75" s="623">
        <v>4.1666666666600003</v>
      </c>
      <c r="CG75" s="624" t="e">
        <f>NA()</f>
        <v>#N/A</v>
      </c>
      <c r="CH75" s="624" t="e">
        <f>NA()</f>
        <v>#N/A</v>
      </c>
      <c r="CI75" s="625" t="e">
        <f>CG75+CH75</f>
        <v>#N/A</v>
      </c>
      <c r="CJ75" s="623">
        <v>4.1666666666600003</v>
      </c>
      <c r="CK75" s="624" t="e">
        <f>NA()</f>
        <v>#N/A</v>
      </c>
      <c r="CL75" s="624" t="e">
        <f>NA()</f>
        <v>#N/A</v>
      </c>
      <c r="CM75" s="625" t="e">
        <f>CK75+CL75</f>
        <v>#N/A</v>
      </c>
      <c r="CN75" s="623">
        <v>4.1666666666600003</v>
      </c>
      <c r="CO75" s="624" t="e">
        <f>NA()</f>
        <v>#N/A</v>
      </c>
      <c r="CP75" s="624" t="e">
        <f>NA()</f>
        <v>#N/A</v>
      </c>
      <c r="CQ75" s="625" t="e">
        <f>CO75+CP75</f>
        <v>#N/A</v>
      </c>
      <c r="CR75" s="623">
        <v>4.1666666666600003</v>
      </c>
      <c r="CS75" s="624" t="e">
        <f>NA()</f>
        <v>#N/A</v>
      </c>
      <c r="CT75" s="624" t="e">
        <f>NA()</f>
        <v>#N/A</v>
      </c>
      <c r="CU75" s="625" t="e">
        <f>CS75+CT75</f>
        <v>#N/A</v>
      </c>
      <c r="CV75" s="623">
        <v>4.1666666666600003</v>
      </c>
      <c r="CW75" s="624" t="e">
        <f>NA()</f>
        <v>#N/A</v>
      </c>
      <c r="CX75" s="624" t="e">
        <f>NA()</f>
        <v>#N/A</v>
      </c>
      <c r="CY75" s="625" t="e">
        <f>CW75+CX75</f>
        <v>#N/A</v>
      </c>
      <c r="CZ75" s="623">
        <v>4.1666666666600003</v>
      </c>
      <c r="DA75" s="624" t="e">
        <f>NA()</f>
        <v>#N/A</v>
      </c>
      <c r="DB75" s="624" t="e">
        <f>NA()</f>
        <v>#N/A</v>
      </c>
      <c r="DC75" s="625" t="e">
        <f>DA75+DB75</f>
        <v>#N/A</v>
      </c>
      <c r="DD75" s="506"/>
      <c r="DE75" s="506"/>
      <c r="DF75" s="506"/>
      <c r="DG75" s="506"/>
      <c r="DH75" s="506"/>
      <c r="DI75" s="506"/>
      <c r="DJ75" s="506"/>
      <c r="DK75" s="506"/>
    </row>
    <row r="76" spans="2:115" ht="12.75" customHeight="1">
      <c r="B76" s="626"/>
      <c r="C76" s="627"/>
      <c r="D76" s="628" t="s">
        <v>2445</v>
      </c>
      <c r="E76" s="629" t="s">
        <v>2447</v>
      </c>
      <c r="F76" s="630">
        <f>IF(F77&lt;&gt;0,F75-F77,0)</f>
        <v>0</v>
      </c>
      <c r="G76" s="631"/>
      <c r="H76" s="632"/>
      <c r="I76" s="633"/>
      <c r="J76" s="633"/>
      <c r="K76" s="634"/>
      <c r="L76" s="635" t="e">
        <f t="shared" ref="L76:AQ76" si="90">L75+H76</f>
        <v>#N/A</v>
      </c>
      <c r="M76" s="635" t="e">
        <f t="shared" si="90"/>
        <v>#N/A</v>
      </c>
      <c r="N76" s="636" t="e">
        <f t="shared" si="90"/>
        <v>#N/A</v>
      </c>
      <c r="O76" s="637" t="e">
        <f t="shared" si="90"/>
        <v>#N/A</v>
      </c>
      <c r="P76" s="638" t="e">
        <f t="shared" si="90"/>
        <v>#N/A</v>
      </c>
      <c r="Q76" s="639" t="e">
        <f t="shared" si="90"/>
        <v>#N/A</v>
      </c>
      <c r="R76" s="640" t="e">
        <f t="shared" si="90"/>
        <v>#N/A</v>
      </c>
      <c r="S76" s="641" t="e">
        <f t="shared" si="90"/>
        <v>#N/A</v>
      </c>
      <c r="T76" s="638" t="e">
        <f t="shared" si="90"/>
        <v>#N/A</v>
      </c>
      <c r="U76" s="639" t="e">
        <f t="shared" si="90"/>
        <v>#N/A</v>
      </c>
      <c r="V76" s="640" t="e">
        <f t="shared" si="90"/>
        <v>#N/A</v>
      </c>
      <c r="W76" s="641" t="e">
        <f t="shared" si="90"/>
        <v>#N/A</v>
      </c>
      <c r="X76" s="638" t="e">
        <f t="shared" si="90"/>
        <v>#N/A</v>
      </c>
      <c r="Y76" s="639" t="e">
        <f t="shared" si="90"/>
        <v>#N/A</v>
      </c>
      <c r="Z76" s="640" t="e">
        <f t="shared" si="90"/>
        <v>#N/A</v>
      </c>
      <c r="AA76" s="641" t="e">
        <f t="shared" si="90"/>
        <v>#N/A</v>
      </c>
      <c r="AB76" s="638" t="e">
        <f t="shared" si="90"/>
        <v>#N/A</v>
      </c>
      <c r="AC76" s="639" t="e">
        <f t="shared" si="90"/>
        <v>#N/A</v>
      </c>
      <c r="AD76" s="640" t="e">
        <f t="shared" si="90"/>
        <v>#N/A</v>
      </c>
      <c r="AE76" s="641" t="e">
        <f t="shared" si="90"/>
        <v>#N/A</v>
      </c>
      <c r="AF76" s="638" t="e">
        <f t="shared" si="90"/>
        <v>#N/A</v>
      </c>
      <c r="AG76" s="639" t="e">
        <f t="shared" si="90"/>
        <v>#N/A</v>
      </c>
      <c r="AH76" s="640" t="e">
        <f t="shared" si="90"/>
        <v>#N/A</v>
      </c>
      <c r="AI76" s="641" t="e">
        <f t="shared" si="90"/>
        <v>#N/A</v>
      </c>
      <c r="AJ76" s="638" t="e">
        <f t="shared" si="90"/>
        <v>#N/A</v>
      </c>
      <c r="AK76" s="639" t="e">
        <f t="shared" si="90"/>
        <v>#N/A</v>
      </c>
      <c r="AL76" s="640" t="e">
        <f t="shared" si="90"/>
        <v>#N/A</v>
      </c>
      <c r="AM76" s="641" t="e">
        <f t="shared" si="90"/>
        <v>#N/A</v>
      </c>
      <c r="AN76" s="638" t="e">
        <f t="shared" si="90"/>
        <v>#N/A</v>
      </c>
      <c r="AO76" s="639" t="e">
        <f t="shared" si="90"/>
        <v>#N/A</v>
      </c>
      <c r="AP76" s="640" t="e">
        <f t="shared" si="90"/>
        <v>#N/A</v>
      </c>
      <c r="AQ76" s="641" t="e">
        <f t="shared" si="90"/>
        <v>#N/A</v>
      </c>
      <c r="AR76" s="638" t="e">
        <f t="shared" ref="AR76:BW76" si="91">AR75+AN76</f>
        <v>#N/A</v>
      </c>
      <c r="AS76" s="639" t="e">
        <f t="shared" si="91"/>
        <v>#N/A</v>
      </c>
      <c r="AT76" s="640" t="e">
        <f t="shared" si="91"/>
        <v>#N/A</v>
      </c>
      <c r="AU76" s="641" t="e">
        <f t="shared" si="91"/>
        <v>#N/A</v>
      </c>
      <c r="AV76" s="638" t="e">
        <f t="shared" si="91"/>
        <v>#N/A</v>
      </c>
      <c r="AW76" s="639" t="e">
        <f t="shared" si="91"/>
        <v>#N/A</v>
      </c>
      <c r="AX76" s="640" t="e">
        <f t="shared" si="91"/>
        <v>#N/A</v>
      </c>
      <c r="AY76" s="641" t="e">
        <f t="shared" si="91"/>
        <v>#N/A</v>
      </c>
      <c r="AZ76" s="638" t="e">
        <f t="shared" si="91"/>
        <v>#N/A</v>
      </c>
      <c r="BA76" s="639" t="e">
        <f t="shared" si="91"/>
        <v>#N/A</v>
      </c>
      <c r="BB76" s="640" t="e">
        <f t="shared" si="91"/>
        <v>#N/A</v>
      </c>
      <c r="BC76" s="641" t="e">
        <f t="shared" si="91"/>
        <v>#N/A</v>
      </c>
      <c r="BD76" s="638" t="e">
        <f t="shared" si="91"/>
        <v>#N/A</v>
      </c>
      <c r="BE76" s="639" t="e">
        <f t="shared" si="91"/>
        <v>#N/A</v>
      </c>
      <c r="BF76" s="640" t="e">
        <f t="shared" si="91"/>
        <v>#N/A</v>
      </c>
      <c r="BG76" s="641" t="e">
        <f t="shared" si="91"/>
        <v>#N/A</v>
      </c>
      <c r="BH76" s="638" t="e">
        <f t="shared" si="91"/>
        <v>#N/A</v>
      </c>
      <c r="BI76" s="639" t="e">
        <f t="shared" si="91"/>
        <v>#N/A</v>
      </c>
      <c r="BJ76" s="640" t="e">
        <f t="shared" si="91"/>
        <v>#N/A</v>
      </c>
      <c r="BK76" s="641" t="e">
        <f t="shared" si="91"/>
        <v>#N/A</v>
      </c>
      <c r="BL76" s="638" t="e">
        <f t="shared" si="91"/>
        <v>#N/A</v>
      </c>
      <c r="BM76" s="639" t="e">
        <f t="shared" si="91"/>
        <v>#N/A</v>
      </c>
      <c r="BN76" s="640" t="e">
        <f t="shared" si="91"/>
        <v>#N/A</v>
      </c>
      <c r="BO76" s="641" t="e">
        <f t="shared" si="91"/>
        <v>#N/A</v>
      </c>
      <c r="BP76" s="638" t="e">
        <f t="shared" si="91"/>
        <v>#N/A</v>
      </c>
      <c r="BQ76" s="639" t="e">
        <f t="shared" si="91"/>
        <v>#N/A</v>
      </c>
      <c r="BR76" s="640" t="e">
        <f t="shared" si="91"/>
        <v>#N/A</v>
      </c>
      <c r="BS76" s="641" t="e">
        <f t="shared" si="91"/>
        <v>#N/A</v>
      </c>
      <c r="BT76" s="638" t="e">
        <f t="shared" si="91"/>
        <v>#N/A</v>
      </c>
      <c r="BU76" s="639" t="e">
        <f t="shared" si="91"/>
        <v>#N/A</v>
      </c>
      <c r="BV76" s="640" t="e">
        <f t="shared" si="91"/>
        <v>#N/A</v>
      </c>
      <c r="BW76" s="641" t="e">
        <f t="shared" si="91"/>
        <v>#N/A</v>
      </c>
      <c r="BX76" s="638" t="e">
        <f t="shared" ref="BX76:DC76" si="92">BX75+BT76</f>
        <v>#N/A</v>
      </c>
      <c r="BY76" s="639" t="e">
        <f t="shared" si="92"/>
        <v>#N/A</v>
      </c>
      <c r="BZ76" s="640" t="e">
        <f t="shared" si="92"/>
        <v>#N/A</v>
      </c>
      <c r="CA76" s="641" t="e">
        <f t="shared" si="92"/>
        <v>#N/A</v>
      </c>
      <c r="CB76" s="638" t="e">
        <f t="shared" si="92"/>
        <v>#N/A</v>
      </c>
      <c r="CC76" s="639" t="e">
        <f t="shared" si="92"/>
        <v>#N/A</v>
      </c>
      <c r="CD76" s="640" t="e">
        <f t="shared" si="92"/>
        <v>#N/A</v>
      </c>
      <c r="CE76" s="641" t="e">
        <f t="shared" si="92"/>
        <v>#N/A</v>
      </c>
      <c r="CF76" s="638" t="e">
        <f t="shared" si="92"/>
        <v>#N/A</v>
      </c>
      <c r="CG76" s="639" t="e">
        <f t="shared" si="92"/>
        <v>#N/A</v>
      </c>
      <c r="CH76" s="640" t="e">
        <f t="shared" si="92"/>
        <v>#N/A</v>
      </c>
      <c r="CI76" s="641" t="e">
        <f t="shared" si="92"/>
        <v>#N/A</v>
      </c>
      <c r="CJ76" s="638" t="e">
        <f t="shared" si="92"/>
        <v>#N/A</v>
      </c>
      <c r="CK76" s="639" t="e">
        <f t="shared" si="92"/>
        <v>#N/A</v>
      </c>
      <c r="CL76" s="640" t="e">
        <f t="shared" si="92"/>
        <v>#N/A</v>
      </c>
      <c r="CM76" s="641" t="e">
        <f t="shared" si="92"/>
        <v>#N/A</v>
      </c>
      <c r="CN76" s="638" t="e">
        <f t="shared" si="92"/>
        <v>#N/A</v>
      </c>
      <c r="CO76" s="639" t="e">
        <f t="shared" si="92"/>
        <v>#N/A</v>
      </c>
      <c r="CP76" s="640" t="e">
        <f t="shared" si="92"/>
        <v>#N/A</v>
      </c>
      <c r="CQ76" s="641" t="e">
        <f t="shared" si="92"/>
        <v>#N/A</v>
      </c>
      <c r="CR76" s="638" t="e">
        <f t="shared" si="92"/>
        <v>#N/A</v>
      </c>
      <c r="CS76" s="639" t="e">
        <f t="shared" si="92"/>
        <v>#N/A</v>
      </c>
      <c r="CT76" s="640" t="e">
        <f t="shared" si="92"/>
        <v>#N/A</v>
      </c>
      <c r="CU76" s="641" t="e">
        <f t="shared" si="92"/>
        <v>#N/A</v>
      </c>
      <c r="CV76" s="638" t="e">
        <f t="shared" si="92"/>
        <v>#N/A</v>
      </c>
      <c r="CW76" s="639" t="e">
        <f t="shared" si="92"/>
        <v>#N/A</v>
      </c>
      <c r="CX76" s="640" t="e">
        <f t="shared" si="92"/>
        <v>#N/A</v>
      </c>
      <c r="CY76" s="641" t="e">
        <f t="shared" si="92"/>
        <v>#N/A</v>
      </c>
      <c r="CZ76" s="638" t="e">
        <f t="shared" si="92"/>
        <v>#N/A</v>
      </c>
      <c r="DA76" s="639" t="e">
        <f t="shared" si="92"/>
        <v>#N/A</v>
      </c>
      <c r="DB76" s="640" t="e">
        <f t="shared" si="92"/>
        <v>#N/A</v>
      </c>
      <c r="DC76" s="641" t="e">
        <f t="shared" si="92"/>
        <v>#N/A</v>
      </c>
      <c r="DD76" s="506"/>
      <c r="DE76" s="506"/>
      <c r="DF76" s="506"/>
      <c r="DG76" s="506"/>
      <c r="DH76" s="506"/>
      <c r="DI76" s="506"/>
      <c r="DJ76" s="506"/>
      <c r="DK76" s="506"/>
    </row>
    <row r="77" spans="2:115" ht="12.75" customHeight="1">
      <c r="B77" s="626"/>
      <c r="C77" s="627"/>
      <c r="D77" s="642" t="s">
        <v>2448</v>
      </c>
      <c r="E77" s="643" t="s">
        <v>2449</v>
      </c>
      <c r="F77" s="644"/>
      <c r="G77" s="645">
        <f>IF(F77=0,0,F77/F$115)</f>
        <v>0</v>
      </c>
      <c r="H77" s="646"/>
      <c r="I77" s="647"/>
      <c r="J77" s="647"/>
      <c r="K77" s="648"/>
      <c r="L77" s="649">
        <f>IF(O77&lt;&gt;0,(O77/$F77)*100,0)</f>
        <v>0</v>
      </c>
      <c r="M77" s="649">
        <v>0</v>
      </c>
      <c r="N77" s="650">
        <f>O77-M77</f>
        <v>0</v>
      </c>
      <c r="O77" s="651"/>
      <c r="P77" s="652">
        <f>IF(S77&lt;&gt;0,(S77/$F77)*100,0)</f>
        <v>0</v>
      </c>
      <c r="Q77" s="649">
        <v>0</v>
      </c>
      <c r="R77" s="649">
        <f>S77-Q77</f>
        <v>0</v>
      </c>
      <c r="S77" s="651"/>
      <c r="T77" s="652">
        <f>IF(W77&lt;&gt;0,(W77/$F77)*100,0)</f>
        <v>0</v>
      </c>
      <c r="U77" s="649">
        <v>0</v>
      </c>
      <c r="V77" s="649">
        <f>W77-U77</f>
        <v>0</v>
      </c>
      <c r="W77" s="651"/>
      <c r="X77" s="652">
        <f>IF(AA77&lt;&gt;0,(AA77/$F77)*100,0)</f>
        <v>0</v>
      </c>
      <c r="Y77" s="649">
        <v>0</v>
      </c>
      <c r="Z77" s="649">
        <f>AA77-Y77</f>
        <v>0</v>
      </c>
      <c r="AA77" s="651"/>
      <c r="AB77" s="652">
        <f>IF(AE77&lt;&gt;0,(AE77/$F77)*100,0)</f>
        <v>0</v>
      </c>
      <c r="AC77" s="649">
        <v>0</v>
      </c>
      <c r="AD77" s="649">
        <f>AE77-AC77</f>
        <v>0</v>
      </c>
      <c r="AE77" s="651"/>
      <c r="AF77" s="652">
        <f>IF(AI77&lt;&gt;0,(AI77/$F77)*100,0)</f>
        <v>0</v>
      </c>
      <c r="AG77" s="649">
        <v>0</v>
      </c>
      <c r="AH77" s="649">
        <f>AI77-AG77</f>
        <v>0</v>
      </c>
      <c r="AI77" s="651"/>
      <c r="AJ77" s="652">
        <f>IF(AM77&lt;&gt;0,(AM77/$F77)*100,0)</f>
        <v>0</v>
      </c>
      <c r="AK77" s="649">
        <v>0</v>
      </c>
      <c r="AL77" s="649">
        <f>AM77-AK77</f>
        <v>0</v>
      </c>
      <c r="AM77" s="651"/>
      <c r="AN77" s="652">
        <f>IF(AQ77&lt;&gt;0,(AQ77/$F77)*100,0)</f>
        <v>0</v>
      </c>
      <c r="AO77" s="649">
        <v>0</v>
      </c>
      <c r="AP77" s="649">
        <f>AQ77-AO77</f>
        <v>0</v>
      </c>
      <c r="AQ77" s="651"/>
      <c r="AR77" s="652">
        <f>IF(AU77&lt;&gt;0,(AU77/$F77)*100,0)</f>
        <v>0</v>
      </c>
      <c r="AS77" s="649">
        <v>0</v>
      </c>
      <c r="AT77" s="649">
        <f>AU77-AS77</f>
        <v>0</v>
      </c>
      <c r="AU77" s="651"/>
      <c r="AV77" s="652">
        <f>IF(AY77&lt;&gt;0,(AY77/$F77)*100,0)</f>
        <v>0</v>
      </c>
      <c r="AW77" s="649">
        <v>0</v>
      </c>
      <c r="AX77" s="649">
        <f>AY77-AW77</f>
        <v>0</v>
      </c>
      <c r="AY77" s="651"/>
      <c r="AZ77" s="652">
        <f>IF(BC77&lt;&gt;0,(BC77/$F77)*100,0)</f>
        <v>0</v>
      </c>
      <c r="BA77" s="649">
        <v>0</v>
      </c>
      <c r="BB77" s="649">
        <f>BC77-BA77</f>
        <v>0</v>
      </c>
      <c r="BC77" s="651"/>
      <c r="BD77" s="652">
        <f>IF(BG77&lt;&gt;0,(BG77/$F77)*100,0)</f>
        <v>0</v>
      </c>
      <c r="BE77" s="649">
        <v>0</v>
      </c>
      <c r="BF77" s="649">
        <f>BG77-BE77</f>
        <v>0</v>
      </c>
      <c r="BG77" s="651"/>
      <c r="BH77" s="652">
        <f>IF(BK77&lt;&gt;0,(BK77/$F77)*100,0)</f>
        <v>0</v>
      </c>
      <c r="BI77" s="649">
        <v>0</v>
      </c>
      <c r="BJ77" s="649">
        <f>BK77-BI77</f>
        <v>0</v>
      </c>
      <c r="BK77" s="651"/>
      <c r="BL77" s="652">
        <f>IF(BO77&lt;&gt;0,(BO77/$F77)*100,0)</f>
        <v>0</v>
      </c>
      <c r="BM77" s="649">
        <v>0</v>
      </c>
      <c r="BN77" s="649">
        <f>BO77-BM77</f>
        <v>0</v>
      </c>
      <c r="BO77" s="651"/>
      <c r="BP77" s="652">
        <f>IF(BS77&lt;&gt;0,(BS77/$F77)*100,0)</f>
        <v>0</v>
      </c>
      <c r="BQ77" s="649">
        <v>0</v>
      </c>
      <c r="BR77" s="649">
        <f>BS77-BQ77</f>
        <v>0</v>
      </c>
      <c r="BS77" s="651"/>
      <c r="BT77" s="652">
        <f>IF(BW77&lt;&gt;0,(BW77/$F77)*100,0)</f>
        <v>0</v>
      </c>
      <c r="BU77" s="649">
        <v>0</v>
      </c>
      <c r="BV77" s="649">
        <f>BW77-BU77</f>
        <v>0</v>
      </c>
      <c r="BW77" s="651"/>
      <c r="BX77" s="652">
        <f>IF(CA77&lt;&gt;0,(CA77/$F77)*100,0)</f>
        <v>0</v>
      </c>
      <c r="BY77" s="649">
        <v>0</v>
      </c>
      <c r="BZ77" s="649">
        <f>CA77-BY77</f>
        <v>0</v>
      </c>
      <c r="CA77" s="651"/>
      <c r="CB77" s="652">
        <f>IF(CE77&lt;&gt;0,(CE77/$F77)*100,0)</f>
        <v>0</v>
      </c>
      <c r="CC77" s="649">
        <v>0</v>
      </c>
      <c r="CD77" s="649">
        <f>CE77-CC77</f>
        <v>0</v>
      </c>
      <c r="CE77" s="651"/>
      <c r="CF77" s="652">
        <f>IF(CI77&lt;&gt;0,(CI77/$F77)*100,0)</f>
        <v>0</v>
      </c>
      <c r="CG77" s="649">
        <v>0</v>
      </c>
      <c r="CH77" s="649">
        <f>CI77-CG77</f>
        <v>0</v>
      </c>
      <c r="CI77" s="651"/>
      <c r="CJ77" s="652">
        <f>IF(CM77&lt;&gt;0,(CM77/$F77)*100,0)</f>
        <v>0</v>
      </c>
      <c r="CK77" s="649">
        <v>0</v>
      </c>
      <c r="CL77" s="649">
        <f>CM77-CK77</f>
        <v>0</v>
      </c>
      <c r="CM77" s="651"/>
      <c r="CN77" s="652">
        <f>IF(CQ77&lt;&gt;0,(CQ77/$F77)*100,0)</f>
        <v>0</v>
      </c>
      <c r="CO77" s="649">
        <v>0</v>
      </c>
      <c r="CP77" s="649">
        <f>CQ77-CO77</f>
        <v>0</v>
      </c>
      <c r="CQ77" s="651"/>
      <c r="CR77" s="652">
        <f>IF(CU77&lt;&gt;0,(CU77/$F77)*100,0)</f>
        <v>0</v>
      </c>
      <c r="CS77" s="649">
        <v>0</v>
      </c>
      <c r="CT77" s="649">
        <f>CU77-CS77</f>
        <v>0</v>
      </c>
      <c r="CU77" s="651"/>
      <c r="CV77" s="652">
        <f>IF(CY77&lt;&gt;0,(CY77/$F77)*100,0)</f>
        <v>0</v>
      </c>
      <c r="CW77" s="649">
        <v>0</v>
      </c>
      <c r="CX77" s="649">
        <f>CY77-CW77</f>
        <v>0</v>
      </c>
      <c r="CY77" s="651"/>
      <c r="CZ77" s="652">
        <f>IF(DC77&lt;&gt;0,(DC77/$F77)*100,0)</f>
        <v>0</v>
      </c>
      <c r="DA77" s="649">
        <v>0</v>
      </c>
      <c r="DB77" s="649">
        <f>DC77-DA77</f>
        <v>0</v>
      </c>
      <c r="DC77" s="651"/>
      <c r="DD77" s="506"/>
      <c r="DE77" s="506"/>
      <c r="DF77" s="506"/>
      <c r="DG77" s="506"/>
      <c r="DH77" s="506"/>
      <c r="DI77" s="506"/>
      <c r="DJ77" s="506"/>
      <c r="DK77" s="506"/>
    </row>
    <row r="78" spans="2:115" ht="12.75" customHeight="1">
      <c r="B78" s="665"/>
      <c r="C78" s="627"/>
      <c r="D78" s="653" t="s">
        <v>2450</v>
      </c>
      <c r="E78" s="654" t="s">
        <v>2451</v>
      </c>
      <c r="F78" s="655" t="e">
        <f>IF(F77=0,F75,F77)</f>
        <v>#N/A</v>
      </c>
      <c r="G78" s="656"/>
      <c r="H78" s="657"/>
      <c r="I78" s="658"/>
      <c r="J78" s="658"/>
      <c r="K78" s="659"/>
      <c r="L78" s="660">
        <f>L77+H78</f>
        <v>0</v>
      </c>
      <c r="M78" s="660">
        <f>M77+I78</f>
        <v>0</v>
      </c>
      <c r="N78" s="661">
        <f>N77+J78</f>
        <v>0</v>
      </c>
      <c r="O78" s="662" t="e">
        <f>'COMP INVESTIM.'!#REF!</f>
        <v>#REF!</v>
      </c>
      <c r="P78" s="663">
        <f t="shared" ref="P78:AU78" si="93">P77+L78</f>
        <v>0</v>
      </c>
      <c r="Q78" s="660">
        <f t="shared" si="93"/>
        <v>0</v>
      </c>
      <c r="R78" s="660">
        <f t="shared" si="93"/>
        <v>0</v>
      </c>
      <c r="S78" s="662" t="e">
        <f t="shared" si="93"/>
        <v>#REF!</v>
      </c>
      <c r="T78" s="663">
        <f t="shared" si="93"/>
        <v>0</v>
      </c>
      <c r="U78" s="660">
        <f t="shared" si="93"/>
        <v>0</v>
      </c>
      <c r="V78" s="660">
        <f t="shared" si="93"/>
        <v>0</v>
      </c>
      <c r="W78" s="662" t="e">
        <f t="shared" si="93"/>
        <v>#REF!</v>
      </c>
      <c r="X78" s="663">
        <f t="shared" si="93"/>
        <v>0</v>
      </c>
      <c r="Y78" s="660">
        <f t="shared" si="93"/>
        <v>0</v>
      </c>
      <c r="Z78" s="660">
        <f t="shared" si="93"/>
        <v>0</v>
      </c>
      <c r="AA78" s="662" t="e">
        <f t="shared" si="93"/>
        <v>#REF!</v>
      </c>
      <c r="AB78" s="663">
        <f t="shared" si="93"/>
        <v>0</v>
      </c>
      <c r="AC78" s="660">
        <f t="shared" si="93"/>
        <v>0</v>
      </c>
      <c r="AD78" s="660">
        <f t="shared" si="93"/>
        <v>0</v>
      </c>
      <c r="AE78" s="662" t="e">
        <f t="shared" si="93"/>
        <v>#REF!</v>
      </c>
      <c r="AF78" s="663">
        <f t="shared" si="93"/>
        <v>0</v>
      </c>
      <c r="AG78" s="660">
        <f t="shared" si="93"/>
        <v>0</v>
      </c>
      <c r="AH78" s="660">
        <f t="shared" si="93"/>
        <v>0</v>
      </c>
      <c r="AI78" s="662" t="e">
        <f t="shared" si="93"/>
        <v>#REF!</v>
      </c>
      <c r="AJ78" s="663">
        <f t="shared" si="93"/>
        <v>0</v>
      </c>
      <c r="AK78" s="660">
        <f t="shared" si="93"/>
        <v>0</v>
      </c>
      <c r="AL78" s="660">
        <f t="shared" si="93"/>
        <v>0</v>
      </c>
      <c r="AM78" s="662" t="e">
        <f t="shared" si="93"/>
        <v>#REF!</v>
      </c>
      <c r="AN78" s="663">
        <f t="shared" si="93"/>
        <v>0</v>
      </c>
      <c r="AO78" s="660">
        <f t="shared" si="93"/>
        <v>0</v>
      </c>
      <c r="AP78" s="660">
        <f t="shared" si="93"/>
        <v>0</v>
      </c>
      <c r="AQ78" s="662" t="e">
        <f t="shared" si="93"/>
        <v>#REF!</v>
      </c>
      <c r="AR78" s="663">
        <f t="shared" si="93"/>
        <v>0</v>
      </c>
      <c r="AS78" s="660">
        <f t="shared" si="93"/>
        <v>0</v>
      </c>
      <c r="AT78" s="660">
        <f t="shared" si="93"/>
        <v>0</v>
      </c>
      <c r="AU78" s="662" t="e">
        <f t="shared" si="93"/>
        <v>#REF!</v>
      </c>
      <c r="AV78" s="663">
        <f t="shared" ref="AV78:CA78" si="94">AV77+AR78</f>
        <v>0</v>
      </c>
      <c r="AW78" s="660">
        <f t="shared" si="94"/>
        <v>0</v>
      </c>
      <c r="AX78" s="660">
        <f t="shared" si="94"/>
        <v>0</v>
      </c>
      <c r="AY78" s="662" t="e">
        <f t="shared" si="94"/>
        <v>#REF!</v>
      </c>
      <c r="AZ78" s="663">
        <f t="shared" si="94"/>
        <v>0</v>
      </c>
      <c r="BA78" s="660">
        <f t="shared" si="94"/>
        <v>0</v>
      </c>
      <c r="BB78" s="660">
        <f t="shared" si="94"/>
        <v>0</v>
      </c>
      <c r="BC78" s="662" t="e">
        <f t="shared" si="94"/>
        <v>#REF!</v>
      </c>
      <c r="BD78" s="663">
        <f t="shared" si="94"/>
        <v>0</v>
      </c>
      <c r="BE78" s="660">
        <f t="shared" si="94"/>
        <v>0</v>
      </c>
      <c r="BF78" s="660">
        <f t="shared" si="94"/>
        <v>0</v>
      </c>
      <c r="BG78" s="662" t="e">
        <f t="shared" si="94"/>
        <v>#REF!</v>
      </c>
      <c r="BH78" s="663">
        <f t="shared" si="94"/>
        <v>0</v>
      </c>
      <c r="BI78" s="660">
        <f t="shared" si="94"/>
        <v>0</v>
      </c>
      <c r="BJ78" s="660">
        <f t="shared" si="94"/>
        <v>0</v>
      </c>
      <c r="BK78" s="662" t="e">
        <f t="shared" si="94"/>
        <v>#REF!</v>
      </c>
      <c r="BL78" s="663">
        <f t="shared" si="94"/>
        <v>0</v>
      </c>
      <c r="BM78" s="660">
        <f t="shared" si="94"/>
        <v>0</v>
      </c>
      <c r="BN78" s="660">
        <f t="shared" si="94"/>
        <v>0</v>
      </c>
      <c r="BO78" s="662" t="e">
        <f t="shared" si="94"/>
        <v>#REF!</v>
      </c>
      <c r="BP78" s="663">
        <f t="shared" si="94"/>
        <v>0</v>
      </c>
      <c r="BQ78" s="660">
        <f t="shared" si="94"/>
        <v>0</v>
      </c>
      <c r="BR78" s="660">
        <f t="shared" si="94"/>
        <v>0</v>
      </c>
      <c r="BS78" s="662" t="e">
        <f t="shared" si="94"/>
        <v>#REF!</v>
      </c>
      <c r="BT78" s="663">
        <f t="shared" si="94"/>
        <v>0</v>
      </c>
      <c r="BU78" s="660">
        <f t="shared" si="94"/>
        <v>0</v>
      </c>
      <c r="BV78" s="660">
        <f t="shared" si="94"/>
        <v>0</v>
      </c>
      <c r="BW78" s="662" t="e">
        <f t="shared" si="94"/>
        <v>#REF!</v>
      </c>
      <c r="BX78" s="663">
        <f t="shared" si="94"/>
        <v>0</v>
      </c>
      <c r="BY78" s="660">
        <f t="shared" si="94"/>
        <v>0</v>
      </c>
      <c r="BZ78" s="660">
        <f t="shared" si="94"/>
        <v>0</v>
      </c>
      <c r="CA78" s="662" t="e">
        <f t="shared" si="94"/>
        <v>#REF!</v>
      </c>
      <c r="CB78" s="663">
        <f t="shared" ref="CB78:DC78" si="95">CB77+BX78</f>
        <v>0</v>
      </c>
      <c r="CC78" s="660">
        <f t="shared" si="95"/>
        <v>0</v>
      </c>
      <c r="CD78" s="660">
        <f t="shared" si="95"/>
        <v>0</v>
      </c>
      <c r="CE78" s="662" t="e">
        <f t="shared" si="95"/>
        <v>#REF!</v>
      </c>
      <c r="CF78" s="663">
        <f t="shared" si="95"/>
        <v>0</v>
      </c>
      <c r="CG78" s="660">
        <f t="shared" si="95"/>
        <v>0</v>
      </c>
      <c r="CH78" s="660">
        <f t="shared" si="95"/>
        <v>0</v>
      </c>
      <c r="CI78" s="662" t="e">
        <f t="shared" si="95"/>
        <v>#REF!</v>
      </c>
      <c r="CJ78" s="663">
        <f t="shared" si="95"/>
        <v>0</v>
      </c>
      <c r="CK78" s="660">
        <f t="shared" si="95"/>
        <v>0</v>
      </c>
      <c r="CL78" s="660">
        <f t="shared" si="95"/>
        <v>0</v>
      </c>
      <c r="CM78" s="662" t="e">
        <f t="shared" si="95"/>
        <v>#REF!</v>
      </c>
      <c r="CN78" s="663">
        <f t="shared" si="95"/>
        <v>0</v>
      </c>
      <c r="CO78" s="660">
        <f t="shared" si="95"/>
        <v>0</v>
      </c>
      <c r="CP78" s="660">
        <f t="shared" si="95"/>
        <v>0</v>
      </c>
      <c r="CQ78" s="662" t="e">
        <f t="shared" si="95"/>
        <v>#REF!</v>
      </c>
      <c r="CR78" s="663">
        <f t="shared" si="95"/>
        <v>0</v>
      </c>
      <c r="CS78" s="660">
        <f t="shared" si="95"/>
        <v>0</v>
      </c>
      <c r="CT78" s="660">
        <f t="shared" si="95"/>
        <v>0</v>
      </c>
      <c r="CU78" s="662" t="e">
        <f t="shared" si="95"/>
        <v>#REF!</v>
      </c>
      <c r="CV78" s="663">
        <f t="shared" si="95"/>
        <v>0</v>
      </c>
      <c r="CW78" s="660">
        <f t="shared" si="95"/>
        <v>0</v>
      </c>
      <c r="CX78" s="660">
        <f t="shared" si="95"/>
        <v>0</v>
      </c>
      <c r="CY78" s="662" t="e">
        <f t="shared" si="95"/>
        <v>#REF!</v>
      </c>
      <c r="CZ78" s="663">
        <f t="shared" si="95"/>
        <v>0</v>
      </c>
      <c r="DA78" s="660">
        <f t="shared" si="95"/>
        <v>0</v>
      </c>
      <c r="DB78" s="660">
        <f t="shared" si="95"/>
        <v>0</v>
      </c>
      <c r="DC78" s="662" t="e">
        <f t="shared" si="95"/>
        <v>#REF!</v>
      </c>
      <c r="DD78" s="506"/>
      <c r="DE78" s="506"/>
      <c r="DF78" s="506"/>
      <c r="DG78" s="506"/>
      <c r="DH78" s="506"/>
      <c r="DI78" s="506"/>
      <c r="DJ78" s="506"/>
      <c r="DK78" s="506"/>
    </row>
    <row r="79" spans="2:115" ht="12.75" customHeight="1">
      <c r="B79" s="610">
        <v>17</v>
      </c>
      <c r="C79" s="664" t="e">
        <f>NA()</f>
        <v>#N/A</v>
      </c>
      <c r="D79" s="612" t="s">
        <v>2445</v>
      </c>
      <c r="E79" s="613" t="s">
        <v>2446</v>
      </c>
      <c r="F79" s="614" t="e">
        <f>NA()</f>
        <v>#N/A</v>
      </c>
      <c r="G79" s="615" t="e">
        <f>NA()</f>
        <v>#N/A</v>
      </c>
      <c r="H79" s="616"/>
      <c r="I79" s="617"/>
      <c r="J79" s="617"/>
      <c r="K79" s="618"/>
      <c r="L79" s="619" t="e">
        <f>NA()</f>
        <v>#N/A</v>
      </c>
      <c r="M79" s="620" t="e">
        <f>NA()</f>
        <v>#N/A</v>
      </c>
      <c r="N79" s="621" t="e">
        <f>NA()</f>
        <v>#N/A</v>
      </c>
      <c r="O79" s="622" t="e">
        <f>M79+N79</f>
        <v>#N/A</v>
      </c>
      <c r="P79" s="623" t="e">
        <f>NA()</f>
        <v>#N/A</v>
      </c>
      <c r="Q79" s="624" t="e">
        <f>NA()</f>
        <v>#N/A</v>
      </c>
      <c r="R79" s="624" t="e">
        <f>NA()</f>
        <v>#N/A</v>
      </c>
      <c r="S79" s="625" t="e">
        <f>Q79+R79</f>
        <v>#N/A</v>
      </c>
      <c r="T79" s="623" t="e">
        <f>NA()</f>
        <v>#N/A</v>
      </c>
      <c r="U79" s="624" t="e">
        <f>NA()</f>
        <v>#N/A</v>
      </c>
      <c r="V79" s="624" t="e">
        <f>NA()</f>
        <v>#N/A</v>
      </c>
      <c r="W79" s="625" t="e">
        <f>U79+V79</f>
        <v>#N/A</v>
      </c>
      <c r="X79" s="623" t="e">
        <f>NA()</f>
        <v>#N/A</v>
      </c>
      <c r="Y79" s="624" t="e">
        <f>NA()</f>
        <v>#N/A</v>
      </c>
      <c r="Z79" s="624" t="e">
        <f>NA()</f>
        <v>#N/A</v>
      </c>
      <c r="AA79" s="625" t="e">
        <f>Y79+Z79</f>
        <v>#N/A</v>
      </c>
      <c r="AB79" s="623" t="e">
        <f>NA()</f>
        <v>#N/A</v>
      </c>
      <c r="AC79" s="624" t="e">
        <f>NA()</f>
        <v>#N/A</v>
      </c>
      <c r="AD79" s="624" t="e">
        <f>NA()</f>
        <v>#N/A</v>
      </c>
      <c r="AE79" s="625" t="e">
        <f>AC79+AD79</f>
        <v>#N/A</v>
      </c>
      <c r="AF79" s="623" t="e">
        <f>NA()</f>
        <v>#N/A</v>
      </c>
      <c r="AG79" s="624" t="e">
        <f>NA()</f>
        <v>#N/A</v>
      </c>
      <c r="AH79" s="624" t="e">
        <f>NA()</f>
        <v>#N/A</v>
      </c>
      <c r="AI79" s="625" t="e">
        <f>AG79+AH79</f>
        <v>#N/A</v>
      </c>
      <c r="AJ79" s="623" t="e">
        <f>NA()</f>
        <v>#N/A</v>
      </c>
      <c r="AK79" s="624" t="e">
        <f>NA()</f>
        <v>#N/A</v>
      </c>
      <c r="AL79" s="624" t="e">
        <f>NA()</f>
        <v>#N/A</v>
      </c>
      <c r="AM79" s="625" t="e">
        <f>AK79+AL79</f>
        <v>#N/A</v>
      </c>
      <c r="AN79" s="623" t="e">
        <f>NA()</f>
        <v>#N/A</v>
      </c>
      <c r="AO79" s="624" t="e">
        <f>NA()</f>
        <v>#N/A</v>
      </c>
      <c r="AP79" s="624" t="e">
        <f>NA()</f>
        <v>#N/A</v>
      </c>
      <c r="AQ79" s="625" t="e">
        <f>AO79+AP79</f>
        <v>#N/A</v>
      </c>
      <c r="AR79" s="623" t="e">
        <f>NA()</f>
        <v>#N/A</v>
      </c>
      <c r="AS79" s="624" t="e">
        <f>NA()</f>
        <v>#N/A</v>
      </c>
      <c r="AT79" s="624" t="e">
        <f>NA()</f>
        <v>#N/A</v>
      </c>
      <c r="AU79" s="625" t="e">
        <f>AS79+AT79</f>
        <v>#N/A</v>
      </c>
      <c r="AV79" s="623" t="e">
        <f>NA()</f>
        <v>#N/A</v>
      </c>
      <c r="AW79" s="624" t="e">
        <f>NA()</f>
        <v>#N/A</v>
      </c>
      <c r="AX79" s="624" t="e">
        <f>NA()</f>
        <v>#N/A</v>
      </c>
      <c r="AY79" s="625" t="e">
        <f>AW79+AX79</f>
        <v>#N/A</v>
      </c>
      <c r="AZ79" s="623" t="e">
        <f>NA()</f>
        <v>#N/A</v>
      </c>
      <c r="BA79" s="624" t="e">
        <f>NA()</f>
        <v>#N/A</v>
      </c>
      <c r="BB79" s="624" t="e">
        <f>NA()</f>
        <v>#N/A</v>
      </c>
      <c r="BC79" s="625" t="e">
        <f>BA79+BB79</f>
        <v>#N/A</v>
      </c>
      <c r="BD79" s="623" t="e">
        <f>NA()</f>
        <v>#N/A</v>
      </c>
      <c r="BE79" s="624" t="e">
        <f>NA()</f>
        <v>#N/A</v>
      </c>
      <c r="BF79" s="624" t="e">
        <f>NA()</f>
        <v>#N/A</v>
      </c>
      <c r="BG79" s="625" t="e">
        <f>BE79+BF79</f>
        <v>#N/A</v>
      </c>
      <c r="BH79" s="623" t="e">
        <f>NA()</f>
        <v>#N/A</v>
      </c>
      <c r="BI79" s="624" t="e">
        <f>NA()</f>
        <v>#N/A</v>
      </c>
      <c r="BJ79" s="624" t="e">
        <f>NA()</f>
        <v>#N/A</v>
      </c>
      <c r="BK79" s="625" t="e">
        <f>BI79+BJ79</f>
        <v>#N/A</v>
      </c>
      <c r="BL79" s="623" t="e">
        <f>NA()</f>
        <v>#N/A</v>
      </c>
      <c r="BM79" s="624" t="e">
        <f>NA()</f>
        <v>#N/A</v>
      </c>
      <c r="BN79" s="624" t="e">
        <f>NA()</f>
        <v>#N/A</v>
      </c>
      <c r="BO79" s="625" t="e">
        <f>BM79+BN79</f>
        <v>#N/A</v>
      </c>
      <c r="BP79" s="623" t="e">
        <f>NA()</f>
        <v>#N/A</v>
      </c>
      <c r="BQ79" s="624" t="e">
        <f>NA()</f>
        <v>#N/A</v>
      </c>
      <c r="BR79" s="624" t="e">
        <f>NA()</f>
        <v>#N/A</v>
      </c>
      <c r="BS79" s="625" t="e">
        <f>BQ79+BR79</f>
        <v>#N/A</v>
      </c>
      <c r="BT79" s="623" t="e">
        <f>NA()</f>
        <v>#N/A</v>
      </c>
      <c r="BU79" s="624" t="e">
        <f>NA()</f>
        <v>#N/A</v>
      </c>
      <c r="BV79" s="624" t="e">
        <f>NA()</f>
        <v>#N/A</v>
      </c>
      <c r="BW79" s="625" t="e">
        <f>BU79+BV79</f>
        <v>#N/A</v>
      </c>
      <c r="BX79" s="623" t="e">
        <f>NA()</f>
        <v>#N/A</v>
      </c>
      <c r="BY79" s="624" t="e">
        <f>NA()</f>
        <v>#N/A</v>
      </c>
      <c r="BZ79" s="624" t="e">
        <f>NA()</f>
        <v>#N/A</v>
      </c>
      <c r="CA79" s="625" t="e">
        <f>BY79+BZ79</f>
        <v>#N/A</v>
      </c>
      <c r="CB79" s="623" t="e">
        <f>NA()</f>
        <v>#N/A</v>
      </c>
      <c r="CC79" s="624" t="e">
        <f>NA()</f>
        <v>#N/A</v>
      </c>
      <c r="CD79" s="624" t="e">
        <f>NA()</f>
        <v>#N/A</v>
      </c>
      <c r="CE79" s="625" t="e">
        <f>CC79+CD79</f>
        <v>#N/A</v>
      </c>
      <c r="CF79" s="623" t="e">
        <f>NA()</f>
        <v>#N/A</v>
      </c>
      <c r="CG79" s="624" t="e">
        <f>NA()</f>
        <v>#N/A</v>
      </c>
      <c r="CH79" s="624" t="e">
        <f>NA()</f>
        <v>#N/A</v>
      </c>
      <c r="CI79" s="625" t="e">
        <f>CG79+CH79</f>
        <v>#N/A</v>
      </c>
      <c r="CJ79" s="623" t="e">
        <f>NA()</f>
        <v>#N/A</v>
      </c>
      <c r="CK79" s="624" t="e">
        <f>NA()</f>
        <v>#N/A</v>
      </c>
      <c r="CL79" s="624" t="e">
        <f>NA()</f>
        <v>#N/A</v>
      </c>
      <c r="CM79" s="625" t="e">
        <f>CK79+CL79</f>
        <v>#N/A</v>
      </c>
      <c r="CN79" s="623" t="e">
        <f>NA()</f>
        <v>#N/A</v>
      </c>
      <c r="CO79" s="624" t="e">
        <f>NA()</f>
        <v>#N/A</v>
      </c>
      <c r="CP79" s="624" t="e">
        <f>NA()</f>
        <v>#N/A</v>
      </c>
      <c r="CQ79" s="625" t="e">
        <f>CO79+CP79</f>
        <v>#N/A</v>
      </c>
      <c r="CR79" s="623" t="e">
        <f>NA()</f>
        <v>#N/A</v>
      </c>
      <c r="CS79" s="624" t="e">
        <f>NA()</f>
        <v>#N/A</v>
      </c>
      <c r="CT79" s="624" t="e">
        <f>NA()</f>
        <v>#N/A</v>
      </c>
      <c r="CU79" s="625" t="e">
        <f>CS79+CT79</f>
        <v>#N/A</v>
      </c>
      <c r="CV79" s="623" t="e">
        <f>NA()</f>
        <v>#N/A</v>
      </c>
      <c r="CW79" s="624" t="e">
        <f>NA()</f>
        <v>#N/A</v>
      </c>
      <c r="CX79" s="624" t="e">
        <f>NA()</f>
        <v>#N/A</v>
      </c>
      <c r="CY79" s="625" t="e">
        <f>CW79+CX79</f>
        <v>#N/A</v>
      </c>
      <c r="CZ79" s="623" t="e">
        <f>NA()</f>
        <v>#N/A</v>
      </c>
      <c r="DA79" s="624" t="e">
        <f>NA()</f>
        <v>#N/A</v>
      </c>
      <c r="DB79" s="624" t="e">
        <f>NA()</f>
        <v>#N/A</v>
      </c>
      <c r="DC79" s="625" t="e">
        <f>DA79+DB79</f>
        <v>#N/A</v>
      </c>
      <c r="DD79" s="506"/>
      <c r="DE79" s="506"/>
      <c r="DF79" s="506"/>
      <c r="DG79" s="506"/>
      <c r="DH79" s="506"/>
      <c r="DI79" s="506"/>
      <c r="DJ79" s="506"/>
      <c r="DK79" s="506"/>
    </row>
    <row r="80" spans="2:115" ht="12.75" customHeight="1">
      <c r="B80" s="626"/>
      <c r="C80" s="627"/>
      <c r="D80" s="628" t="s">
        <v>2445</v>
      </c>
      <c r="E80" s="629" t="s">
        <v>2447</v>
      </c>
      <c r="F80" s="630">
        <f>IF(F81&lt;&gt;0,F79-F81,0)</f>
        <v>0</v>
      </c>
      <c r="G80" s="631"/>
      <c r="H80" s="632"/>
      <c r="I80" s="633"/>
      <c r="J80" s="633"/>
      <c r="K80" s="634"/>
      <c r="L80" s="635" t="e">
        <f t="shared" ref="L80:AQ80" si="96">L79+H80</f>
        <v>#N/A</v>
      </c>
      <c r="M80" s="635" t="e">
        <f t="shared" si="96"/>
        <v>#N/A</v>
      </c>
      <c r="N80" s="636" t="e">
        <f t="shared" si="96"/>
        <v>#N/A</v>
      </c>
      <c r="O80" s="637" t="e">
        <f t="shared" si="96"/>
        <v>#N/A</v>
      </c>
      <c r="P80" s="638" t="e">
        <f t="shared" si="96"/>
        <v>#N/A</v>
      </c>
      <c r="Q80" s="639" t="e">
        <f t="shared" si="96"/>
        <v>#N/A</v>
      </c>
      <c r="R80" s="640" t="e">
        <f t="shared" si="96"/>
        <v>#N/A</v>
      </c>
      <c r="S80" s="641" t="e">
        <f t="shared" si="96"/>
        <v>#N/A</v>
      </c>
      <c r="T80" s="638" t="e">
        <f t="shared" si="96"/>
        <v>#N/A</v>
      </c>
      <c r="U80" s="639" t="e">
        <f t="shared" si="96"/>
        <v>#N/A</v>
      </c>
      <c r="V80" s="640" t="e">
        <f t="shared" si="96"/>
        <v>#N/A</v>
      </c>
      <c r="W80" s="641" t="e">
        <f t="shared" si="96"/>
        <v>#N/A</v>
      </c>
      <c r="X80" s="638" t="e">
        <f t="shared" si="96"/>
        <v>#N/A</v>
      </c>
      <c r="Y80" s="639" t="e">
        <f t="shared" si="96"/>
        <v>#N/A</v>
      </c>
      <c r="Z80" s="640" t="e">
        <f t="shared" si="96"/>
        <v>#N/A</v>
      </c>
      <c r="AA80" s="641" t="e">
        <f t="shared" si="96"/>
        <v>#N/A</v>
      </c>
      <c r="AB80" s="638" t="e">
        <f t="shared" si="96"/>
        <v>#N/A</v>
      </c>
      <c r="AC80" s="639" t="e">
        <f t="shared" si="96"/>
        <v>#N/A</v>
      </c>
      <c r="AD80" s="640" t="e">
        <f t="shared" si="96"/>
        <v>#N/A</v>
      </c>
      <c r="AE80" s="641" t="e">
        <f t="shared" si="96"/>
        <v>#N/A</v>
      </c>
      <c r="AF80" s="638" t="e">
        <f t="shared" si="96"/>
        <v>#N/A</v>
      </c>
      <c r="AG80" s="639" t="e">
        <f t="shared" si="96"/>
        <v>#N/A</v>
      </c>
      <c r="AH80" s="640" t="e">
        <f t="shared" si="96"/>
        <v>#N/A</v>
      </c>
      <c r="AI80" s="641" t="e">
        <f t="shared" si="96"/>
        <v>#N/A</v>
      </c>
      <c r="AJ80" s="638" t="e">
        <f t="shared" si="96"/>
        <v>#N/A</v>
      </c>
      <c r="AK80" s="639" t="e">
        <f t="shared" si="96"/>
        <v>#N/A</v>
      </c>
      <c r="AL80" s="640" t="e">
        <f t="shared" si="96"/>
        <v>#N/A</v>
      </c>
      <c r="AM80" s="641" t="e">
        <f t="shared" si="96"/>
        <v>#N/A</v>
      </c>
      <c r="AN80" s="638" t="e">
        <f t="shared" si="96"/>
        <v>#N/A</v>
      </c>
      <c r="AO80" s="639" t="e">
        <f t="shared" si="96"/>
        <v>#N/A</v>
      </c>
      <c r="AP80" s="640" t="e">
        <f t="shared" si="96"/>
        <v>#N/A</v>
      </c>
      <c r="AQ80" s="641" t="e">
        <f t="shared" si="96"/>
        <v>#N/A</v>
      </c>
      <c r="AR80" s="638" t="e">
        <f t="shared" ref="AR80:BW80" si="97">AR79+AN80</f>
        <v>#N/A</v>
      </c>
      <c r="AS80" s="639" t="e">
        <f t="shared" si="97"/>
        <v>#N/A</v>
      </c>
      <c r="AT80" s="640" t="e">
        <f t="shared" si="97"/>
        <v>#N/A</v>
      </c>
      <c r="AU80" s="641" t="e">
        <f t="shared" si="97"/>
        <v>#N/A</v>
      </c>
      <c r="AV80" s="638" t="e">
        <f t="shared" si="97"/>
        <v>#N/A</v>
      </c>
      <c r="AW80" s="639" t="e">
        <f t="shared" si="97"/>
        <v>#N/A</v>
      </c>
      <c r="AX80" s="640" t="e">
        <f t="shared" si="97"/>
        <v>#N/A</v>
      </c>
      <c r="AY80" s="641" t="e">
        <f t="shared" si="97"/>
        <v>#N/A</v>
      </c>
      <c r="AZ80" s="638" t="e">
        <f t="shared" si="97"/>
        <v>#N/A</v>
      </c>
      <c r="BA80" s="639" t="e">
        <f t="shared" si="97"/>
        <v>#N/A</v>
      </c>
      <c r="BB80" s="640" t="e">
        <f t="shared" si="97"/>
        <v>#N/A</v>
      </c>
      <c r="BC80" s="641" t="e">
        <f t="shared" si="97"/>
        <v>#N/A</v>
      </c>
      <c r="BD80" s="638" t="e">
        <f t="shared" si="97"/>
        <v>#N/A</v>
      </c>
      <c r="BE80" s="639" t="e">
        <f t="shared" si="97"/>
        <v>#N/A</v>
      </c>
      <c r="BF80" s="640" t="e">
        <f t="shared" si="97"/>
        <v>#N/A</v>
      </c>
      <c r="BG80" s="641" t="e">
        <f t="shared" si="97"/>
        <v>#N/A</v>
      </c>
      <c r="BH80" s="638" t="e">
        <f t="shared" si="97"/>
        <v>#N/A</v>
      </c>
      <c r="BI80" s="639" t="e">
        <f t="shared" si="97"/>
        <v>#N/A</v>
      </c>
      <c r="BJ80" s="640" t="e">
        <f t="shared" si="97"/>
        <v>#N/A</v>
      </c>
      <c r="BK80" s="641" t="e">
        <f t="shared" si="97"/>
        <v>#N/A</v>
      </c>
      <c r="BL80" s="638" t="e">
        <f t="shared" si="97"/>
        <v>#N/A</v>
      </c>
      <c r="BM80" s="639" t="e">
        <f t="shared" si="97"/>
        <v>#N/A</v>
      </c>
      <c r="BN80" s="640" t="e">
        <f t="shared" si="97"/>
        <v>#N/A</v>
      </c>
      <c r="BO80" s="641" t="e">
        <f t="shared" si="97"/>
        <v>#N/A</v>
      </c>
      <c r="BP80" s="638" t="e">
        <f t="shared" si="97"/>
        <v>#N/A</v>
      </c>
      <c r="BQ80" s="639" t="e">
        <f t="shared" si="97"/>
        <v>#N/A</v>
      </c>
      <c r="BR80" s="640" t="e">
        <f t="shared" si="97"/>
        <v>#N/A</v>
      </c>
      <c r="BS80" s="641" t="e">
        <f t="shared" si="97"/>
        <v>#N/A</v>
      </c>
      <c r="BT80" s="638" t="e">
        <f t="shared" si="97"/>
        <v>#N/A</v>
      </c>
      <c r="BU80" s="639" t="e">
        <f t="shared" si="97"/>
        <v>#N/A</v>
      </c>
      <c r="BV80" s="640" t="e">
        <f t="shared" si="97"/>
        <v>#N/A</v>
      </c>
      <c r="BW80" s="641" t="e">
        <f t="shared" si="97"/>
        <v>#N/A</v>
      </c>
      <c r="BX80" s="638" t="e">
        <f t="shared" ref="BX80:DC80" si="98">BX79+BT80</f>
        <v>#N/A</v>
      </c>
      <c r="BY80" s="639" t="e">
        <f t="shared" si="98"/>
        <v>#N/A</v>
      </c>
      <c r="BZ80" s="640" t="e">
        <f t="shared" si="98"/>
        <v>#N/A</v>
      </c>
      <c r="CA80" s="641" t="e">
        <f t="shared" si="98"/>
        <v>#N/A</v>
      </c>
      <c r="CB80" s="638" t="e">
        <f t="shared" si="98"/>
        <v>#N/A</v>
      </c>
      <c r="CC80" s="639" t="e">
        <f t="shared" si="98"/>
        <v>#N/A</v>
      </c>
      <c r="CD80" s="640" t="e">
        <f t="shared" si="98"/>
        <v>#N/A</v>
      </c>
      <c r="CE80" s="641" t="e">
        <f t="shared" si="98"/>
        <v>#N/A</v>
      </c>
      <c r="CF80" s="638" t="e">
        <f t="shared" si="98"/>
        <v>#N/A</v>
      </c>
      <c r="CG80" s="639" t="e">
        <f t="shared" si="98"/>
        <v>#N/A</v>
      </c>
      <c r="CH80" s="640" t="e">
        <f t="shared" si="98"/>
        <v>#N/A</v>
      </c>
      <c r="CI80" s="641" t="e">
        <f t="shared" si="98"/>
        <v>#N/A</v>
      </c>
      <c r="CJ80" s="638" t="e">
        <f t="shared" si="98"/>
        <v>#N/A</v>
      </c>
      <c r="CK80" s="639" t="e">
        <f t="shared" si="98"/>
        <v>#N/A</v>
      </c>
      <c r="CL80" s="640" t="e">
        <f t="shared" si="98"/>
        <v>#N/A</v>
      </c>
      <c r="CM80" s="641" t="e">
        <f t="shared" si="98"/>
        <v>#N/A</v>
      </c>
      <c r="CN80" s="638" t="e">
        <f t="shared" si="98"/>
        <v>#N/A</v>
      </c>
      <c r="CO80" s="639" t="e">
        <f t="shared" si="98"/>
        <v>#N/A</v>
      </c>
      <c r="CP80" s="640" t="e">
        <f t="shared" si="98"/>
        <v>#N/A</v>
      </c>
      <c r="CQ80" s="641" t="e">
        <f t="shared" si="98"/>
        <v>#N/A</v>
      </c>
      <c r="CR80" s="638" t="e">
        <f t="shared" si="98"/>
        <v>#N/A</v>
      </c>
      <c r="CS80" s="639" t="e">
        <f t="shared" si="98"/>
        <v>#N/A</v>
      </c>
      <c r="CT80" s="640" t="e">
        <f t="shared" si="98"/>
        <v>#N/A</v>
      </c>
      <c r="CU80" s="641" t="e">
        <f t="shared" si="98"/>
        <v>#N/A</v>
      </c>
      <c r="CV80" s="638" t="e">
        <f t="shared" si="98"/>
        <v>#N/A</v>
      </c>
      <c r="CW80" s="639" t="e">
        <f t="shared" si="98"/>
        <v>#N/A</v>
      </c>
      <c r="CX80" s="640" t="e">
        <f t="shared" si="98"/>
        <v>#N/A</v>
      </c>
      <c r="CY80" s="641" t="e">
        <f t="shared" si="98"/>
        <v>#N/A</v>
      </c>
      <c r="CZ80" s="638" t="e">
        <f t="shared" si="98"/>
        <v>#N/A</v>
      </c>
      <c r="DA80" s="639" t="e">
        <f t="shared" si="98"/>
        <v>#N/A</v>
      </c>
      <c r="DB80" s="640" t="e">
        <f t="shared" si="98"/>
        <v>#N/A</v>
      </c>
      <c r="DC80" s="641" t="e">
        <f t="shared" si="98"/>
        <v>#N/A</v>
      </c>
      <c r="DD80" s="506"/>
      <c r="DE80" s="506"/>
      <c r="DF80" s="506"/>
      <c r="DG80" s="506"/>
      <c r="DH80" s="506"/>
      <c r="DI80" s="506"/>
      <c r="DJ80" s="506"/>
      <c r="DK80" s="506"/>
    </row>
    <row r="81" spans="2:115" ht="12.75" customHeight="1">
      <c r="B81" s="626"/>
      <c r="C81" s="627"/>
      <c r="D81" s="642" t="s">
        <v>2448</v>
      </c>
      <c r="E81" s="643" t="s">
        <v>2449</v>
      </c>
      <c r="F81" s="644"/>
      <c r="G81" s="645">
        <f>IF(F81=0,0,F81/F$115)</f>
        <v>0</v>
      </c>
      <c r="H81" s="646"/>
      <c r="I81" s="647"/>
      <c r="J81" s="647"/>
      <c r="K81" s="648"/>
      <c r="L81" s="649">
        <f>IF(O81&lt;&gt;0,(O81/$F81)*100,0)</f>
        <v>0</v>
      </c>
      <c r="M81" s="649">
        <v>0</v>
      </c>
      <c r="N81" s="650">
        <f>O81-M81</f>
        <v>0</v>
      </c>
      <c r="O81" s="651"/>
      <c r="P81" s="652">
        <f>IF(S81&lt;&gt;0,(S81/$F81)*100,0)</f>
        <v>0</v>
      </c>
      <c r="Q81" s="649">
        <v>0</v>
      </c>
      <c r="R81" s="649">
        <f>S81-Q81</f>
        <v>0</v>
      </c>
      <c r="S81" s="651"/>
      <c r="T81" s="652">
        <f>IF(W81&lt;&gt;0,(W81/$F81)*100,0)</f>
        <v>0</v>
      </c>
      <c r="U81" s="649">
        <v>0</v>
      </c>
      <c r="V81" s="649">
        <f>W81-U81</f>
        <v>0</v>
      </c>
      <c r="W81" s="651"/>
      <c r="X81" s="652">
        <f>IF(AA81&lt;&gt;0,(AA81/$F81)*100,0)</f>
        <v>0</v>
      </c>
      <c r="Y81" s="649">
        <v>0</v>
      </c>
      <c r="Z81" s="649">
        <f>AA81-Y81</f>
        <v>0</v>
      </c>
      <c r="AA81" s="651"/>
      <c r="AB81" s="652">
        <f>IF(AE81&lt;&gt;0,(AE81/$F81)*100,0)</f>
        <v>0</v>
      </c>
      <c r="AC81" s="649">
        <v>0</v>
      </c>
      <c r="AD81" s="649">
        <f>AE81-AC81</f>
        <v>0</v>
      </c>
      <c r="AE81" s="651"/>
      <c r="AF81" s="652">
        <f>IF(AI81&lt;&gt;0,(AI81/$F81)*100,0)</f>
        <v>0</v>
      </c>
      <c r="AG81" s="649">
        <v>0</v>
      </c>
      <c r="AH81" s="649">
        <f>AI81-AG81</f>
        <v>0</v>
      </c>
      <c r="AI81" s="651"/>
      <c r="AJ81" s="652">
        <f>IF(AM81&lt;&gt;0,(AM81/$F81)*100,0)</f>
        <v>0</v>
      </c>
      <c r="AK81" s="649">
        <v>0</v>
      </c>
      <c r="AL81" s="649">
        <f>AM81-AK81</f>
        <v>0</v>
      </c>
      <c r="AM81" s="651"/>
      <c r="AN81" s="652">
        <f>IF(AQ81&lt;&gt;0,(AQ81/$F81)*100,0)</f>
        <v>0</v>
      </c>
      <c r="AO81" s="649">
        <v>0</v>
      </c>
      <c r="AP81" s="649">
        <f>AQ81-AO81</f>
        <v>0</v>
      </c>
      <c r="AQ81" s="651"/>
      <c r="AR81" s="652">
        <f>IF(AU81&lt;&gt;0,(AU81/$F81)*100,0)</f>
        <v>0</v>
      </c>
      <c r="AS81" s="649">
        <v>0</v>
      </c>
      <c r="AT81" s="649">
        <f>AU81-AS81</f>
        <v>0</v>
      </c>
      <c r="AU81" s="651"/>
      <c r="AV81" s="652">
        <f>IF(AY81&lt;&gt;0,(AY81/$F81)*100,0)</f>
        <v>0</v>
      </c>
      <c r="AW81" s="649">
        <v>0</v>
      </c>
      <c r="AX81" s="649">
        <f>AY81-AW81</f>
        <v>0</v>
      </c>
      <c r="AY81" s="651"/>
      <c r="AZ81" s="652">
        <f>IF(BC81&lt;&gt;0,(BC81/$F81)*100,0)</f>
        <v>0</v>
      </c>
      <c r="BA81" s="649">
        <v>0</v>
      </c>
      <c r="BB81" s="649">
        <f>BC81-BA81</f>
        <v>0</v>
      </c>
      <c r="BC81" s="651"/>
      <c r="BD81" s="652">
        <f>IF(BG81&lt;&gt;0,(BG81/$F81)*100,0)</f>
        <v>0</v>
      </c>
      <c r="BE81" s="649">
        <v>0</v>
      </c>
      <c r="BF81" s="649">
        <f>BG81-BE81</f>
        <v>0</v>
      </c>
      <c r="BG81" s="651"/>
      <c r="BH81" s="652">
        <f>IF(BK81&lt;&gt;0,(BK81/$F81)*100,0)</f>
        <v>0</v>
      </c>
      <c r="BI81" s="649">
        <v>0</v>
      </c>
      <c r="BJ81" s="649">
        <f>BK81-BI81</f>
        <v>0</v>
      </c>
      <c r="BK81" s="651"/>
      <c r="BL81" s="652">
        <f>IF(BO81&lt;&gt;0,(BO81/$F81)*100,0)</f>
        <v>0</v>
      </c>
      <c r="BM81" s="649">
        <v>0</v>
      </c>
      <c r="BN81" s="649">
        <f>BO81-BM81</f>
        <v>0</v>
      </c>
      <c r="BO81" s="651"/>
      <c r="BP81" s="652">
        <f>IF(BS81&lt;&gt;0,(BS81/$F81)*100,0)</f>
        <v>0</v>
      </c>
      <c r="BQ81" s="649">
        <v>0</v>
      </c>
      <c r="BR81" s="649">
        <f>BS81-BQ81</f>
        <v>0</v>
      </c>
      <c r="BS81" s="651"/>
      <c r="BT81" s="652">
        <f>IF(BW81&lt;&gt;0,(BW81/$F81)*100,0)</f>
        <v>0</v>
      </c>
      <c r="BU81" s="649">
        <v>0</v>
      </c>
      <c r="BV81" s="649">
        <f>BW81-BU81</f>
        <v>0</v>
      </c>
      <c r="BW81" s="651"/>
      <c r="BX81" s="652">
        <f>IF(CA81&lt;&gt;0,(CA81/$F81)*100,0)</f>
        <v>0</v>
      </c>
      <c r="BY81" s="649">
        <v>0</v>
      </c>
      <c r="BZ81" s="649">
        <f>CA81-BY81</f>
        <v>0</v>
      </c>
      <c r="CA81" s="651"/>
      <c r="CB81" s="652">
        <f>IF(CE81&lt;&gt;0,(CE81/$F81)*100,0)</f>
        <v>0</v>
      </c>
      <c r="CC81" s="649">
        <v>0</v>
      </c>
      <c r="CD81" s="649">
        <f>CE81-CC81</f>
        <v>0</v>
      </c>
      <c r="CE81" s="651"/>
      <c r="CF81" s="652">
        <f>IF(CI81&lt;&gt;0,(CI81/$F81)*100,0)</f>
        <v>0</v>
      </c>
      <c r="CG81" s="649">
        <v>0</v>
      </c>
      <c r="CH81" s="649">
        <f>CI81-CG81</f>
        <v>0</v>
      </c>
      <c r="CI81" s="651"/>
      <c r="CJ81" s="652">
        <f>IF(CM81&lt;&gt;0,(CM81/$F81)*100,0)</f>
        <v>0</v>
      </c>
      <c r="CK81" s="649">
        <v>0</v>
      </c>
      <c r="CL81" s="649">
        <f>CM81-CK81</f>
        <v>0</v>
      </c>
      <c r="CM81" s="651"/>
      <c r="CN81" s="652">
        <f>IF(CQ81&lt;&gt;0,(CQ81/$F81)*100,0)</f>
        <v>0</v>
      </c>
      <c r="CO81" s="649">
        <v>0</v>
      </c>
      <c r="CP81" s="649">
        <f>CQ81-CO81</f>
        <v>0</v>
      </c>
      <c r="CQ81" s="651"/>
      <c r="CR81" s="652">
        <f>IF(CU81&lt;&gt;0,(CU81/$F81)*100,0)</f>
        <v>0</v>
      </c>
      <c r="CS81" s="649">
        <v>0</v>
      </c>
      <c r="CT81" s="649">
        <f>CU81-CS81</f>
        <v>0</v>
      </c>
      <c r="CU81" s="651"/>
      <c r="CV81" s="652">
        <f>IF(CY81&lt;&gt;0,(CY81/$F81)*100,0)</f>
        <v>0</v>
      </c>
      <c r="CW81" s="649">
        <v>0</v>
      </c>
      <c r="CX81" s="649">
        <f>CY81-CW81</f>
        <v>0</v>
      </c>
      <c r="CY81" s="651"/>
      <c r="CZ81" s="652">
        <f>IF(DC81&lt;&gt;0,(DC81/$F81)*100,0)</f>
        <v>0</v>
      </c>
      <c r="DA81" s="649">
        <v>0</v>
      </c>
      <c r="DB81" s="649">
        <f>DC81-DA81</f>
        <v>0</v>
      </c>
      <c r="DC81" s="651"/>
      <c r="DD81" s="506"/>
      <c r="DE81" s="506"/>
      <c r="DF81" s="506"/>
      <c r="DG81" s="506"/>
      <c r="DH81" s="506"/>
      <c r="DI81" s="506"/>
      <c r="DJ81" s="506"/>
      <c r="DK81" s="506"/>
    </row>
    <row r="82" spans="2:115" ht="12.75" customHeight="1">
      <c r="B82" s="665"/>
      <c r="C82" s="627"/>
      <c r="D82" s="653" t="s">
        <v>2450</v>
      </c>
      <c r="E82" s="654" t="s">
        <v>2451</v>
      </c>
      <c r="F82" s="655" t="e">
        <f>IF(F81=0,F79,F81)</f>
        <v>#N/A</v>
      </c>
      <c r="G82" s="656"/>
      <c r="H82" s="657"/>
      <c r="I82" s="658"/>
      <c r="J82" s="658"/>
      <c r="K82" s="659"/>
      <c r="L82" s="660">
        <f t="shared" ref="L82:AQ82" si="99">L81+H82</f>
        <v>0</v>
      </c>
      <c r="M82" s="660">
        <f t="shared" si="99"/>
        <v>0</v>
      </c>
      <c r="N82" s="661">
        <f t="shared" si="99"/>
        <v>0</v>
      </c>
      <c r="O82" s="662">
        <f t="shared" si="99"/>
        <v>0</v>
      </c>
      <c r="P82" s="663">
        <f t="shared" si="99"/>
        <v>0</v>
      </c>
      <c r="Q82" s="660">
        <f t="shared" si="99"/>
        <v>0</v>
      </c>
      <c r="R82" s="660">
        <f t="shared" si="99"/>
        <v>0</v>
      </c>
      <c r="S82" s="662">
        <f t="shared" si="99"/>
        <v>0</v>
      </c>
      <c r="T82" s="663">
        <f t="shared" si="99"/>
        <v>0</v>
      </c>
      <c r="U82" s="660">
        <f t="shared" si="99"/>
        <v>0</v>
      </c>
      <c r="V82" s="660">
        <f t="shared" si="99"/>
        <v>0</v>
      </c>
      <c r="W82" s="662">
        <f t="shared" si="99"/>
        <v>0</v>
      </c>
      <c r="X82" s="663">
        <f t="shared" si="99"/>
        <v>0</v>
      </c>
      <c r="Y82" s="660">
        <f t="shared" si="99"/>
        <v>0</v>
      </c>
      <c r="Z82" s="660">
        <f t="shared" si="99"/>
        <v>0</v>
      </c>
      <c r="AA82" s="662">
        <f t="shared" si="99"/>
        <v>0</v>
      </c>
      <c r="AB82" s="663">
        <f t="shared" si="99"/>
        <v>0</v>
      </c>
      <c r="AC82" s="660">
        <f t="shared" si="99"/>
        <v>0</v>
      </c>
      <c r="AD82" s="660">
        <f t="shared" si="99"/>
        <v>0</v>
      </c>
      <c r="AE82" s="662">
        <f t="shared" si="99"/>
        <v>0</v>
      </c>
      <c r="AF82" s="663">
        <f t="shared" si="99"/>
        <v>0</v>
      </c>
      <c r="AG82" s="660">
        <f t="shared" si="99"/>
        <v>0</v>
      </c>
      <c r="AH82" s="660">
        <f t="shared" si="99"/>
        <v>0</v>
      </c>
      <c r="AI82" s="662">
        <f t="shared" si="99"/>
        <v>0</v>
      </c>
      <c r="AJ82" s="663">
        <f t="shared" si="99"/>
        <v>0</v>
      </c>
      <c r="AK82" s="660">
        <f t="shared" si="99"/>
        <v>0</v>
      </c>
      <c r="AL82" s="660">
        <f t="shared" si="99"/>
        <v>0</v>
      </c>
      <c r="AM82" s="662">
        <f t="shared" si="99"/>
        <v>0</v>
      </c>
      <c r="AN82" s="663">
        <f t="shared" si="99"/>
        <v>0</v>
      </c>
      <c r="AO82" s="660">
        <f t="shared" si="99"/>
        <v>0</v>
      </c>
      <c r="AP82" s="660">
        <f t="shared" si="99"/>
        <v>0</v>
      </c>
      <c r="AQ82" s="662">
        <f t="shared" si="99"/>
        <v>0</v>
      </c>
      <c r="AR82" s="663">
        <f t="shared" ref="AR82:BW82" si="100">AR81+AN82</f>
        <v>0</v>
      </c>
      <c r="AS82" s="660">
        <f t="shared" si="100"/>
        <v>0</v>
      </c>
      <c r="AT82" s="660">
        <f t="shared" si="100"/>
        <v>0</v>
      </c>
      <c r="AU82" s="662">
        <f t="shared" si="100"/>
        <v>0</v>
      </c>
      <c r="AV82" s="663">
        <f t="shared" si="100"/>
        <v>0</v>
      </c>
      <c r="AW82" s="660">
        <f t="shared" si="100"/>
        <v>0</v>
      </c>
      <c r="AX82" s="660">
        <f t="shared" si="100"/>
        <v>0</v>
      </c>
      <c r="AY82" s="662">
        <f t="shared" si="100"/>
        <v>0</v>
      </c>
      <c r="AZ82" s="663">
        <f t="shared" si="100"/>
        <v>0</v>
      </c>
      <c r="BA82" s="660">
        <f t="shared" si="100"/>
        <v>0</v>
      </c>
      <c r="BB82" s="660">
        <f t="shared" si="100"/>
        <v>0</v>
      </c>
      <c r="BC82" s="662">
        <f t="shared" si="100"/>
        <v>0</v>
      </c>
      <c r="BD82" s="663">
        <f t="shared" si="100"/>
        <v>0</v>
      </c>
      <c r="BE82" s="660">
        <f t="shared" si="100"/>
        <v>0</v>
      </c>
      <c r="BF82" s="660">
        <f t="shared" si="100"/>
        <v>0</v>
      </c>
      <c r="BG82" s="662">
        <f t="shared" si="100"/>
        <v>0</v>
      </c>
      <c r="BH82" s="663">
        <f t="shared" si="100"/>
        <v>0</v>
      </c>
      <c r="BI82" s="660">
        <f t="shared" si="100"/>
        <v>0</v>
      </c>
      <c r="BJ82" s="660">
        <f t="shared" si="100"/>
        <v>0</v>
      </c>
      <c r="BK82" s="662">
        <f t="shared" si="100"/>
        <v>0</v>
      </c>
      <c r="BL82" s="663">
        <f t="shared" si="100"/>
        <v>0</v>
      </c>
      <c r="BM82" s="660">
        <f t="shared" si="100"/>
        <v>0</v>
      </c>
      <c r="BN82" s="660">
        <f t="shared" si="100"/>
        <v>0</v>
      </c>
      <c r="BO82" s="662">
        <f t="shared" si="100"/>
        <v>0</v>
      </c>
      <c r="BP82" s="663">
        <f t="shared" si="100"/>
        <v>0</v>
      </c>
      <c r="BQ82" s="660">
        <f t="shared" si="100"/>
        <v>0</v>
      </c>
      <c r="BR82" s="660">
        <f t="shared" si="100"/>
        <v>0</v>
      </c>
      <c r="BS82" s="662">
        <f t="shared" si="100"/>
        <v>0</v>
      </c>
      <c r="BT82" s="663">
        <f t="shared" si="100"/>
        <v>0</v>
      </c>
      <c r="BU82" s="660">
        <f t="shared" si="100"/>
        <v>0</v>
      </c>
      <c r="BV82" s="660">
        <f t="shared" si="100"/>
        <v>0</v>
      </c>
      <c r="BW82" s="662">
        <f t="shared" si="100"/>
        <v>0</v>
      </c>
      <c r="BX82" s="663">
        <f t="shared" ref="BX82:DC82" si="101">BX81+BT82</f>
        <v>0</v>
      </c>
      <c r="BY82" s="660">
        <f t="shared" si="101"/>
        <v>0</v>
      </c>
      <c r="BZ82" s="660">
        <f t="shared" si="101"/>
        <v>0</v>
      </c>
      <c r="CA82" s="662">
        <f t="shared" si="101"/>
        <v>0</v>
      </c>
      <c r="CB82" s="663">
        <f t="shared" si="101"/>
        <v>0</v>
      </c>
      <c r="CC82" s="660">
        <f t="shared" si="101"/>
        <v>0</v>
      </c>
      <c r="CD82" s="660">
        <f t="shared" si="101"/>
        <v>0</v>
      </c>
      <c r="CE82" s="662">
        <f t="shared" si="101"/>
        <v>0</v>
      </c>
      <c r="CF82" s="663">
        <f t="shared" si="101"/>
        <v>0</v>
      </c>
      <c r="CG82" s="660">
        <f t="shared" si="101"/>
        <v>0</v>
      </c>
      <c r="CH82" s="660">
        <f t="shared" si="101"/>
        <v>0</v>
      </c>
      <c r="CI82" s="662">
        <f t="shared" si="101"/>
        <v>0</v>
      </c>
      <c r="CJ82" s="663">
        <f t="shared" si="101"/>
        <v>0</v>
      </c>
      <c r="CK82" s="660">
        <f t="shared" si="101"/>
        <v>0</v>
      </c>
      <c r="CL82" s="660">
        <f t="shared" si="101"/>
        <v>0</v>
      </c>
      <c r="CM82" s="662">
        <f t="shared" si="101"/>
        <v>0</v>
      </c>
      <c r="CN82" s="663">
        <f t="shared" si="101"/>
        <v>0</v>
      </c>
      <c r="CO82" s="660">
        <f t="shared" si="101"/>
        <v>0</v>
      </c>
      <c r="CP82" s="660">
        <f t="shared" si="101"/>
        <v>0</v>
      </c>
      <c r="CQ82" s="662">
        <f t="shared" si="101"/>
        <v>0</v>
      </c>
      <c r="CR82" s="663">
        <f t="shared" si="101"/>
        <v>0</v>
      </c>
      <c r="CS82" s="660">
        <f t="shared" si="101"/>
        <v>0</v>
      </c>
      <c r="CT82" s="660">
        <f t="shared" si="101"/>
        <v>0</v>
      </c>
      <c r="CU82" s="662">
        <f t="shared" si="101"/>
        <v>0</v>
      </c>
      <c r="CV82" s="663">
        <f t="shared" si="101"/>
        <v>0</v>
      </c>
      <c r="CW82" s="660">
        <f t="shared" si="101"/>
        <v>0</v>
      </c>
      <c r="CX82" s="660">
        <f t="shared" si="101"/>
        <v>0</v>
      </c>
      <c r="CY82" s="662">
        <f t="shared" si="101"/>
        <v>0</v>
      </c>
      <c r="CZ82" s="663">
        <f t="shared" si="101"/>
        <v>0</v>
      </c>
      <c r="DA82" s="660">
        <f t="shared" si="101"/>
        <v>0</v>
      </c>
      <c r="DB82" s="660">
        <f t="shared" si="101"/>
        <v>0</v>
      </c>
      <c r="DC82" s="662">
        <f t="shared" si="101"/>
        <v>0</v>
      </c>
      <c r="DD82" s="506"/>
      <c r="DE82" s="506"/>
      <c r="DF82" s="506"/>
      <c r="DG82" s="506"/>
      <c r="DH82" s="506"/>
      <c r="DI82" s="506"/>
      <c r="DJ82" s="506"/>
      <c r="DK82" s="506"/>
    </row>
    <row r="83" spans="2:115" ht="12.75" customHeight="1">
      <c r="B83" s="610">
        <v>18</v>
      </c>
      <c r="C83" s="664" t="e">
        <f>NA()</f>
        <v>#N/A</v>
      </c>
      <c r="D83" s="612" t="s">
        <v>2445</v>
      </c>
      <c r="E83" s="613" t="s">
        <v>2446</v>
      </c>
      <c r="F83" s="614" t="e">
        <f>NA()</f>
        <v>#N/A</v>
      </c>
      <c r="G83" s="615" t="e">
        <f>NA()</f>
        <v>#N/A</v>
      </c>
      <c r="H83" s="616"/>
      <c r="I83" s="617"/>
      <c r="J83" s="617"/>
      <c r="K83" s="618"/>
      <c r="L83" s="619" t="e">
        <f>NA()</f>
        <v>#N/A</v>
      </c>
      <c r="M83" s="620" t="e">
        <f>NA()</f>
        <v>#N/A</v>
      </c>
      <c r="N83" s="621" t="e">
        <f>NA()</f>
        <v>#N/A</v>
      </c>
      <c r="O83" s="622" t="e">
        <f>'COMP INVESTIM.'!#REF!</f>
        <v>#REF!</v>
      </c>
      <c r="P83" s="623" t="e">
        <f>NA()</f>
        <v>#N/A</v>
      </c>
      <c r="Q83" s="624" t="e">
        <f>NA()</f>
        <v>#N/A</v>
      </c>
      <c r="R83" s="624" t="e">
        <f>NA()</f>
        <v>#N/A</v>
      </c>
      <c r="S83" s="625" t="e">
        <f>Q83+R83</f>
        <v>#N/A</v>
      </c>
      <c r="T83" s="623" t="e">
        <f>NA()</f>
        <v>#N/A</v>
      </c>
      <c r="U83" s="624" t="e">
        <f>NA()</f>
        <v>#N/A</v>
      </c>
      <c r="V83" s="624" t="e">
        <f>NA()</f>
        <v>#N/A</v>
      </c>
      <c r="W83" s="625" t="e">
        <f>U83+V83</f>
        <v>#N/A</v>
      </c>
      <c r="X83" s="623" t="e">
        <f>NA()</f>
        <v>#N/A</v>
      </c>
      <c r="Y83" s="624" t="e">
        <f>NA()</f>
        <v>#N/A</v>
      </c>
      <c r="Z83" s="624" t="e">
        <f>NA()</f>
        <v>#N/A</v>
      </c>
      <c r="AA83" s="625" t="e">
        <f>Y83+Z83</f>
        <v>#N/A</v>
      </c>
      <c r="AB83" s="623" t="e">
        <f>NA()</f>
        <v>#N/A</v>
      </c>
      <c r="AC83" s="624" t="e">
        <f>NA()</f>
        <v>#N/A</v>
      </c>
      <c r="AD83" s="624" t="e">
        <f>NA()</f>
        <v>#N/A</v>
      </c>
      <c r="AE83" s="625" t="e">
        <f>AC83+AD83</f>
        <v>#N/A</v>
      </c>
      <c r="AF83" s="623" t="e">
        <f>NA()</f>
        <v>#N/A</v>
      </c>
      <c r="AG83" s="624" t="e">
        <f>NA()</f>
        <v>#N/A</v>
      </c>
      <c r="AH83" s="624" t="e">
        <f>NA()</f>
        <v>#N/A</v>
      </c>
      <c r="AI83" s="625" t="e">
        <f>AG83+AH83</f>
        <v>#N/A</v>
      </c>
      <c r="AJ83" s="623" t="e">
        <f>NA()</f>
        <v>#N/A</v>
      </c>
      <c r="AK83" s="624" t="e">
        <f>NA()</f>
        <v>#N/A</v>
      </c>
      <c r="AL83" s="624" t="e">
        <f>NA()</f>
        <v>#N/A</v>
      </c>
      <c r="AM83" s="625" t="e">
        <f>AK83+AL83</f>
        <v>#N/A</v>
      </c>
      <c r="AN83" s="623" t="e">
        <f>NA()</f>
        <v>#N/A</v>
      </c>
      <c r="AO83" s="624" t="e">
        <f>NA()</f>
        <v>#N/A</v>
      </c>
      <c r="AP83" s="624" t="e">
        <f>NA()</f>
        <v>#N/A</v>
      </c>
      <c r="AQ83" s="625" t="e">
        <f>AO83+AP83</f>
        <v>#N/A</v>
      </c>
      <c r="AR83" s="623" t="e">
        <f>NA()</f>
        <v>#N/A</v>
      </c>
      <c r="AS83" s="624" t="e">
        <f>NA()</f>
        <v>#N/A</v>
      </c>
      <c r="AT83" s="624" t="e">
        <f>NA()</f>
        <v>#N/A</v>
      </c>
      <c r="AU83" s="625" t="e">
        <f>AS83+AT83</f>
        <v>#N/A</v>
      </c>
      <c r="AV83" s="623" t="e">
        <f>NA()</f>
        <v>#N/A</v>
      </c>
      <c r="AW83" s="624" t="e">
        <f>NA()</f>
        <v>#N/A</v>
      </c>
      <c r="AX83" s="624" t="e">
        <f>NA()</f>
        <v>#N/A</v>
      </c>
      <c r="AY83" s="625" t="e">
        <f>AW83+AX83</f>
        <v>#N/A</v>
      </c>
      <c r="AZ83" s="623" t="e">
        <f>NA()</f>
        <v>#N/A</v>
      </c>
      <c r="BA83" s="624" t="e">
        <f>NA()</f>
        <v>#N/A</v>
      </c>
      <c r="BB83" s="624" t="e">
        <f>NA()</f>
        <v>#N/A</v>
      </c>
      <c r="BC83" s="625" t="e">
        <f>BA83+BB83</f>
        <v>#N/A</v>
      </c>
      <c r="BD83" s="623" t="e">
        <f>NA()</f>
        <v>#N/A</v>
      </c>
      <c r="BE83" s="624" t="e">
        <f>NA()</f>
        <v>#N/A</v>
      </c>
      <c r="BF83" s="624" t="e">
        <f>NA()</f>
        <v>#N/A</v>
      </c>
      <c r="BG83" s="625" t="e">
        <f>BE83+BF83</f>
        <v>#N/A</v>
      </c>
      <c r="BH83" s="623" t="e">
        <f>NA()</f>
        <v>#N/A</v>
      </c>
      <c r="BI83" s="624" t="e">
        <f>NA()</f>
        <v>#N/A</v>
      </c>
      <c r="BJ83" s="624" t="e">
        <f>NA()</f>
        <v>#N/A</v>
      </c>
      <c r="BK83" s="625" t="e">
        <f>BI83+BJ83</f>
        <v>#N/A</v>
      </c>
      <c r="BL83" s="623" t="e">
        <f>NA()</f>
        <v>#N/A</v>
      </c>
      <c r="BM83" s="624" t="e">
        <f>NA()</f>
        <v>#N/A</v>
      </c>
      <c r="BN83" s="624" t="e">
        <f>NA()</f>
        <v>#N/A</v>
      </c>
      <c r="BO83" s="625" t="e">
        <f>BM83+BN83</f>
        <v>#N/A</v>
      </c>
      <c r="BP83" s="623" t="e">
        <f>NA()</f>
        <v>#N/A</v>
      </c>
      <c r="BQ83" s="624" t="e">
        <f>NA()</f>
        <v>#N/A</v>
      </c>
      <c r="BR83" s="624" t="e">
        <f>NA()</f>
        <v>#N/A</v>
      </c>
      <c r="BS83" s="625" t="e">
        <f>BQ83+BR83</f>
        <v>#N/A</v>
      </c>
      <c r="BT83" s="623" t="e">
        <f>NA()</f>
        <v>#N/A</v>
      </c>
      <c r="BU83" s="624" t="e">
        <f>NA()</f>
        <v>#N/A</v>
      </c>
      <c r="BV83" s="624" t="e">
        <f>NA()</f>
        <v>#N/A</v>
      </c>
      <c r="BW83" s="625" t="e">
        <f>BU83+BV83</f>
        <v>#N/A</v>
      </c>
      <c r="BX83" s="623" t="e">
        <f>NA()</f>
        <v>#N/A</v>
      </c>
      <c r="BY83" s="624" t="e">
        <f>NA()</f>
        <v>#N/A</v>
      </c>
      <c r="BZ83" s="624" t="e">
        <f>NA()</f>
        <v>#N/A</v>
      </c>
      <c r="CA83" s="625" t="e">
        <f>BY83+BZ83</f>
        <v>#N/A</v>
      </c>
      <c r="CB83" s="623" t="e">
        <f>NA()</f>
        <v>#N/A</v>
      </c>
      <c r="CC83" s="624" t="e">
        <f>NA()</f>
        <v>#N/A</v>
      </c>
      <c r="CD83" s="624" t="e">
        <f>NA()</f>
        <v>#N/A</v>
      </c>
      <c r="CE83" s="625" t="e">
        <f>CC83+CD83</f>
        <v>#N/A</v>
      </c>
      <c r="CF83" s="623" t="e">
        <f>NA()</f>
        <v>#N/A</v>
      </c>
      <c r="CG83" s="624" t="e">
        <f>NA()</f>
        <v>#N/A</v>
      </c>
      <c r="CH83" s="624" t="e">
        <f>NA()</f>
        <v>#N/A</v>
      </c>
      <c r="CI83" s="625" t="e">
        <f>CG83+CH83</f>
        <v>#N/A</v>
      </c>
      <c r="CJ83" s="623" t="e">
        <f>NA()</f>
        <v>#N/A</v>
      </c>
      <c r="CK83" s="624" t="e">
        <f>NA()</f>
        <v>#N/A</v>
      </c>
      <c r="CL83" s="624" t="e">
        <f>NA()</f>
        <v>#N/A</v>
      </c>
      <c r="CM83" s="625" t="e">
        <f>CK83+CL83</f>
        <v>#N/A</v>
      </c>
      <c r="CN83" s="623" t="e">
        <f>NA()</f>
        <v>#N/A</v>
      </c>
      <c r="CO83" s="624" t="e">
        <f>NA()</f>
        <v>#N/A</v>
      </c>
      <c r="CP83" s="624" t="e">
        <f>NA()</f>
        <v>#N/A</v>
      </c>
      <c r="CQ83" s="625" t="e">
        <f>CO83+CP83</f>
        <v>#N/A</v>
      </c>
      <c r="CR83" s="623" t="e">
        <f>NA()</f>
        <v>#N/A</v>
      </c>
      <c r="CS83" s="624" t="e">
        <f>NA()</f>
        <v>#N/A</v>
      </c>
      <c r="CT83" s="624" t="e">
        <f>NA()</f>
        <v>#N/A</v>
      </c>
      <c r="CU83" s="625" t="e">
        <f>CS83+CT83</f>
        <v>#N/A</v>
      </c>
      <c r="CV83" s="623" t="e">
        <f>NA()</f>
        <v>#N/A</v>
      </c>
      <c r="CW83" s="624" t="e">
        <f>NA()</f>
        <v>#N/A</v>
      </c>
      <c r="CX83" s="624" t="e">
        <f>NA()</f>
        <v>#N/A</v>
      </c>
      <c r="CY83" s="625" t="e">
        <f>CW83+CX83</f>
        <v>#N/A</v>
      </c>
      <c r="CZ83" s="623" t="e">
        <f>NA()</f>
        <v>#N/A</v>
      </c>
      <c r="DA83" s="624" t="e">
        <f>NA()</f>
        <v>#N/A</v>
      </c>
      <c r="DB83" s="624" t="e">
        <f>NA()</f>
        <v>#N/A</v>
      </c>
      <c r="DC83" s="625" t="e">
        <f>DA83+DB83</f>
        <v>#N/A</v>
      </c>
      <c r="DD83" s="506"/>
      <c r="DE83" s="506"/>
      <c r="DF83" s="506"/>
      <c r="DG83" s="506"/>
      <c r="DH83" s="506"/>
      <c r="DI83" s="506"/>
      <c r="DJ83" s="506"/>
      <c r="DK83" s="506"/>
    </row>
    <row r="84" spans="2:115" ht="12.75" customHeight="1">
      <c r="B84" s="626"/>
      <c r="C84" s="627"/>
      <c r="D84" s="628" t="s">
        <v>2445</v>
      </c>
      <c r="E84" s="629" t="s">
        <v>2447</v>
      </c>
      <c r="F84" s="630">
        <f>IF(F85&lt;&gt;0,F83-F85,0)</f>
        <v>0</v>
      </c>
      <c r="G84" s="631"/>
      <c r="H84" s="632"/>
      <c r="I84" s="633"/>
      <c r="J84" s="633"/>
      <c r="K84" s="634"/>
      <c r="L84" s="635" t="e">
        <f t="shared" ref="L84:AQ84" si="102">L83+H84</f>
        <v>#N/A</v>
      </c>
      <c r="M84" s="635" t="e">
        <f t="shared" si="102"/>
        <v>#N/A</v>
      </c>
      <c r="N84" s="636" t="e">
        <f t="shared" si="102"/>
        <v>#N/A</v>
      </c>
      <c r="O84" s="637" t="e">
        <f t="shared" si="102"/>
        <v>#REF!</v>
      </c>
      <c r="P84" s="638" t="e">
        <f t="shared" si="102"/>
        <v>#N/A</v>
      </c>
      <c r="Q84" s="639" t="e">
        <f t="shared" si="102"/>
        <v>#N/A</v>
      </c>
      <c r="R84" s="640" t="e">
        <f t="shared" si="102"/>
        <v>#N/A</v>
      </c>
      <c r="S84" s="641" t="e">
        <f t="shared" si="102"/>
        <v>#N/A</v>
      </c>
      <c r="T84" s="638" t="e">
        <f t="shared" si="102"/>
        <v>#N/A</v>
      </c>
      <c r="U84" s="639" t="e">
        <f t="shared" si="102"/>
        <v>#N/A</v>
      </c>
      <c r="V84" s="640" t="e">
        <f t="shared" si="102"/>
        <v>#N/A</v>
      </c>
      <c r="W84" s="641" t="e">
        <f t="shared" si="102"/>
        <v>#N/A</v>
      </c>
      <c r="X84" s="638" t="e">
        <f t="shared" si="102"/>
        <v>#N/A</v>
      </c>
      <c r="Y84" s="639" t="e">
        <f t="shared" si="102"/>
        <v>#N/A</v>
      </c>
      <c r="Z84" s="640" t="e">
        <f t="shared" si="102"/>
        <v>#N/A</v>
      </c>
      <c r="AA84" s="641" t="e">
        <f t="shared" si="102"/>
        <v>#N/A</v>
      </c>
      <c r="AB84" s="638" t="e">
        <f t="shared" si="102"/>
        <v>#N/A</v>
      </c>
      <c r="AC84" s="639" t="e">
        <f t="shared" si="102"/>
        <v>#N/A</v>
      </c>
      <c r="AD84" s="640" t="e">
        <f t="shared" si="102"/>
        <v>#N/A</v>
      </c>
      <c r="AE84" s="641" t="e">
        <f t="shared" si="102"/>
        <v>#N/A</v>
      </c>
      <c r="AF84" s="638" t="e">
        <f t="shared" si="102"/>
        <v>#N/A</v>
      </c>
      <c r="AG84" s="639" t="e">
        <f t="shared" si="102"/>
        <v>#N/A</v>
      </c>
      <c r="AH84" s="640" t="e">
        <f t="shared" si="102"/>
        <v>#N/A</v>
      </c>
      <c r="AI84" s="641" t="e">
        <f t="shared" si="102"/>
        <v>#N/A</v>
      </c>
      <c r="AJ84" s="638" t="e">
        <f t="shared" si="102"/>
        <v>#N/A</v>
      </c>
      <c r="AK84" s="639" t="e">
        <f t="shared" si="102"/>
        <v>#N/A</v>
      </c>
      <c r="AL84" s="640" t="e">
        <f t="shared" si="102"/>
        <v>#N/A</v>
      </c>
      <c r="AM84" s="641" t="e">
        <f t="shared" si="102"/>
        <v>#N/A</v>
      </c>
      <c r="AN84" s="638" t="e">
        <f t="shared" si="102"/>
        <v>#N/A</v>
      </c>
      <c r="AO84" s="639" t="e">
        <f t="shared" si="102"/>
        <v>#N/A</v>
      </c>
      <c r="AP84" s="640" t="e">
        <f t="shared" si="102"/>
        <v>#N/A</v>
      </c>
      <c r="AQ84" s="641" t="e">
        <f t="shared" si="102"/>
        <v>#N/A</v>
      </c>
      <c r="AR84" s="638" t="e">
        <f t="shared" ref="AR84:BW84" si="103">AR83+AN84</f>
        <v>#N/A</v>
      </c>
      <c r="AS84" s="639" t="e">
        <f t="shared" si="103"/>
        <v>#N/A</v>
      </c>
      <c r="AT84" s="640" t="e">
        <f t="shared" si="103"/>
        <v>#N/A</v>
      </c>
      <c r="AU84" s="641" t="e">
        <f t="shared" si="103"/>
        <v>#N/A</v>
      </c>
      <c r="AV84" s="638" t="e">
        <f t="shared" si="103"/>
        <v>#N/A</v>
      </c>
      <c r="AW84" s="639" t="e">
        <f t="shared" si="103"/>
        <v>#N/A</v>
      </c>
      <c r="AX84" s="640" t="e">
        <f t="shared" si="103"/>
        <v>#N/A</v>
      </c>
      <c r="AY84" s="641" t="e">
        <f t="shared" si="103"/>
        <v>#N/A</v>
      </c>
      <c r="AZ84" s="638" t="e">
        <f t="shared" si="103"/>
        <v>#N/A</v>
      </c>
      <c r="BA84" s="639" t="e">
        <f t="shared" si="103"/>
        <v>#N/A</v>
      </c>
      <c r="BB84" s="640" t="e">
        <f t="shared" si="103"/>
        <v>#N/A</v>
      </c>
      <c r="BC84" s="641" t="e">
        <f t="shared" si="103"/>
        <v>#N/A</v>
      </c>
      <c r="BD84" s="638" t="e">
        <f t="shared" si="103"/>
        <v>#N/A</v>
      </c>
      <c r="BE84" s="639" t="e">
        <f t="shared" si="103"/>
        <v>#N/A</v>
      </c>
      <c r="BF84" s="640" t="e">
        <f t="shared" si="103"/>
        <v>#N/A</v>
      </c>
      <c r="BG84" s="641" t="e">
        <f t="shared" si="103"/>
        <v>#N/A</v>
      </c>
      <c r="BH84" s="638" t="e">
        <f t="shared" si="103"/>
        <v>#N/A</v>
      </c>
      <c r="BI84" s="639" t="e">
        <f t="shared" si="103"/>
        <v>#N/A</v>
      </c>
      <c r="BJ84" s="640" t="e">
        <f t="shared" si="103"/>
        <v>#N/A</v>
      </c>
      <c r="BK84" s="641" t="e">
        <f t="shared" si="103"/>
        <v>#N/A</v>
      </c>
      <c r="BL84" s="638" t="e">
        <f t="shared" si="103"/>
        <v>#N/A</v>
      </c>
      <c r="BM84" s="639" t="e">
        <f t="shared" si="103"/>
        <v>#N/A</v>
      </c>
      <c r="BN84" s="640" t="e">
        <f t="shared" si="103"/>
        <v>#N/A</v>
      </c>
      <c r="BO84" s="641" t="e">
        <f t="shared" si="103"/>
        <v>#N/A</v>
      </c>
      <c r="BP84" s="638" t="e">
        <f t="shared" si="103"/>
        <v>#N/A</v>
      </c>
      <c r="BQ84" s="639" t="e">
        <f t="shared" si="103"/>
        <v>#N/A</v>
      </c>
      <c r="BR84" s="640" t="e">
        <f t="shared" si="103"/>
        <v>#N/A</v>
      </c>
      <c r="BS84" s="641" t="e">
        <f t="shared" si="103"/>
        <v>#N/A</v>
      </c>
      <c r="BT84" s="638" t="e">
        <f t="shared" si="103"/>
        <v>#N/A</v>
      </c>
      <c r="BU84" s="639" t="e">
        <f t="shared" si="103"/>
        <v>#N/A</v>
      </c>
      <c r="BV84" s="640" t="e">
        <f t="shared" si="103"/>
        <v>#N/A</v>
      </c>
      <c r="BW84" s="641" t="e">
        <f t="shared" si="103"/>
        <v>#N/A</v>
      </c>
      <c r="BX84" s="638" t="e">
        <f t="shared" ref="BX84:DC84" si="104">BX83+BT84</f>
        <v>#N/A</v>
      </c>
      <c r="BY84" s="639" t="e">
        <f t="shared" si="104"/>
        <v>#N/A</v>
      </c>
      <c r="BZ84" s="640" t="e">
        <f t="shared" si="104"/>
        <v>#N/A</v>
      </c>
      <c r="CA84" s="641" t="e">
        <f t="shared" si="104"/>
        <v>#N/A</v>
      </c>
      <c r="CB84" s="638" t="e">
        <f t="shared" si="104"/>
        <v>#N/A</v>
      </c>
      <c r="CC84" s="639" t="e">
        <f t="shared" si="104"/>
        <v>#N/A</v>
      </c>
      <c r="CD84" s="640" t="e">
        <f t="shared" si="104"/>
        <v>#N/A</v>
      </c>
      <c r="CE84" s="641" t="e">
        <f t="shared" si="104"/>
        <v>#N/A</v>
      </c>
      <c r="CF84" s="638" t="e">
        <f t="shared" si="104"/>
        <v>#N/A</v>
      </c>
      <c r="CG84" s="639" t="e">
        <f t="shared" si="104"/>
        <v>#N/A</v>
      </c>
      <c r="CH84" s="640" t="e">
        <f t="shared" si="104"/>
        <v>#N/A</v>
      </c>
      <c r="CI84" s="641" t="e">
        <f t="shared" si="104"/>
        <v>#N/A</v>
      </c>
      <c r="CJ84" s="638" t="e">
        <f t="shared" si="104"/>
        <v>#N/A</v>
      </c>
      <c r="CK84" s="639" t="e">
        <f t="shared" si="104"/>
        <v>#N/A</v>
      </c>
      <c r="CL84" s="640" t="e">
        <f t="shared" si="104"/>
        <v>#N/A</v>
      </c>
      <c r="CM84" s="641" t="e">
        <f t="shared" si="104"/>
        <v>#N/A</v>
      </c>
      <c r="CN84" s="638" t="e">
        <f t="shared" si="104"/>
        <v>#N/A</v>
      </c>
      <c r="CO84" s="639" t="e">
        <f t="shared" si="104"/>
        <v>#N/A</v>
      </c>
      <c r="CP84" s="640" t="e">
        <f t="shared" si="104"/>
        <v>#N/A</v>
      </c>
      <c r="CQ84" s="641" t="e">
        <f t="shared" si="104"/>
        <v>#N/A</v>
      </c>
      <c r="CR84" s="638" t="e">
        <f t="shared" si="104"/>
        <v>#N/A</v>
      </c>
      <c r="CS84" s="639" t="e">
        <f t="shared" si="104"/>
        <v>#N/A</v>
      </c>
      <c r="CT84" s="640" t="e">
        <f t="shared" si="104"/>
        <v>#N/A</v>
      </c>
      <c r="CU84" s="641" t="e">
        <f t="shared" si="104"/>
        <v>#N/A</v>
      </c>
      <c r="CV84" s="638" t="e">
        <f t="shared" si="104"/>
        <v>#N/A</v>
      </c>
      <c r="CW84" s="639" t="e">
        <f t="shared" si="104"/>
        <v>#N/A</v>
      </c>
      <c r="CX84" s="640" t="e">
        <f t="shared" si="104"/>
        <v>#N/A</v>
      </c>
      <c r="CY84" s="641" t="e">
        <f t="shared" si="104"/>
        <v>#N/A</v>
      </c>
      <c r="CZ84" s="638" t="e">
        <f t="shared" si="104"/>
        <v>#N/A</v>
      </c>
      <c r="DA84" s="639" t="e">
        <f t="shared" si="104"/>
        <v>#N/A</v>
      </c>
      <c r="DB84" s="640" t="e">
        <f t="shared" si="104"/>
        <v>#N/A</v>
      </c>
      <c r="DC84" s="641" t="e">
        <f t="shared" si="104"/>
        <v>#N/A</v>
      </c>
      <c r="DD84" s="506"/>
      <c r="DE84" s="506"/>
      <c r="DF84" s="506"/>
      <c r="DG84" s="506"/>
      <c r="DH84" s="506"/>
      <c r="DI84" s="506"/>
      <c r="DJ84" s="506"/>
      <c r="DK84" s="506"/>
    </row>
    <row r="85" spans="2:115" ht="12.75" customHeight="1">
      <c r="B85" s="626"/>
      <c r="C85" s="627"/>
      <c r="D85" s="642" t="s">
        <v>2448</v>
      </c>
      <c r="E85" s="643" t="s">
        <v>2449</v>
      </c>
      <c r="F85" s="644"/>
      <c r="G85" s="645">
        <f>IF(F85=0,0,F85/F$115)</f>
        <v>0</v>
      </c>
      <c r="H85" s="646"/>
      <c r="I85" s="647"/>
      <c r="J85" s="647"/>
      <c r="K85" s="648"/>
      <c r="L85" s="649">
        <f>IF(O85&lt;&gt;0,(O85/$F85)*100,0)</f>
        <v>0</v>
      </c>
      <c r="M85" s="649">
        <v>0</v>
      </c>
      <c r="N85" s="650">
        <f>O85-M85</f>
        <v>0</v>
      </c>
      <c r="O85" s="651"/>
      <c r="P85" s="652">
        <f>IF(S85&lt;&gt;0,(S85/$F85)*100,0)</f>
        <v>0</v>
      </c>
      <c r="Q85" s="649">
        <v>0</v>
      </c>
      <c r="R85" s="649">
        <f>S85-Q85</f>
        <v>0</v>
      </c>
      <c r="S85" s="651"/>
      <c r="T85" s="652">
        <f>IF(W85&lt;&gt;0,(W85/$F85)*100,0)</f>
        <v>0</v>
      </c>
      <c r="U85" s="649">
        <v>0</v>
      </c>
      <c r="V85" s="649">
        <f>W85-U85</f>
        <v>0</v>
      </c>
      <c r="W85" s="651"/>
      <c r="X85" s="652">
        <f>IF(AA85&lt;&gt;0,(AA85/$F85)*100,0)</f>
        <v>0</v>
      </c>
      <c r="Y85" s="649">
        <v>0</v>
      </c>
      <c r="Z85" s="649">
        <f>AA85-Y85</f>
        <v>0</v>
      </c>
      <c r="AA85" s="651"/>
      <c r="AB85" s="652">
        <f>IF(AE85&lt;&gt;0,(AE85/$F85)*100,0)</f>
        <v>0</v>
      </c>
      <c r="AC85" s="649">
        <v>0</v>
      </c>
      <c r="AD85" s="649">
        <f>AE85-AC85</f>
        <v>0</v>
      </c>
      <c r="AE85" s="651"/>
      <c r="AF85" s="652">
        <f>IF(AI85&lt;&gt;0,(AI85/$F85)*100,0)</f>
        <v>0</v>
      </c>
      <c r="AG85" s="649">
        <v>0</v>
      </c>
      <c r="AH85" s="649">
        <f>AI85-AG85</f>
        <v>0</v>
      </c>
      <c r="AI85" s="651"/>
      <c r="AJ85" s="652">
        <f>IF(AM85&lt;&gt;0,(AM85/$F85)*100,0)</f>
        <v>0</v>
      </c>
      <c r="AK85" s="649">
        <v>0</v>
      </c>
      <c r="AL85" s="649">
        <f>AM85-AK85</f>
        <v>0</v>
      </c>
      <c r="AM85" s="651"/>
      <c r="AN85" s="652">
        <f>IF(AQ85&lt;&gt;0,(AQ85/$F85)*100,0)</f>
        <v>0</v>
      </c>
      <c r="AO85" s="649">
        <v>0</v>
      </c>
      <c r="AP85" s="649">
        <f>AQ85-AO85</f>
        <v>0</v>
      </c>
      <c r="AQ85" s="651"/>
      <c r="AR85" s="652">
        <f>IF(AU85&lt;&gt;0,(AU85/$F85)*100,0)</f>
        <v>0</v>
      </c>
      <c r="AS85" s="649">
        <v>0</v>
      </c>
      <c r="AT85" s="649">
        <f>AU85-AS85</f>
        <v>0</v>
      </c>
      <c r="AU85" s="651"/>
      <c r="AV85" s="652">
        <f>IF(AY85&lt;&gt;0,(AY85/$F85)*100,0)</f>
        <v>0</v>
      </c>
      <c r="AW85" s="649">
        <v>0</v>
      </c>
      <c r="AX85" s="649">
        <f>AY85-AW85</f>
        <v>0</v>
      </c>
      <c r="AY85" s="651"/>
      <c r="AZ85" s="652">
        <f>IF(BC85&lt;&gt;0,(BC85/$F85)*100,0)</f>
        <v>0</v>
      </c>
      <c r="BA85" s="649">
        <v>0</v>
      </c>
      <c r="BB85" s="649">
        <f>BC85-BA85</f>
        <v>0</v>
      </c>
      <c r="BC85" s="651"/>
      <c r="BD85" s="652">
        <f>IF(BG85&lt;&gt;0,(BG85/$F85)*100,0)</f>
        <v>0</v>
      </c>
      <c r="BE85" s="649">
        <v>0</v>
      </c>
      <c r="BF85" s="649">
        <f>BG85-BE85</f>
        <v>0</v>
      </c>
      <c r="BG85" s="651"/>
      <c r="BH85" s="652">
        <f>IF(BK85&lt;&gt;0,(BK85/$F85)*100,0)</f>
        <v>0</v>
      </c>
      <c r="BI85" s="649">
        <v>0</v>
      </c>
      <c r="BJ85" s="649">
        <f>BK85-BI85</f>
        <v>0</v>
      </c>
      <c r="BK85" s="651"/>
      <c r="BL85" s="652">
        <f>IF(BO85&lt;&gt;0,(BO85/$F85)*100,0)</f>
        <v>0</v>
      </c>
      <c r="BM85" s="649">
        <v>0</v>
      </c>
      <c r="BN85" s="649">
        <f>BO85-BM85</f>
        <v>0</v>
      </c>
      <c r="BO85" s="651"/>
      <c r="BP85" s="652">
        <f>IF(BS85&lt;&gt;0,(BS85/$F85)*100,0)</f>
        <v>0</v>
      </c>
      <c r="BQ85" s="649">
        <v>0</v>
      </c>
      <c r="BR85" s="649">
        <f>BS85-BQ85</f>
        <v>0</v>
      </c>
      <c r="BS85" s="651"/>
      <c r="BT85" s="652">
        <f>IF(BW85&lt;&gt;0,(BW85/$F85)*100,0)</f>
        <v>0</v>
      </c>
      <c r="BU85" s="649">
        <v>0</v>
      </c>
      <c r="BV85" s="649">
        <f>BW85-BU85</f>
        <v>0</v>
      </c>
      <c r="BW85" s="651"/>
      <c r="BX85" s="652">
        <f>IF(CA85&lt;&gt;0,(CA85/$F85)*100,0)</f>
        <v>0</v>
      </c>
      <c r="BY85" s="649">
        <v>0</v>
      </c>
      <c r="BZ85" s="649">
        <f>CA85-BY85</f>
        <v>0</v>
      </c>
      <c r="CA85" s="651"/>
      <c r="CB85" s="652">
        <f>IF(CE85&lt;&gt;0,(CE85/$F85)*100,0)</f>
        <v>0</v>
      </c>
      <c r="CC85" s="649">
        <v>0</v>
      </c>
      <c r="CD85" s="649">
        <f>CE85-CC85</f>
        <v>0</v>
      </c>
      <c r="CE85" s="651"/>
      <c r="CF85" s="652">
        <f>IF(CI85&lt;&gt;0,(CI85/$F85)*100,0)</f>
        <v>0</v>
      </c>
      <c r="CG85" s="649">
        <v>0</v>
      </c>
      <c r="CH85" s="649">
        <f>CI85-CG85</f>
        <v>0</v>
      </c>
      <c r="CI85" s="651"/>
      <c r="CJ85" s="652">
        <f>IF(CM85&lt;&gt;0,(CM85/$F85)*100,0)</f>
        <v>0</v>
      </c>
      <c r="CK85" s="649">
        <v>0</v>
      </c>
      <c r="CL85" s="649">
        <f>CM85-CK85</f>
        <v>0</v>
      </c>
      <c r="CM85" s="651"/>
      <c r="CN85" s="652">
        <f>IF(CQ85&lt;&gt;0,(CQ85/$F85)*100,0)</f>
        <v>0</v>
      </c>
      <c r="CO85" s="649">
        <v>0</v>
      </c>
      <c r="CP85" s="649">
        <f>CQ85-CO85</f>
        <v>0</v>
      </c>
      <c r="CQ85" s="651"/>
      <c r="CR85" s="652">
        <f>IF(CU85&lt;&gt;0,(CU85/$F85)*100,0)</f>
        <v>0</v>
      </c>
      <c r="CS85" s="649">
        <v>0</v>
      </c>
      <c r="CT85" s="649">
        <f>CU85-CS85</f>
        <v>0</v>
      </c>
      <c r="CU85" s="651"/>
      <c r="CV85" s="652">
        <f>IF(CY85&lt;&gt;0,(CY85/$F85)*100,0)</f>
        <v>0</v>
      </c>
      <c r="CW85" s="649">
        <v>0</v>
      </c>
      <c r="CX85" s="649">
        <f>CY85-CW85</f>
        <v>0</v>
      </c>
      <c r="CY85" s="651"/>
      <c r="CZ85" s="652">
        <f>IF(DC85&lt;&gt;0,(DC85/$F85)*100,0)</f>
        <v>0</v>
      </c>
      <c r="DA85" s="649">
        <v>0</v>
      </c>
      <c r="DB85" s="649">
        <f>DC85-DA85</f>
        <v>0</v>
      </c>
      <c r="DC85" s="651"/>
      <c r="DD85" s="506"/>
      <c r="DE85" s="506"/>
      <c r="DF85" s="506"/>
      <c r="DG85" s="506"/>
      <c r="DH85" s="506"/>
      <c r="DI85" s="506"/>
      <c r="DJ85" s="506"/>
      <c r="DK85" s="506"/>
    </row>
    <row r="86" spans="2:115" ht="12.75" customHeight="1">
      <c r="B86" s="665"/>
      <c r="C86" s="627"/>
      <c r="D86" s="653" t="s">
        <v>2450</v>
      </c>
      <c r="E86" s="654" t="s">
        <v>2451</v>
      </c>
      <c r="F86" s="655" t="e">
        <f>IF(F85=0,F83,F85)</f>
        <v>#N/A</v>
      </c>
      <c r="G86" s="656"/>
      <c r="H86" s="657"/>
      <c r="I86" s="658"/>
      <c r="J86" s="658"/>
      <c r="K86" s="659"/>
      <c r="L86" s="660">
        <f t="shared" ref="L86:AQ86" si="105">L85+H86</f>
        <v>0</v>
      </c>
      <c r="M86" s="660">
        <f t="shared" si="105"/>
        <v>0</v>
      </c>
      <c r="N86" s="661">
        <f t="shared" si="105"/>
        <v>0</v>
      </c>
      <c r="O86" s="662">
        <f t="shared" si="105"/>
        <v>0</v>
      </c>
      <c r="P86" s="663">
        <f t="shared" si="105"/>
        <v>0</v>
      </c>
      <c r="Q86" s="660">
        <f t="shared" si="105"/>
        <v>0</v>
      </c>
      <c r="R86" s="660">
        <f t="shared" si="105"/>
        <v>0</v>
      </c>
      <c r="S86" s="662">
        <f t="shared" si="105"/>
        <v>0</v>
      </c>
      <c r="T86" s="663">
        <f t="shared" si="105"/>
        <v>0</v>
      </c>
      <c r="U86" s="660">
        <f t="shared" si="105"/>
        <v>0</v>
      </c>
      <c r="V86" s="660">
        <f t="shared" si="105"/>
        <v>0</v>
      </c>
      <c r="W86" s="662">
        <f t="shared" si="105"/>
        <v>0</v>
      </c>
      <c r="X86" s="663">
        <f t="shared" si="105"/>
        <v>0</v>
      </c>
      <c r="Y86" s="660">
        <f t="shared" si="105"/>
        <v>0</v>
      </c>
      <c r="Z86" s="660">
        <f t="shared" si="105"/>
        <v>0</v>
      </c>
      <c r="AA86" s="662">
        <f t="shared" si="105"/>
        <v>0</v>
      </c>
      <c r="AB86" s="663">
        <f t="shared" si="105"/>
        <v>0</v>
      </c>
      <c r="AC86" s="660">
        <f t="shared" si="105"/>
        <v>0</v>
      </c>
      <c r="AD86" s="660">
        <f t="shared" si="105"/>
        <v>0</v>
      </c>
      <c r="AE86" s="662">
        <f t="shared" si="105"/>
        <v>0</v>
      </c>
      <c r="AF86" s="663">
        <f t="shared" si="105"/>
        <v>0</v>
      </c>
      <c r="AG86" s="660">
        <f t="shared" si="105"/>
        <v>0</v>
      </c>
      <c r="AH86" s="660">
        <f t="shared" si="105"/>
        <v>0</v>
      </c>
      <c r="AI86" s="662">
        <f t="shared" si="105"/>
        <v>0</v>
      </c>
      <c r="AJ86" s="663">
        <f t="shared" si="105"/>
        <v>0</v>
      </c>
      <c r="AK86" s="660">
        <f t="shared" si="105"/>
        <v>0</v>
      </c>
      <c r="AL86" s="660">
        <f t="shared" si="105"/>
        <v>0</v>
      </c>
      <c r="AM86" s="662">
        <f t="shared" si="105"/>
        <v>0</v>
      </c>
      <c r="AN86" s="663">
        <f t="shared" si="105"/>
        <v>0</v>
      </c>
      <c r="AO86" s="660">
        <f t="shared" si="105"/>
        <v>0</v>
      </c>
      <c r="AP86" s="660">
        <f t="shared" si="105"/>
        <v>0</v>
      </c>
      <c r="AQ86" s="662">
        <f t="shared" si="105"/>
        <v>0</v>
      </c>
      <c r="AR86" s="663">
        <f t="shared" ref="AR86:BW86" si="106">AR85+AN86</f>
        <v>0</v>
      </c>
      <c r="AS86" s="660">
        <f t="shared" si="106"/>
        <v>0</v>
      </c>
      <c r="AT86" s="660">
        <f t="shared" si="106"/>
        <v>0</v>
      </c>
      <c r="AU86" s="662">
        <f t="shared" si="106"/>
        <v>0</v>
      </c>
      <c r="AV86" s="663">
        <f t="shared" si="106"/>
        <v>0</v>
      </c>
      <c r="AW86" s="660">
        <f t="shared" si="106"/>
        <v>0</v>
      </c>
      <c r="AX86" s="660">
        <f t="shared" si="106"/>
        <v>0</v>
      </c>
      <c r="AY86" s="662">
        <f t="shared" si="106"/>
        <v>0</v>
      </c>
      <c r="AZ86" s="663">
        <f t="shared" si="106"/>
        <v>0</v>
      </c>
      <c r="BA86" s="660">
        <f t="shared" si="106"/>
        <v>0</v>
      </c>
      <c r="BB86" s="660">
        <f t="shared" si="106"/>
        <v>0</v>
      </c>
      <c r="BC86" s="662">
        <f t="shared" si="106"/>
        <v>0</v>
      </c>
      <c r="BD86" s="663">
        <f t="shared" si="106"/>
        <v>0</v>
      </c>
      <c r="BE86" s="660">
        <f t="shared" si="106"/>
        <v>0</v>
      </c>
      <c r="BF86" s="660">
        <f t="shared" si="106"/>
        <v>0</v>
      </c>
      <c r="BG86" s="662">
        <f t="shared" si="106"/>
        <v>0</v>
      </c>
      <c r="BH86" s="663">
        <f t="shared" si="106"/>
        <v>0</v>
      </c>
      <c r="BI86" s="660">
        <f t="shared" si="106"/>
        <v>0</v>
      </c>
      <c r="BJ86" s="660">
        <f t="shared" si="106"/>
        <v>0</v>
      </c>
      <c r="BK86" s="662">
        <f t="shared" si="106"/>
        <v>0</v>
      </c>
      <c r="BL86" s="663">
        <f t="shared" si="106"/>
        <v>0</v>
      </c>
      <c r="BM86" s="660">
        <f t="shared" si="106"/>
        <v>0</v>
      </c>
      <c r="BN86" s="660">
        <f t="shared" si="106"/>
        <v>0</v>
      </c>
      <c r="BO86" s="662">
        <f t="shared" si="106"/>
        <v>0</v>
      </c>
      <c r="BP86" s="663">
        <f t="shared" si="106"/>
        <v>0</v>
      </c>
      <c r="BQ86" s="660">
        <f t="shared" si="106"/>
        <v>0</v>
      </c>
      <c r="BR86" s="660">
        <f t="shared" si="106"/>
        <v>0</v>
      </c>
      <c r="BS86" s="662">
        <f t="shared" si="106"/>
        <v>0</v>
      </c>
      <c r="BT86" s="663">
        <f t="shared" si="106"/>
        <v>0</v>
      </c>
      <c r="BU86" s="660">
        <f t="shared" si="106"/>
        <v>0</v>
      </c>
      <c r="BV86" s="660">
        <f t="shared" si="106"/>
        <v>0</v>
      </c>
      <c r="BW86" s="662">
        <f t="shared" si="106"/>
        <v>0</v>
      </c>
      <c r="BX86" s="663">
        <f t="shared" ref="BX86:DC86" si="107">BX85+BT86</f>
        <v>0</v>
      </c>
      <c r="BY86" s="660">
        <f t="shared" si="107"/>
        <v>0</v>
      </c>
      <c r="BZ86" s="660">
        <f t="shared" si="107"/>
        <v>0</v>
      </c>
      <c r="CA86" s="662">
        <f t="shared" si="107"/>
        <v>0</v>
      </c>
      <c r="CB86" s="663">
        <f t="shared" si="107"/>
        <v>0</v>
      </c>
      <c r="CC86" s="660">
        <f t="shared" si="107"/>
        <v>0</v>
      </c>
      <c r="CD86" s="660">
        <f t="shared" si="107"/>
        <v>0</v>
      </c>
      <c r="CE86" s="662">
        <f t="shared" si="107"/>
        <v>0</v>
      </c>
      <c r="CF86" s="663">
        <f t="shared" si="107"/>
        <v>0</v>
      </c>
      <c r="CG86" s="660">
        <f t="shared" si="107"/>
        <v>0</v>
      </c>
      <c r="CH86" s="660">
        <f t="shared" si="107"/>
        <v>0</v>
      </c>
      <c r="CI86" s="662">
        <f t="shared" si="107"/>
        <v>0</v>
      </c>
      <c r="CJ86" s="663">
        <f t="shared" si="107"/>
        <v>0</v>
      </c>
      <c r="CK86" s="660">
        <f t="shared" si="107"/>
        <v>0</v>
      </c>
      <c r="CL86" s="660">
        <f t="shared" si="107"/>
        <v>0</v>
      </c>
      <c r="CM86" s="662">
        <f t="shared" si="107"/>
        <v>0</v>
      </c>
      <c r="CN86" s="663">
        <f t="shared" si="107"/>
        <v>0</v>
      </c>
      <c r="CO86" s="660">
        <f t="shared" si="107"/>
        <v>0</v>
      </c>
      <c r="CP86" s="660">
        <f t="shared" si="107"/>
        <v>0</v>
      </c>
      <c r="CQ86" s="662">
        <f t="shared" si="107"/>
        <v>0</v>
      </c>
      <c r="CR86" s="663">
        <f t="shared" si="107"/>
        <v>0</v>
      </c>
      <c r="CS86" s="660">
        <f t="shared" si="107"/>
        <v>0</v>
      </c>
      <c r="CT86" s="660">
        <f t="shared" si="107"/>
        <v>0</v>
      </c>
      <c r="CU86" s="662">
        <f t="shared" si="107"/>
        <v>0</v>
      </c>
      <c r="CV86" s="663">
        <f t="shared" si="107"/>
        <v>0</v>
      </c>
      <c r="CW86" s="660">
        <f t="shared" si="107"/>
        <v>0</v>
      </c>
      <c r="CX86" s="660">
        <f t="shared" si="107"/>
        <v>0</v>
      </c>
      <c r="CY86" s="662">
        <f t="shared" si="107"/>
        <v>0</v>
      </c>
      <c r="CZ86" s="663">
        <f t="shared" si="107"/>
        <v>0</v>
      </c>
      <c r="DA86" s="660">
        <f t="shared" si="107"/>
        <v>0</v>
      </c>
      <c r="DB86" s="660">
        <f t="shared" si="107"/>
        <v>0</v>
      </c>
      <c r="DC86" s="662">
        <f t="shared" si="107"/>
        <v>0</v>
      </c>
      <c r="DD86" s="506"/>
      <c r="DE86" s="506"/>
      <c r="DF86" s="506"/>
      <c r="DG86" s="506"/>
      <c r="DH86" s="506"/>
      <c r="DI86" s="506"/>
      <c r="DJ86" s="506"/>
      <c r="DK86" s="506"/>
    </row>
    <row r="87" spans="2:115" ht="12.75" customHeight="1">
      <c r="B87" s="610">
        <v>19</v>
      </c>
      <c r="C87" s="664" t="e">
        <f>NA()</f>
        <v>#N/A</v>
      </c>
      <c r="D87" s="612" t="s">
        <v>2445</v>
      </c>
      <c r="E87" s="613" t="s">
        <v>2446</v>
      </c>
      <c r="F87" s="614" t="e">
        <f>NA()</f>
        <v>#N/A</v>
      </c>
      <c r="G87" s="615" t="e">
        <f>NA()</f>
        <v>#N/A</v>
      </c>
      <c r="H87" s="616"/>
      <c r="I87" s="617"/>
      <c r="J87" s="617"/>
      <c r="K87" s="618"/>
      <c r="L87" s="619" t="e">
        <f>NA()</f>
        <v>#N/A</v>
      </c>
      <c r="M87" s="620" t="e">
        <f>NA()</f>
        <v>#N/A</v>
      </c>
      <c r="N87" s="621" t="e">
        <f>NA()</f>
        <v>#N/A</v>
      </c>
      <c r="O87" s="622" t="e">
        <f>M87+N87</f>
        <v>#N/A</v>
      </c>
      <c r="P87" s="623" t="e">
        <f>NA()</f>
        <v>#N/A</v>
      </c>
      <c r="Q87" s="624" t="e">
        <f>NA()</f>
        <v>#N/A</v>
      </c>
      <c r="R87" s="624" t="e">
        <f>NA()</f>
        <v>#N/A</v>
      </c>
      <c r="S87" s="625" t="e">
        <f>Q87+R87</f>
        <v>#N/A</v>
      </c>
      <c r="T87" s="623" t="e">
        <f>NA()</f>
        <v>#N/A</v>
      </c>
      <c r="U87" s="624" t="e">
        <f>NA()</f>
        <v>#N/A</v>
      </c>
      <c r="V87" s="624" t="e">
        <f>NA()</f>
        <v>#N/A</v>
      </c>
      <c r="W87" s="625" t="e">
        <f>U87+V87</f>
        <v>#N/A</v>
      </c>
      <c r="X87" s="623" t="e">
        <f>NA()</f>
        <v>#N/A</v>
      </c>
      <c r="Y87" s="624" t="e">
        <f>NA()</f>
        <v>#N/A</v>
      </c>
      <c r="Z87" s="624" t="e">
        <f>NA()</f>
        <v>#N/A</v>
      </c>
      <c r="AA87" s="625" t="e">
        <f>Y87+Z87</f>
        <v>#N/A</v>
      </c>
      <c r="AB87" s="623" t="e">
        <f>NA()</f>
        <v>#N/A</v>
      </c>
      <c r="AC87" s="624" t="e">
        <f>NA()</f>
        <v>#N/A</v>
      </c>
      <c r="AD87" s="624" t="e">
        <f>NA()</f>
        <v>#N/A</v>
      </c>
      <c r="AE87" s="625" t="e">
        <f>AC87+AD87</f>
        <v>#N/A</v>
      </c>
      <c r="AF87" s="623" t="e">
        <f>NA()</f>
        <v>#N/A</v>
      </c>
      <c r="AG87" s="624" t="e">
        <f>NA()</f>
        <v>#N/A</v>
      </c>
      <c r="AH87" s="624" t="e">
        <f>NA()</f>
        <v>#N/A</v>
      </c>
      <c r="AI87" s="625" t="e">
        <f>AG87+AH87</f>
        <v>#N/A</v>
      </c>
      <c r="AJ87" s="623" t="e">
        <f>NA()</f>
        <v>#N/A</v>
      </c>
      <c r="AK87" s="624" t="e">
        <f>NA()</f>
        <v>#N/A</v>
      </c>
      <c r="AL87" s="624" t="e">
        <f>NA()</f>
        <v>#N/A</v>
      </c>
      <c r="AM87" s="625" t="e">
        <f>AK87+AL87</f>
        <v>#N/A</v>
      </c>
      <c r="AN87" s="623" t="e">
        <f>NA()</f>
        <v>#N/A</v>
      </c>
      <c r="AO87" s="624" t="e">
        <f>NA()</f>
        <v>#N/A</v>
      </c>
      <c r="AP87" s="624" t="e">
        <f>NA()</f>
        <v>#N/A</v>
      </c>
      <c r="AQ87" s="625" t="e">
        <f>AO87+AP87</f>
        <v>#N/A</v>
      </c>
      <c r="AR87" s="623" t="e">
        <f>NA()</f>
        <v>#N/A</v>
      </c>
      <c r="AS87" s="624" t="e">
        <f>NA()</f>
        <v>#N/A</v>
      </c>
      <c r="AT87" s="624" t="e">
        <f>NA()</f>
        <v>#N/A</v>
      </c>
      <c r="AU87" s="625" t="e">
        <f>AS87+AT87</f>
        <v>#N/A</v>
      </c>
      <c r="AV87" s="623" t="e">
        <f>NA()</f>
        <v>#N/A</v>
      </c>
      <c r="AW87" s="624" t="e">
        <f>NA()</f>
        <v>#N/A</v>
      </c>
      <c r="AX87" s="624" t="e">
        <f>NA()</f>
        <v>#N/A</v>
      </c>
      <c r="AY87" s="625" t="e">
        <f>AW87+AX87</f>
        <v>#N/A</v>
      </c>
      <c r="AZ87" s="623" t="e">
        <f>NA()</f>
        <v>#N/A</v>
      </c>
      <c r="BA87" s="624" t="e">
        <f>NA()</f>
        <v>#N/A</v>
      </c>
      <c r="BB87" s="624" t="e">
        <f>NA()</f>
        <v>#N/A</v>
      </c>
      <c r="BC87" s="625" t="e">
        <f>BA87+BB87</f>
        <v>#N/A</v>
      </c>
      <c r="BD87" s="623" t="e">
        <f>NA()</f>
        <v>#N/A</v>
      </c>
      <c r="BE87" s="624" t="e">
        <f>NA()</f>
        <v>#N/A</v>
      </c>
      <c r="BF87" s="624" t="e">
        <f>NA()</f>
        <v>#N/A</v>
      </c>
      <c r="BG87" s="625" t="e">
        <f>BE87+BF87</f>
        <v>#N/A</v>
      </c>
      <c r="BH87" s="623" t="e">
        <f>NA()</f>
        <v>#N/A</v>
      </c>
      <c r="BI87" s="624" t="e">
        <f>NA()</f>
        <v>#N/A</v>
      </c>
      <c r="BJ87" s="624" t="e">
        <f>NA()</f>
        <v>#N/A</v>
      </c>
      <c r="BK87" s="625" t="e">
        <f>BI87+BJ87</f>
        <v>#N/A</v>
      </c>
      <c r="BL87" s="623" t="e">
        <f>NA()</f>
        <v>#N/A</v>
      </c>
      <c r="BM87" s="624" t="e">
        <f>NA()</f>
        <v>#N/A</v>
      </c>
      <c r="BN87" s="624" t="e">
        <f>NA()</f>
        <v>#N/A</v>
      </c>
      <c r="BO87" s="625" t="e">
        <f>BM87+BN87</f>
        <v>#N/A</v>
      </c>
      <c r="BP87" s="623" t="e">
        <f>NA()</f>
        <v>#N/A</v>
      </c>
      <c r="BQ87" s="624" t="e">
        <f>NA()</f>
        <v>#N/A</v>
      </c>
      <c r="BR87" s="624" t="e">
        <f>NA()</f>
        <v>#N/A</v>
      </c>
      <c r="BS87" s="625" t="e">
        <f>BQ87+BR87</f>
        <v>#N/A</v>
      </c>
      <c r="BT87" s="623" t="e">
        <f>NA()</f>
        <v>#N/A</v>
      </c>
      <c r="BU87" s="624" t="e">
        <f>NA()</f>
        <v>#N/A</v>
      </c>
      <c r="BV87" s="624" t="e">
        <f>NA()</f>
        <v>#N/A</v>
      </c>
      <c r="BW87" s="625" t="e">
        <f>BU87+BV87</f>
        <v>#N/A</v>
      </c>
      <c r="BX87" s="623" t="e">
        <f>NA()</f>
        <v>#N/A</v>
      </c>
      <c r="BY87" s="624" t="e">
        <f>NA()</f>
        <v>#N/A</v>
      </c>
      <c r="BZ87" s="624" t="e">
        <f>NA()</f>
        <v>#N/A</v>
      </c>
      <c r="CA87" s="625" t="e">
        <f>BY87+BZ87</f>
        <v>#N/A</v>
      </c>
      <c r="CB87" s="623" t="e">
        <f>NA()</f>
        <v>#N/A</v>
      </c>
      <c r="CC87" s="624" t="e">
        <f>NA()</f>
        <v>#N/A</v>
      </c>
      <c r="CD87" s="624" t="e">
        <f>NA()</f>
        <v>#N/A</v>
      </c>
      <c r="CE87" s="625" t="e">
        <f>CC87+CD87</f>
        <v>#N/A</v>
      </c>
      <c r="CF87" s="623" t="e">
        <f>NA()</f>
        <v>#N/A</v>
      </c>
      <c r="CG87" s="624" t="e">
        <f>NA()</f>
        <v>#N/A</v>
      </c>
      <c r="CH87" s="624" t="e">
        <f>NA()</f>
        <v>#N/A</v>
      </c>
      <c r="CI87" s="625" t="e">
        <f>CG87+CH87</f>
        <v>#N/A</v>
      </c>
      <c r="CJ87" s="623" t="e">
        <f>NA()</f>
        <v>#N/A</v>
      </c>
      <c r="CK87" s="624" t="e">
        <f>NA()</f>
        <v>#N/A</v>
      </c>
      <c r="CL87" s="624" t="e">
        <f>NA()</f>
        <v>#N/A</v>
      </c>
      <c r="CM87" s="625" t="e">
        <f>CK87+CL87</f>
        <v>#N/A</v>
      </c>
      <c r="CN87" s="623" t="e">
        <f>NA()</f>
        <v>#N/A</v>
      </c>
      <c r="CO87" s="624" t="e">
        <f>NA()</f>
        <v>#N/A</v>
      </c>
      <c r="CP87" s="624" t="e">
        <f>NA()</f>
        <v>#N/A</v>
      </c>
      <c r="CQ87" s="625" t="e">
        <f>CO87+CP87</f>
        <v>#N/A</v>
      </c>
      <c r="CR87" s="623" t="e">
        <f>NA()</f>
        <v>#N/A</v>
      </c>
      <c r="CS87" s="624" t="e">
        <f>NA()</f>
        <v>#N/A</v>
      </c>
      <c r="CT87" s="624" t="e">
        <f>NA()</f>
        <v>#N/A</v>
      </c>
      <c r="CU87" s="625" t="e">
        <f>CS87+CT87</f>
        <v>#N/A</v>
      </c>
      <c r="CV87" s="623" t="e">
        <f>NA()</f>
        <v>#N/A</v>
      </c>
      <c r="CW87" s="624" t="e">
        <f>NA()</f>
        <v>#N/A</v>
      </c>
      <c r="CX87" s="624" t="e">
        <f>NA()</f>
        <v>#N/A</v>
      </c>
      <c r="CY87" s="625" t="e">
        <f>CW87+CX87</f>
        <v>#N/A</v>
      </c>
      <c r="CZ87" s="623" t="e">
        <f>NA()</f>
        <v>#N/A</v>
      </c>
      <c r="DA87" s="624" t="e">
        <f>NA()</f>
        <v>#N/A</v>
      </c>
      <c r="DB87" s="624" t="e">
        <f>NA()</f>
        <v>#N/A</v>
      </c>
      <c r="DC87" s="625" t="e">
        <f>DA87+DB87</f>
        <v>#N/A</v>
      </c>
      <c r="DD87" s="506"/>
      <c r="DE87" s="506"/>
      <c r="DF87" s="506"/>
      <c r="DG87" s="506"/>
      <c r="DH87" s="506"/>
      <c r="DI87" s="506"/>
      <c r="DJ87" s="506"/>
      <c r="DK87" s="506"/>
    </row>
    <row r="88" spans="2:115" ht="12.75" customHeight="1">
      <c r="B88" s="626"/>
      <c r="C88" s="627"/>
      <c r="D88" s="628" t="s">
        <v>2445</v>
      </c>
      <c r="E88" s="629" t="s">
        <v>2447</v>
      </c>
      <c r="F88" s="630">
        <f>IF(F89&lt;&gt;0,F87-F89,0)</f>
        <v>0</v>
      </c>
      <c r="G88" s="631"/>
      <c r="H88" s="632"/>
      <c r="I88" s="633"/>
      <c r="J88" s="633"/>
      <c r="K88" s="634"/>
      <c r="L88" s="635" t="e">
        <f t="shared" ref="L88:AQ88" si="108">L87+H88</f>
        <v>#N/A</v>
      </c>
      <c r="M88" s="635" t="e">
        <f t="shared" si="108"/>
        <v>#N/A</v>
      </c>
      <c r="N88" s="636" t="e">
        <f t="shared" si="108"/>
        <v>#N/A</v>
      </c>
      <c r="O88" s="637" t="e">
        <f t="shared" si="108"/>
        <v>#N/A</v>
      </c>
      <c r="P88" s="638" t="e">
        <f t="shared" si="108"/>
        <v>#N/A</v>
      </c>
      <c r="Q88" s="639" t="e">
        <f t="shared" si="108"/>
        <v>#N/A</v>
      </c>
      <c r="R88" s="640" t="e">
        <f t="shared" si="108"/>
        <v>#N/A</v>
      </c>
      <c r="S88" s="641" t="e">
        <f t="shared" si="108"/>
        <v>#N/A</v>
      </c>
      <c r="T88" s="638" t="e">
        <f t="shared" si="108"/>
        <v>#N/A</v>
      </c>
      <c r="U88" s="639" t="e">
        <f t="shared" si="108"/>
        <v>#N/A</v>
      </c>
      <c r="V88" s="640" t="e">
        <f t="shared" si="108"/>
        <v>#N/A</v>
      </c>
      <c r="W88" s="641" t="e">
        <f t="shared" si="108"/>
        <v>#N/A</v>
      </c>
      <c r="X88" s="638" t="e">
        <f t="shared" si="108"/>
        <v>#N/A</v>
      </c>
      <c r="Y88" s="639" t="e">
        <f t="shared" si="108"/>
        <v>#N/A</v>
      </c>
      <c r="Z88" s="640" t="e">
        <f t="shared" si="108"/>
        <v>#N/A</v>
      </c>
      <c r="AA88" s="641" t="e">
        <f t="shared" si="108"/>
        <v>#N/A</v>
      </c>
      <c r="AB88" s="638" t="e">
        <f t="shared" si="108"/>
        <v>#N/A</v>
      </c>
      <c r="AC88" s="639" t="e">
        <f t="shared" si="108"/>
        <v>#N/A</v>
      </c>
      <c r="AD88" s="640" t="e">
        <f t="shared" si="108"/>
        <v>#N/A</v>
      </c>
      <c r="AE88" s="641" t="e">
        <f t="shared" si="108"/>
        <v>#N/A</v>
      </c>
      <c r="AF88" s="638" t="e">
        <f t="shared" si="108"/>
        <v>#N/A</v>
      </c>
      <c r="AG88" s="639" t="e">
        <f t="shared" si="108"/>
        <v>#N/A</v>
      </c>
      <c r="AH88" s="640" t="e">
        <f t="shared" si="108"/>
        <v>#N/A</v>
      </c>
      <c r="AI88" s="641" t="e">
        <f t="shared" si="108"/>
        <v>#N/A</v>
      </c>
      <c r="AJ88" s="638" t="e">
        <f t="shared" si="108"/>
        <v>#N/A</v>
      </c>
      <c r="AK88" s="639" t="e">
        <f t="shared" si="108"/>
        <v>#N/A</v>
      </c>
      <c r="AL88" s="640" t="e">
        <f t="shared" si="108"/>
        <v>#N/A</v>
      </c>
      <c r="AM88" s="641" t="e">
        <f t="shared" si="108"/>
        <v>#N/A</v>
      </c>
      <c r="AN88" s="638" t="e">
        <f t="shared" si="108"/>
        <v>#N/A</v>
      </c>
      <c r="AO88" s="639" t="e">
        <f t="shared" si="108"/>
        <v>#N/A</v>
      </c>
      <c r="AP88" s="640" t="e">
        <f t="shared" si="108"/>
        <v>#N/A</v>
      </c>
      <c r="AQ88" s="641" t="e">
        <f t="shared" si="108"/>
        <v>#N/A</v>
      </c>
      <c r="AR88" s="638" t="e">
        <f t="shared" ref="AR88:BW88" si="109">AR87+AN88</f>
        <v>#N/A</v>
      </c>
      <c r="AS88" s="639" t="e">
        <f t="shared" si="109"/>
        <v>#N/A</v>
      </c>
      <c r="AT88" s="640" t="e">
        <f t="shared" si="109"/>
        <v>#N/A</v>
      </c>
      <c r="AU88" s="641" t="e">
        <f t="shared" si="109"/>
        <v>#N/A</v>
      </c>
      <c r="AV88" s="638" t="e">
        <f t="shared" si="109"/>
        <v>#N/A</v>
      </c>
      <c r="AW88" s="639" t="e">
        <f t="shared" si="109"/>
        <v>#N/A</v>
      </c>
      <c r="AX88" s="640" t="e">
        <f t="shared" si="109"/>
        <v>#N/A</v>
      </c>
      <c r="AY88" s="641" t="e">
        <f t="shared" si="109"/>
        <v>#N/A</v>
      </c>
      <c r="AZ88" s="638" t="e">
        <f t="shared" si="109"/>
        <v>#N/A</v>
      </c>
      <c r="BA88" s="639" t="e">
        <f t="shared" si="109"/>
        <v>#N/A</v>
      </c>
      <c r="BB88" s="640" t="e">
        <f t="shared" si="109"/>
        <v>#N/A</v>
      </c>
      <c r="BC88" s="641" t="e">
        <f t="shared" si="109"/>
        <v>#N/A</v>
      </c>
      <c r="BD88" s="638" t="e">
        <f t="shared" si="109"/>
        <v>#N/A</v>
      </c>
      <c r="BE88" s="639" t="e">
        <f t="shared" si="109"/>
        <v>#N/A</v>
      </c>
      <c r="BF88" s="640" t="e">
        <f t="shared" si="109"/>
        <v>#N/A</v>
      </c>
      <c r="BG88" s="641" t="e">
        <f t="shared" si="109"/>
        <v>#N/A</v>
      </c>
      <c r="BH88" s="638" t="e">
        <f t="shared" si="109"/>
        <v>#N/A</v>
      </c>
      <c r="BI88" s="639" t="e">
        <f t="shared" si="109"/>
        <v>#N/A</v>
      </c>
      <c r="BJ88" s="640" t="e">
        <f t="shared" si="109"/>
        <v>#N/A</v>
      </c>
      <c r="BK88" s="641" t="e">
        <f t="shared" si="109"/>
        <v>#N/A</v>
      </c>
      <c r="BL88" s="638" t="e">
        <f t="shared" si="109"/>
        <v>#N/A</v>
      </c>
      <c r="BM88" s="639" t="e">
        <f t="shared" si="109"/>
        <v>#N/A</v>
      </c>
      <c r="BN88" s="640" t="e">
        <f t="shared" si="109"/>
        <v>#N/A</v>
      </c>
      <c r="BO88" s="641" t="e">
        <f t="shared" si="109"/>
        <v>#N/A</v>
      </c>
      <c r="BP88" s="638" t="e">
        <f t="shared" si="109"/>
        <v>#N/A</v>
      </c>
      <c r="BQ88" s="639" t="e">
        <f t="shared" si="109"/>
        <v>#N/A</v>
      </c>
      <c r="BR88" s="640" t="e">
        <f t="shared" si="109"/>
        <v>#N/A</v>
      </c>
      <c r="BS88" s="641" t="e">
        <f t="shared" si="109"/>
        <v>#N/A</v>
      </c>
      <c r="BT88" s="638" t="e">
        <f t="shared" si="109"/>
        <v>#N/A</v>
      </c>
      <c r="BU88" s="639" t="e">
        <f t="shared" si="109"/>
        <v>#N/A</v>
      </c>
      <c r="BV88" s="640" t="e">
        <f t="shared" si="109"/>
        <v>#N/A</v>
      </c>
      <c r="BW88" s="641" t="e">
        <f t="shared" si="109"/>
        <v>#N/A</v>
      </c>
      <c r="BX88" s="638" t="e">
        <f t="shared" ref="BX88:DC88" si="110">BX87+BT88</f>
        <v>#N/A</v>
      </c>
      <c r="BY88" s="639" t="e">
        <f t="shared" si="110"/>
        <v>#N/A</v>
      </c>
      <c r="BZ88" s="640" t="e">
        <f t="shared" si="110"/>
        <v>#N/A</v>
      </c>
      <c r="CA88" s="641" t="e">
        <f t="shared" si="110"/>
        <v>#N/A</v>
      </c>
      <c r="CB88" s="638" t="e">
        <f t="shared" si="110"/>
        <v>#N/A</v>
      </c>
      <c r="CC88" s="639" t="e">
        <f t="shared" si="110"/>
        <v>#N/A</v>
      </c>
      <c r="CD88" s="640" t="e">
        <f t="shared" si="110"/>
        <v>#N/A</v>
      </c>
      <c r="CE88" s="641" t="e">
        <f t="shared" si="110"/>
        <v>#N/A</v>
      </c>
      <c r="CF88" s="638" t="e">
        <f t="shared" si="110"/>
        <v>#N/A</v>
      </c>
      <c r="CG88" s="639" t="e">
        <f t="shared" si="110"/>
        <v>#N/A</v>
      </c>
      <c r="CH88" s="640" t="e">
        <f t="shared" si="110"/>
        <v>#N/A</v>
      </c>
      <c r="CI88" s="641" t="e">
        <f t="shared" si="110"/>
        <v>#N/A</v>
      </c>
      <c r="CJ88" s="638" t="e">
        <f t="shared" si="110"/>
        <v>#N/A</v>
      </c>
      <c r="CK88" s="639" t="e">
        <f t="shared" si="110"/>
        <v>#N/A</v>
      </c>
      <c r="CL88" s="640" t="e">
        <f t="shared" si="110"/>
        <v>#N/A</v>
      </c>
      <c r="CM88" s="641" t="e">
        <f t="shared" si="110"/>
        <v>#N/A</v>
      </c>
      <c r="CN88" s="638" t="e">
        <f t="shared" si="110"/>
        <v>#N/A</v>
      </c>
      <c r="CO88" s="639" t="e">
        <f t="shared" si="110"/>
        <v>#N/A</v>
      </c>
      <c r="CP88" s="640" t="e">
        <f t="shared" si="110"/>
        <v>#N/A</v>
      </c>
      <c r="CQ88" s="641" t="e">
        <f t="shared" si="110"/>
        <v>#N/A</v>
      </c>
      <c r="CR88" s="638" t="e">
        <f t="shared" si="110"/>
        <v>#N/A</v>
      </c>
      <c r="CS88" s="639" t="e">
        <f t="shared" si="110"/>
        <v>#N/A</v>
      </c>
      <c r="CT88" s="640" t="e">
        <f t="shared" si="110"/>
        <v>#N/A</v>
      </c>
      <c r="CU88" s="641" t="e">
        <f t="shared" si="110"/>
        <v>#N/A</v>
      </c>
      <c r="CV88" s="638" t="e">
        <f t="shared" si="110"/>
        <v>#N/A</v>
      </c>
      <c r="CW88" s="639" t="e">
        <f t="shared" si="110"/>
        <v>#N/A</v>
      </c>
      <c r="CX88" s="640" t="e">
        <f t="shared" si="110"/>
        <v>#N/A</v>
      </c>
      <c r="CY88" s="641" t="e">
        <f t="shared" si="110"/>
        <v>#N/A</v>
      </c>
      <c r="CZ88" s="638" t="e">
        <f t="shared" si="110"/>
        <v>#N/A</v>
      </c>
      <c r="DA88" s="639" t="e">
        <f t="shared" si="110"/>
        <v>#N/A</v>
      </c>
      <c r="DB88" s="640" t="e">
        <f t="shared" si="110"/>
        <v>#N/A</v>
      </c>
      <c r="DC88" s="641" t="e">
        <f t="shared" si="110"/>
        <v>#N/A</v>
      </c>
      <c r="DD88" s="506"/>
      <c r="DE88" s="506"/>
      <c r="DF88" s="506"/>
      <c r="DG88" s="506"/>
      <c r="DH88" s="506"/>
      <c r="DI88" s="506"/>
      <c r="DJ88" s="506"/>
      <c r="DK88" s="506"/>
    </row>
    <row r="89" spans="2:115" ht="12.75" customHeight="1">
      <c r="B89" s="626"/>
      <c r="C89" s="627"/>
      <c r="D89" s="642" t="s">
        <v>2448</v>
      </c>
      <c r="E89" s="643" t="s">
        <v>2449</v>
      </c>
      <c r="F89" s="644"/>
      <c r="G89" s="645">
        <f>IF(F89=0,0,F89/F$115)</f>
        <v>0</v>
      </c>
      <c r="H89" s="646"/>
      <c r="I89" s="647"/>
      <c r="J89" s="647"/>
      <c r="K89" s="648"/>
      <c r="L89" s="649">
        <f>IF(O89&lt;&gt;0,(O89/$F89)*100,0)</f>
        <v>0</v>
      </c>
      <c r="M89" s="649">
        <v>0</v>
      </c>
      <c r="N89" s="650">
        <f>O89-M89</f>
        <v>0</v>
      </c>
      <c r="O89" s="651"/>
      <c r="P89" s="652">
        <f>IF(S89&lt;&gt;0,(S89/$F89)*100,0)</f>
        <v>0</v>
      </c>
      <c r="Q89" s="649">
        <v>0</v>
      </c>
      <c r="R89" s="649">
        <f>S89-Q89</f>
        <v>0</v>
      </c>
      <c r="S89" s="651"/>
      <c r="T89" s="652">
        <f>IF(W89&lt;&gt;0,(W89/$F89)*100,0)</f>
        <v>0</v>
      </c>
      <c r="U89" s="649">
        <v>0</v>
      </c>
      <c r="V89" s="649">
        <f>W89-U89</f>
        <v>0</v>
      </c>
      <c r="W89" s="651"/>
      <c r="X89" s="652">
        <f>IF(AA89&lt;&gt;0,(AA89/$F89)*100,0)</f>
        <v>0</v>
      </c>
      <c r="Y89" s="649">
        <v>0</v>
      </c>
      <c r="Z89" s="649">
        <f>AA89-Y89</f>
        <v>0</v>
      </c>
      <c r="AA89" s="651"/>
      <c r="AB89" s="652">
        <f>IF(AE89&lt;&gt;0,(AE89/$F89)*100,0)</f>
        <v>0</v>
      </c>
      <c r="AC89" s="649">
        <v>0</v>
      </c>
      <c r="AD89" s="649">
        <f>AE89-AC89</f>
        <v>0</v>
      </c>
      <c r="AE89" s="651"/>
      <c r="AF89" s="652">
        <f>IF(AI89&lt;&gt;0,(AI89/$F89)*100,0)</f>
        <v>0</v>
      </c>
      <c r="AG89" s="649">
        <v>0</v>
      </c>
      <c r="AH89" s="649">
        <f>AI89-AG89</f>
        <v>0</v>
      </c>
      <c r="AI89" s="651"/>
      <c r="AJ89" s="652">
        <f>IF(AM89&lt;&gt;0,(AM89/$F89)*100,0)</f>
        <v>0</v>
      </c>
      <c r="AK89" s="649">
        <v>0</v>
      </c>
      <c r="AL89" s="649">
        <f>AM89-AK89</f>
        <v>0</v>
      </c>
      <c r="AM89" s="651"/>
      <c r="AN89" s="652">
        <f>IF(AQ89&lt;&gt;0,(AQ89/$F89)*100,0)</f>
        <v>0</v>
      </c>
      <c r="AO89" s="649">
        <v>0</v>
      </c>
      <c r="AP89" s="649">
        <f>AQ89-AO89</f>
        <v>0</v>
      </c>
      <c r="AQ89" s="651"/>
      <c r="AR89" s="652">
        <f>IF(AU89&lt;&gt;0,(AU89/$F89)*100,0)</f>
        <v>0</v>
      </c>
      <c r="AS89" s="649">
        <v>0</v>
      </c>
      <c r="AT89" s="649">
        <f>AU89-AS89</f>
        <v>0</v>
      </c>
      <c r="AU89" s="651"/>
      <c r="AV89" s="652">
        <f>IF(AY89&lt;&gt;0,(AY89/$F89)*100,0)</f>
        <v>0</v>
      </c>
      <c r="AW89" s="649">
        <v>0</v>
      </c>
      <c r="AX89" s="649">
        <f>AY89-AW89</f>
        <v>0</v>
      </c>
      <c r="AY89" s="651"/>
      <c r="AZ89" s="652">
        <f>IF(BC89&lt;&gt;0,(BC89/$F89)*100,0)</f>
        <v>0</v>
      </c>
      <c r="BA89" s="649">
        <v>0</v>
      </c>
      <c r="BB89" s="649">
        <f>BC89-BA89</f>
        <v>0</v>
      </c>
      <c r="BC89" s="651"/>
      <c r="BD89" s="652">
        <f>IF(BG89&lt;&gt;0,(BG89/$F89)*100,0)</f>
        <v>0</v>
      </c>
      <c r="BE89" s="649">
        <v>0</v>
      </c>
      <c r="BF89" s="649">
        <f>BG89-BE89</f>
        <v>0</v>
      </c>
      <c r="BG89" s="651"/>
      <c r="BH89" s="652">
        <f>IF(BK89&lt;&gt;0,(BK89/$F89)*100,0)</f>
        <v>0</v>
      </c>
      <c r="BI89" s="649">
        <v>0</v>
      </c>
      <c r="BJ89" s="649">
        <f>BK89-BI89</f>
        <v>0</v>
      </c>
      <c r="BK89" s="651"/>
      <c r="BL89" s="652">
        <f>IF(BO89&lt;&gt;0,(BO89/$F89)*100,0)</f>
        <v>0</v>
      </c>
      <c r="BM89" s="649">
        <v>0</v>
      </c>
      <c r="BN89" s="649">
        <f>BO89-BM89</f>
        <v>0</v>
      </c>
      <c r="BO89" s="651"/>
      <c r="BP89" s="652">
        <f>IF(BS89&lt;&gt;0,(BS89/$F89)*100,0)</f>
        <v>0</v>
      </c>
      <c r="BQ89" s="649">
        <v>0</v>
      </c>
      <c r="BR89" s="649">
        <f>BS89-BQ89</f>
        <v>0</v>
      </c>
      <c r="BS89" s="651"/>
      <c r="BT89" s="652">
        <f>IF(BW89&lt;&gt;0,(BW89/$F89)*100,0)</f>
        <v>0</v>
      </c>
      <c r="BU89" s="649">
        <v>0</v>
      </c>
      <c r="BV89" s="649">
        <f>BW89-BU89</f>
        <v>0</v>
      </c>
      <c r="BW89" s="651"/>
      <c r="BX89" s="652">
        <f>IF(CA89&lt;&gt;0,(CA89/$F89)*100,0)</f>
        <v>0</v>
      </c>
      <c r="BY89" s="649">
        <v>0</v>
      </c>
      <c r="BZ89" s="649">
        <f>CA89-BY89</f>
        <v>0</v>
      </c>
      <c r="CA89" s="651"/>
      <c r="CB89" s="652">
        <f>IF(CE89&lt;&gt;0,(CE89/$F89)*100,0)</f>
        <v>0</v>
      </c>
      <c r="CC89" s="649">
        <v>0</v>
      </c>
      <c r="CD89" s="649">
        <f>CE89-CC89</f>
        <v>0</v>
      </c>
      <c r="CE89" s="651"/>
      <c r="CF89" s="652">
        <f>IF(CI89&lt;&gt;0,(CI89/$F89)*100,0)</f>
        <v>0</v>
      </c>
      <c r="CG89" s="649">
        <v>0</v>
      </c>
      <c r="CH89" s="649">
        <f>CI89-CG89</f>
        <v>0</v>
      </c>
      <c r="CI89" s="651"/>
      <c r="CJ89" s="652">
        <f>IF(CM89&lt;&gt;0,(CM89/$F89)*100,0)</f>
        <v>0</v>
      </c>
      <c r="CK89" s="649">
        <v>0</v>
      </c>
      <c r="CL89" s="649">
        <f>CM89-CK89</f>
        <v>0</v>
      </c>
      <c r="CM89" s="651"/>
      <c r="CN89" s="652">
        <f>IF(CQ89&lt;&gt;0,(CQ89/$F89)*100,0)</f>
        <v>0</v>
      </c>
      <c r="CO89" s="649">
        <v>0</v>
      </c>
      <c r="CP89" s="649">
        <f>CQ89-CO89</f>
        <v>0</v>
      </c>
      <c r="CQ89" s="651"/>
      <c r="CR89" s="652">
        <f>IF(CU89&lt;&gt;0,(CU89/$F89)*100,0)</f>
        <v>0</v>
      </c>
      <c r="CS89" s="649">
        <v>0</v>
      </c>
      <c r="CT89" s="649">
        <f>CU89-CS89</f>
        <v>0</v>
      </c>
      <c r="CU89" s="651"/>
      <c r="CV89" s="652">
        <f>IF(CY89&lt;&gt;0,(CY89/$F89)*100,0)</f>
        <v>0</v>
      </c>
      <c r="CW89" s="649">
        <v>0</v>
      </c>
      <c r="CX89" s="649">
        <f>CY89-CW89</f>
        <v>0</v>
      </c>
      <c r="CY89" s="651"/>
      <c r="CZ89" s="652">
        <f>IF(DC89&lt;&gt;0,(DC89/$F89)*100,0)</f>
        <v>0</v>
      </c>
      <c r="DA89" s="649">
        <v>0</v>
      </c>
      <c r="DB89" s="649">
        <f>DC89-DA89</f>
        <v>0</v>
      </c>
      <c r="DC89" s="651"/>
      <c r="DD89" s="506"/>
      <c r="DE89" s="506"/>
      <c r="DF89" s="506"/>
      <c r="DG89" s="506"/>
      <c r="DH89" s="506"/>
      <c r="DI89" s="506"/>
      <c r="DJ89" s="506"/>
      <c r="DK89" s="506"/>
    </row>
    <row r="90" spans="2:115" ht="12.75" customHeight="1">
      <c r="B90" s="665"/>
      <c r="C90" s="627"/>
      <c r="D90" s="653" t="s">
        <v>2450</v>
      </c>
      <c r="E90" s="654" t="s">
        <v>2451</v>
      </c>
      <c r="F90" s="655" t="e">
        <f>IF(F89=0,F87,F89)</f>
        <v>#N/A</v>
      </c>
      <c r="G90" s="656"/>
      <c r="H90" s="657"/>
      <c r="I90" s="658"/>
      <c r="J90" s="658"/>
      <c r="K90" s="659"/>
      <c r="L90" s="660">
        <f t="shared" ref="L90:AQ90" si="111">L89+H90</f>
        <v>0</v>
      </c>
      <c r="M90" s="660">
        <f t="shared" si="111"/>
        <v>0</v>
      </c>
      <c r="N90" s="661">
        <f t="shared" si="111"/>
        <v>0</v>
      </c>
      <c r="O90" s="662">
        <f t="shared" si="111"/>
        <v>0</v>
      </c>
      <c r="P90" s="663">
        <f t="shared" si="111"/>
        <v>0</v>
      </c>
      <c r="Q90" s="660">
        <f t="shared" si="111"/>
        <v>0</v>
      </c>
      <c r="R90" s="660">
        <f t="shared" si="111"/>
        <v>0</v>
      </c>
      <c r="S90" s="662">
        <f t="shared" si="111"/>
        <v>0</v>
      </c>
      <c r="T90" s="663">
        <f t="shared" si="111"/>
        <v>0</v>
      </c>
      <c r="U90" s="660">
        <f t="shared" si="111"/>
        <v>0</v>
      </c>
      <c r="V90" s="660">
        <f t="shared" si="111"/>
        <v>0</v>
      </c>
      <c r="W90" s="662">
        <f t="shared" si="111"/>
        <v>0</v>
      </c>
      <c r="X90" s="663">
        <f t="shared" si="111"/>
        <v>0</v>
      </c>
      <c r="Y90" s="660">
        <f t="shared" si="111"/>
        <v>0</v>
      </c>
      <c r="Z90" s="660">
        <f t="shared" si="111"/>
        <v>0</v>
      </c>
      <c r="AA90" s="662">
        <f t="shared" si="111"/>
        <v>0</v>
      </c>
      <c r="AB90" s="663">
        <f t="shared" si="111"/>
        <v>0</v>
      </c>
      <c r="AC90" s="660">
        <f t="shared" si="111"/>
        <v>0</v>
      </c>
      <c r="AD90" s="660">
        <f t="shared" si="111"/>
        <v>0</v>
      </c>
      <c r="AE90" s="662">
        <f t="shared" si="111"/>
        <v>0</v>
      </c>
      <c r="AF90" s="663">
        <f t="shared" si="111"/>
        <v>0</v>
      </c>
      <c r="AG90" s="660">
        <f t="shared" si="111"/>
        <v>0</v>
      </c>
      <c r="AH90" s="660">
        <f t="shared" si="111"/>
        <v>0</v>
      </c>
      <c r="AI90" s="662">
        <f t="shared" si="111"/>
        <v>0</v>
      </c>
      <c r="AJ90" s="663">
        <f t="shared" si="111"/>
        <v>0</v>
      </c>
      <c r="AK90" s="660">
        <f t="shared" si="111"/>
        <v>0</v>
      </c>
      <c r="AL90" s="660">
        <f t="shared" si="111"/>
        <v>0</v>
      </c>
      <c r="AM90" s="662">
        <f t="shared" si="111"/>
        <v>0</v>
      </c>
      <c r="AN90" s="663">
        <f t="shared" si="111"/>
        <v>0</v>
      </c>
      <c r="AO90" s="660">
        <f t="shared" si="111"/>
        <v>0</v>
      </c>
      <c r="AP90" s="660">
        <f t="shared" si="111"/>
        <v>0</v>
      </c>
      <c r="AQ90" s="662">
        <f t="shared" si="111"/>
        <v>0</v>
      </c>
      <c r="AR90" s="663">
        <f t="shared" ref="AR90:BW90" si="112">AR89+AN90</f>
        <v>0</v>
      </c>
      <c r="AS90" s="660">
        <f t="shared" si="112"/>
        <v>0</v>
      </c>
      <c r="AT90" s="660">
        <f t="shared" si="112"/>
        <v>0</v>
      </c>
      <c r="AU90" s="662">
        <f t="shared" si="112"/>
        <v>0</v>
      </c>
      <c r="AV90" s="663">
        <f t="shared" si="112"/>
        <v>0</v>
      </c>
      <c r="AW90" s="660">
        <f t="shared" si="112"/>
        <v>0</v>
      </c>
      <c r="AX90" s="660">
        <f t="shared" si="112"/>
        <v>0</v>
      </c>
      <c r="AY90" s="662">
        <f t="shared" si="112"/>
        <v>0</v>
      </c>
      <c r="AZ90" s="663">
        <f t="shared" si="112"/>
        <v>0</v>
      </c>
      <c r="BA90" s="660">
        <f t="shared" si="112"/>
        <v>0</v>
      </c>
      <c r="BB90" s="660">
        <f t="shared" si="112"/>
        <v>0</v>
      </c>
      <c r="BC90" s="662">
        <f t="shared" si="112"/>
        <v>0</v>
      </c>
      <c r="BD90" s="663">
        <f t="shared" si="112"/>
        <v>0</v>
      </c>
      <c r="BE90" s="660">
        <f t="shared" si="112"/>
        <v>0</v>
      </c>
      <c r="BF90" s="660">
        <f t="shared" si="112"/>
        <v>0</v>
      </c>
      <c r="BG90" s="662">
        <f t="shared" si="112"/>
        <v>0</v>
      </c>
      <c r="BH90" s="663">
        <f t="shared" si="112"/>
        <v>0</v>
      </c>
      <c r="BI90" s="660">
        <f t="shared" si="112"/>
        <v>0</v>
      </c>
      <c r="BJ90" s="660">
        <f t="shared" si="112"/>
        <v>0</v>
      </c>
      <c r="BK90" s="662">
        <f t="shared" si="112"/>
        <v>0</v>
      </c>
      <c r="BL90" s="663">
        <f t="shared" si="112"/>
        <v>0</v>
      </c>
      <c r="BM90" s="660">
        <f t="shared" si="112"/>
        <v>0</v>
      </c>
      <c r="BN90" s="660">
        <f t="shared" si="112"/>
        <v>0</v>
      </c>
      <c r="BO90" s="662">
        <f t="shared" si="112"/>
        <v>0</v>
      </c>
      <c r="BP90" s="663">
        <f t="shared" si="112"/>
        <v>0</v>
      </c>
      <c r="BQ90" s="660">
        <f t="shared" si="112"/>
        <v>0</v>
      </c>
      <c r="BR90" s="660">
        <f t="shared" si="112"/>
        <v>0</v>
      </c>
      <c r="BS90" s="662">
        <f t="shared" si="112"/>
        <v>0</v>
      </c>
      <c r="BT90" s="663">
        <f t="shared" si="112"/>
        <v>0</v>
      </c>
      <c r="BU90" s="660">
        <f t="shared" si="112"/>
        <v>0</v>
      </c>
      <c r="BV90" s="660">
        <f t="shared" si="112"/>
        <v>0</v>
      </c>
      <c r="BW90" s="662">
        <f t="shared" si="112"/>
        <v>0</v>
      </c>
      <c r="BX90" s="663">
        <f t="shared" ref="BX90:DC90" si="113">BX89+BT90</f>
        <v>0</v>
      </c>
      <c r="BY90" s="660">
        <f t="shared" si="113"/>
        <v>0</v>
      </c>
      <c r="BZ90" s="660">
        <f t="shared" si="113"/>
        <v>0</v>
      </c>
      <c r="CA90" s="662">
        <f t="shared" si="113"/>
        <v>0</v>
      </c>
      <c r="CB90" s="663">
        <f t="shared" si="113"/>
        <v>0</v>
      </c>
      <c r="CC90" s="660">
        <f t="shared" si="113"/>
        <v>0</v>
      </c>
      <c r="CD90" s="660">
        <f t="shared" si="113"/>
        <v>0</v>
      </c>
      <c r="CE90" s="662">
        <f t="shared" si="113"/>
        <v>0</v>
      </c>
      <c r="CF90" s="663">
        <f t="shared" si="113"/>
        <v>0</v>
      </c>
      <c r="CG90" s="660">
        <f t="shared" si="113"/>
        <v>0</v>
      </c>
      <c r="CH90" s="660">
        <f t="shared" si="113"/>
        <v>0</v>
      </c>
      <c r="CI90" s="662">
        <f t="shared" si="113"/>
        <v>0</v>
      </c>
      <c r="CJ90" s="663">
        <f t="shared" si="113"/>
        <v>0</v>
      </c>
      <c r="CK90" s="660">
        <f t="shared" si="113"/>
        <v>0</v>
      </c>
      <c r="CL90" s="660">
        <f t="shared" si="113"/>
        <v>0</v>
      </c>
      <c r="CM90" s="662">
        <f t="shared" si="113"/>
        <v>0</v>
      </c>
      <c r="CN90" s="663">
        <f t="shared" si="113"/>
        <v>0</v>
      </c>
      <c r="CO90" s="660">
        <f t="shared" si="113"/>
        <v>0</v>
      </c>
      <c r="CP90" s="660">
        <f t="shared" si="113"/>
        <v>0</v>
      </c>
      <c r="CQ90" s="662">
        <f t="shared" si="113"/>
        <v>0</v>
      </c>
      <c r="CR90" s="663">
        <f t="shared" si="113"/>
        <v>0</v>
      </c>
      <c r="CS90" s="660">
        <f t="shared" si="113"/>
        <v>0</v>
      </c>
      <c r="CT90" s="660">
        <f t="shared" si="113"/>
        <v>0</v>
      </c>
      <c r="CU90" s="662">
        <f t="shared" si="113"/>
        <v>0</v>
      </c>
      <c r="CV90" s="663">
        <f t="shared" si="113"/>
        <v>0</v>
      </c>
      <c r="CW90" s="660">
        <f t="shared" si="113"/>
        <v>0</v>
      </c>
      <c r="CX90" s="660">
        <f t="shared" si="113"/>
        <v>0</v>
      </c>
      <c r="CY90" s="662">
        <f t="shared" si="113"/>
        <v>0</v>
      </c>
      <c r="CZ90" s="663">
        <f t="shared" si="113"/>
        <v>0</v>
      </c>
      <c r="DA90" s="660">
        <f t="shared" si="113"/>
        <v>0</v>
      </c>
      <c r="DB90" s="660">
        <f t="shared" si="113"/>
        <v>0</v>
      </c>
      <c r="DC90" s="662">
        <f t="shared" si="113"/>
        <v>0</v>
      </c>
      <c r="DD90" s="506"/>
      <c r="DE90" s="506"/>
      <c r="DF90" s="506"/>
      <c r="DG90" s="506"/>
      <c r="DH90" s="506"/>
      <c r="DI90" s="506"/>
      <c r="DJ90" s="506"/>
      <c r="DK90" s="506"/>
    </row>
    <row r="91" spans="2:115" ht="12.75" customHeight="1">
      <c r="B91" s="610">
        <v>20</v>
      </c>
      <c r="C91" s="664" t="e">
        <f>NA()</f>
        <v>#N/A</v>
      </c>
      <c r="D91" s="612" t="s">
        <v>2445</v>
      </c>
      <c r="E91" s="613" t="s">
        <v>2446</v>
      </c>
      <c r="F91" s="614" t="e">
        <f>NA()</f>
        <v>#N/A</v>
      </c>
      <c r="G91" s="615" t="e">
        <f>NA()</f>
        <v>#N/A</v>
      </c>
      <c r="H91" s="616"/>
      <c r="I91" s="617"/>
      <c r="J91" s="617"/>
      <c r="K91" s="618"/>
      <c r="L91" s="619" t="e">
        <f>NA()</f>
        <v>#N/A</v>
      </c>
      <c r="M91" s="620" t="e">
        <f>NA()</f>
        <v>#N/A</v>
      </c>
      <c r="N91" s="621" t="e">
        <f>NA()</f>
        <v>#N/A</v>
      </c>
      <c r="O91" s="622" t="e">
        <f>M91+N91</f>
        <v>#N/A</v>
      </c>
      <c r="P91" s="623" t="e">
        <f>NA()</f>
        <v>#N/A</v>
      </c>
      <c r="Q91" s="624" t="e">
        <f>NA()</f>
        <v>#N/A</v>
      </c>
      <c r="R91" s="624" t="e">
        <f>NA()</f>
        <v>#N/A</v>
      </c>
      <c r="S91" s="625" t="e">
        <f>Q91+R91</f>
        <v>#N/A</v>
      </c>
      <c r="T91" s="623" t="e">
        <f>NA()</f>
        <v>#N/A</v>
      </c>
      <c r="U91" s="624" t="e">
        <f>NA()</f>
        <v>#N/A</v>
      </c>
      <c r="V91" s="624" t="e">
        <f>NA()</f>
        <v>#N/A</v>
      </c>
      <c r="W91" s="625" t="e">
        <f>U91+V91</f>
        <v>#N/A</v>
      </c>
      <c r="X91" s="623" t="e">
        <f>NA()</f>
        <v>#N/A</v>
      </c>
      <c r="Y91" s="624" t="e">
        <f>NA()</f>
        <v>#N/A</v>
      </c>
      <c r="Z91" s="624" t="e">
        <f>NA()</f>
        <v>#N/A</v>
      </c>
      <c r="AA91" s="625" t="e">
        <f>Y91+Z91</f>
        <v>#N/A</v>
      </c>
      <c r="AB91" s="623" t="e">
        <f>NA()</f>
        <v>#N/A</v>
      </c>
      <c r="AC91" s="624" t="e">
        <f>NA()</f>
        <v>#N/A</v>
      </c>
      <c r="AD91" s="624" t="e">
        <f>NA()</f>
        <v>#N/A</v>
      </c>
      <c r="AE91" s="625" t="e">
        <f>AC91+AD91</f>
        <v>#N/A</v>
      </c>
      <c r="AF91" s="623" t="e">
        <f>NA()</f>
        <v>#N/A</v>
      </c>
      <c r="AG91" s="624" t="e">
        <f>NA()</f>
        <v>#N/A</v>
      </c>
      <c r="AH91" s="624" t="e">
        <f>NA()</f>
        <v>#N/A</v>
      </c>
      <c r="AI91" s="625" t="e">
        <f>AG91+AH91</f>
        <v>#N/A</v>
      </c>
      <c r="AJ91" s="623" t="e">
        <f>NA()</f>
        <v>#N/A</v>
      </c>
      <c r="AK91" s="624" t="e">
        <f>NA()</f>
        <v>#N/A</v>
      </c>
      <c r="AL91" s="624" t="e">
        <f>NA()</f>
        <v>#N/A</v>
      </c>
      <c r="AM91" s="625" t="e">
        <f>AK91+AL91</f>
        <v>#N/A</v>
      </c>
      <c r="AN91" s="623" t="e">
        <f>NA()</f>
        <v>#N/A</v>
      </c>
      <c r="AO91" s="624" t="e">
        <f>NA()</f>
        <v>#N/A</v>
      </c>
      <c r="AP91" s="624" t="e">
        <f>NA()</f>
        <v>#N/A</v>
      </c>
      <c r="AQ91" s="625" t="e">
        <f>AO91+AP91</f>
        <v>#N/A</v>
      </c>
      <c r="AR91" s="623" t="e">
        <f>NA()</f>
        <v>#N/A</v>
      </c>
      <c r="AS91" s="624" t="e">
        <f>NA()</f>
        <v>#N/A</v>
      </c>
      <c r="AT91" s="624" t="e">
        <f>NA()</f>
        <v>#N/A</v>
      </c>
      <c r="AU91" s="625" t="e">
        <f>AS91+AT91</f>
        <v>#N/A</v>
      </c>
      <c r="AV91" s="623" t="e">
        <f>NA()</f>
        <v>#N/A</v>
      </c>
      <c r="AW91" s="624" t="e">
        <f>NA()</f>
        <v>#N/A</v>
      </c>
      <c r="AX91" s="624" t="e">
        <f>NA()</f>
        <v>#N/A</v>
      </c>
      <c r="AY91" s="625" t="e">
        <f>AW91+AX91</f>
        <v>#N/A</v>
      </c>
      <c r="AZ91" s="623" t="e">
        <f>NA()</f>
        <v>#N/A</v>
      </c>
      <c r="BA91" s="624" t="e">
        <f>NA()</f>
        <v>#N/A</v>
      </c>
      <c r="BB91" s="624" t="e">
        <f>NA()</f>
        <v>#N/A</v>
      </c>
      <c r="BC91" s="625" t="e">
        <f>BA91+BB91</f>
        <v>#N/A</v>
      </c>
      <c r="BD91" s="623" t="e">
        <f>NA()</f>
        <v>#N/A</v>
      </c>
      <c r="BE91" s="624" t="e">
        <f>NA()</f>
        <v>#N/A</v>
      </c>
      <c r="BF91" s="624" t="e">
        <f>NA()</f>
        <v>#N/A</v>
      </c>
      <c r="BG91" s="625" t="e">
        <f>BE91+BF91</f>
        <v>#N/A</v>
      </c>
      <c r="BH91" s="623" t="e">
        <f>NA()</f>
        <v>#N/A</v>
      </c>
      <c r="BI91" s="624" t="e">
        <f>NA()</f>
        <v>#N/A</v>
      </c>
      <c r="BJ91" s="624" t="e">
        <f>NA()</f>
        <v>#N/A</v>
      </c>
      <c r="BK91" s="625" t="e">
        <f>BI91+BJ91</f>
        <v>#N/A</v>
      </c>
      <c r="BL91" s="623" t="e">
        <f>NA()</f>
        <v>#N/A</v>
      </c>
      <c r="BM91" s="624" t="e">
        <f>NA()</f>
        <v>#N/A</v>
      </c>
      <c r="BN91" s="624" t="e">
        <f>NA()</f>
        <v>#N/A</v>
      </c>
      <c r="BO91" s="625" t="e">
        <f>BM91+BN91</f>
        <v>#N/A</v>
      </c>
      <c r="BP91" s="623" t="e">
        <f>NA()</f>
        <v>#N/A</v>
      </c>
      <c r="BQ91" s="624" t="e">
        <f>NA()</f>
        <v>#N/A</v>
      </c>
      <c r="BR91" s="624" t="e">
        <f>NA()</f>
        <v>#N/A</v>
      </c>
      <c r="BS91" s="625" t="e">
        <f>BQ91+BR91</f>
        <v>#N/A</v>
      </c>
      <c r="BT91" s="623" t="e">
        <f>NA()</f>
        <v>#N/A</v>
      </c>
      <c r="BU91" s="624" t="e">
        <f>NA()</f>
        <v>#N/A</v>
      </c>
      <c r="BV91" s="624" t="e">
        <f>NA()</f>
        <v>#N/A</v>
      </c>
      <c r="BW91" s="625" t="e">
        <f>BU91+BV91</f>
        <v>#N/A</v>
      </c>
      <c r="BX91" s="623" t="e">
        <f>NA()</f>
        <v>#N/A</v>
      </c>
      <c r="BY91" s="624" t="e">
        <f>NA()</f>
        <v>#N/A</v>
      </c>
      <c r="BZ91" s="624" t="e">
        <f>NA()</f>
        <v>#N/A</v>
      </c>
      <c r="CA91" s="625" t="e">
        <f>BY91+BZ91</f>
        <v>#N/A</v>
      </c>
      <c r="CB91" s="623" t="e">
        <f>NA()</f>
        <v>#N/A</v>
      </c>
      <c r="CC91" s="624" t="e">
        <f>NA()</f>
        <v>#N/A</v>
      </c>
      <c r="CD91" s="624" t="e">
        <f>NA()</f>
        <v>#N/A</v>
      </c>
      <c r="CE91" s="625" t="e">
        <f>CC91+CD91</f>
        <v>#N/A</v>
      </c>
      <c r="CF91" s="623" t="e">
        <f>NA()</f>
        <v>#N/A</v>
      </c>
      <c r="CG91" s="624" t="e">
        <f>NA()</f>
        <v>#N/A</v>
      </c>
      <c r="CH91" s="624" t="e">
        <f>NA()</f>
        <v>#N/A</v>
      </c>
      <c r="CI91" s="625" t="e">
        <f>CG91+CH91</f>
        <v>#N/A</v>
      </c>
      <c r="CJ91" s="623" t="e">
        <f>NA()</f>
        <v>#N/A</v>
      </c>
      <c r="CK91" s="624" t="e">
        <f>NA()</f>
        <v>#N/A</v>
      </c>
      <c r="CL91" s="624" t="e">
        <f>NA()</f>
        <v>#N/A</v>
      </c>
      <c r="CM91" s="625" t="e">
        <f>CK91+CL91</f>
        <v>#N/A</v>
      </c>
      <c r="CN91" s="623" t="e">
        <f>NA()</f>
        <v>#N/A</v>
      </c>
      <c r="CO91" s="624" t="e">
        <f>NA()</f>
        <v>#N/A</v>
      </c>
      <c r="CP91" s="624" t="e">
        <f>NA()</f>
        <v>#N/A</v>
      </c>
      <c r="CQ91" s="625" t="e">
        <f>CO91+CP91</f>
        <v>#N/A</v>
      </c>
      <c r="CR91" s="623" t="e">
        <f>NA()</f>
        <v>#N/A</v>
      </c>
      <c r="CS91" s="624" t="e">
        <f>NA()</f>
        <v>#N/A</v>
      </c>
      <c r="CT91" s="624" t="e">
        <f>NA()</f>
        <v>#N/A</v>
      </c>
      <c r="CU91" s="625" t="e">
        <f>CS91+CT91</f>
        <v>#N/A</v>
      </c>
      <c r="CV91" s="623" t="e">
        <f>NA()</f>
        <v>#N/A</v>
      </c>
      <c r="CW91" s="624" t="e">
        <f>NA()</f>
        <v>#N/A</v>
      </c>
      <c r="CX91" s="624" t="e">
        <f>NA()</f>
        <v>#N/A</v>
      </c>
      <c r="CY91" s="625" t="e">
        <f>CW91+CX91</f>
        <v>#N/A</v>
      </c>
      <c r="CZ91" s="623" t="e">
        <f>NA()</f>
        <v>#N/A</v>
      </c>
      <c r="DA91" s="624" t="e">
        <f>NA()</f>
        <v>#N/A</v>
      </c>
      <c r="DB91" s="624" t="e">
        <f>NA()</f>
        <v>#N/A</v>
      </c>
      <c r="DC91" s="625" t="e">
        <f>DA91+DB91</f>
        <v>#N/A</v>
      </c>
      <c r="DD91" s="506"/>
      <c r="DE91" s="506"/>
      <c r="DF91" s="506"/>
      <c r="DG91" s="506"/>
      <c r="DH91" s="506"/>
      <c r="DI91" s="506"/>
      <c r="DJ91" s="506"/>
      <c r="DK91" s="506"/>
    </row>
    <row r="92" spans="2:115" ht="12.75" customHeight="1">
      <c r="B92" s="626"/>
      <c r="C92" s="627"/>
      <c r="D92" s="628" t="s">
        <v>2445</v>
      </c>
      <c r="E92" s="629" t="s">
        <v>2447</v>
      </c>
      <c r="F92" s="630">
        <f>IF(F93&lt;&gt;0,F91-F93,0)</f>
        <v>0</v>
      </c>
      <c r="G92" s="631"/>
      <c r="H92" s="632"/>
      <c r="I92" s="633"/>
      <c r="J92" s="633"/>
      <c r="K92" s="634"/>
      <c r="L92" s="635" t="e">
        <f t="shared" ref="L92:AQ92" si="114">L91+H92</f>
        <v>#N/A</v>
      </c>
      <c r="M92" s="635" t="e">
        <f t="shared" si="114"/>
        <v>#N/A</v>
      </c>
      <c r="N92" s="636" t="e">
        <f t="shared" si="114"/>
        <v>#N/A</v>
      </c>
      <c r="O92" s="637" t="e">
        <f t="shared" si="114"/>
        <v>#N/A</v>
      </c>
      <c r="P92" s="638" t="e">
        <f t="shared" si="114"/>
        <v>#N/A</v>
      </c>
      <c r="Q92" s="639" t="e">
        <f t="shared" si="114"/>
        <v>#N/A</v>
      </c>
      <c r="R92" s="640" t="e">
        <f t="shared" si="114"/>
        <v>#N/A</v>
      </c>
      <c r="S92" s="641" t="e">
        <f t="shared" si="114"/>
        <v>#N/A</v>
      </c>
      <c r="T92" s="638" t="e">
        <f t="shared" si="114"/>
        <v>#N/A</v>
      </c>
      <c r="U92" s="639" t="e">
        <f t="shared" si="114"/>
        <v>#N/A</v>
      </c>
      <c r="V92" s="640" t="e">
        <f t="shared" si="114"/>
        <v>#N/A</v>
      </c>
      <c r="W92" s="641" t="e">
        <f t="shared" si="114"/>
        <v>#N/A</v>
      </c>
      <c r="X92" s="638" t="e">
        <f t="shared" si="114"/>
        <v>#N/A</v>
      </c>
      <c r="Y92" s="639" t="e">
        <f t="shared" si="114"/>
        <v>#N/A</v>
      </c>
      <c r="Z92" s="640" t="e">
        <f t="shared" si="114"/>
        <v>#N/A</v>
      </c>
      <c r="AA92" s="641" t="e">
        <f t="shared" si="114"/>
        <v>#N/A</v>
      </c>
      <c r="AB92" s="638" t="e">
        <f t="shared" si="114"/>
        <v>#N/A</v>
      </c>
      <c r="AC92" s="639" t="e">
        <f t="shared" si="114"/>
        <v>#N/A</v>
      </c>
      <c r="AD92" s="640" t="e">
        <f t="shared" si="114"/>
        <v>#N/A</v>
      </c>
      <c r="AE92" s="641" t="e">
        <f t="shared" si="114"/>
        <v>#N/A</v>
      </c>
      <c r="AF92" s="638" t="e">
        <f t="shared" si="114"/>
        <v>#N/A</v>
      </c>
      <c r="AG92" s="639" t="e">
        <f t="shared" si="114"/>
        <v>#N/A</v>
      </c>
      <c r="AH92" s="640" t="e">
        <f t="shared" si="114"/>
        <v>#N/A</v>
      </c>
      <c r="AI92" s="641" t="e">
        <f t="shared" si="114"/>
        <v>#N/A</v>
      </c>
      <c r="AJ92" s="638" t="e">
        <f t="shared" si="114"/>
        <v>#N/A</v>
      </c>
      <c r="AK92" s="639" t="e">
        <f t="shared" si="114"/>
        <v>#N/A</v>
      </c>
      <c r="AL92" s="640" t="e">
        <f t="shared" si="114"/>
        <v>#N/A</v>
      </c>
      <c r="AM92" s="641" t="e">
        <f t="shared" si="114"/>
        <v>#N/A</v>
      </c>
      <c r="AN92" s="638" t="e">
        <f t="shared" si="114"/>
        <v>#N/A</v>
      </c>
      <c r="AO92" s="639" t="e">
        <f t="shared" si="114"/>
        <v>#N/A</v>
      </c>
      <c r="AP92" s="640" t="e">
        <f t="shared" si="114"/>
        <v>#N/A</v>
      </c>
      <c r="AQ92" s="641" t="e">
        <f t="shared" si="114"/>
        <v>#N/A</v>
      </c>
      <c r="AR92" s="638" t="e">
        <f t="shared" ref="AR92:BW92" si="115">AR91+AN92</f>
        <v>#N/A</v>
      </c>
      <c r="AS92" s="639" t="e">
        <f t="shared" si="115"/>
        <v>#N/A</v>
      </c>
      <c r="AT92" s="640" t="e">
        <f t="shared" si="115"/>
        <v>#N/A</v>
      </c>
      <c r="AU92" s="641" t="e">
        <f t="shared" si="115"/>
        <v>#N/A</v>
      </c>
      <c r="AV92" s="638" t="e">
        <f t="shared" si="115"/>
        <v>#N/A</v>
      </c>
      <c r="AW92" s="639" t="e">
        <f t="shared" si="115"/>
        <v>#N/A</v>
      </c>
      <c r="AX92" s="640" t="e">
        <f t="shared" si="115"/>
        <v>#N/A</v>
      </c>
      <c r="AY92" s="641" t="e">
        <f t="shared" si="115"/>
        <v>#N/A</v>
      </c>
      <c r="AZ92" s="638" t="e">
        <f t="shared" si="115"/>
        <v>#N/A</v>
      </c>
      <c r="BA92" s="639" t="e">
        <f t="shared" si="115"/>
        <v>#N/A</v>
      </c>
      <c r="BB92" s="640" t="e">
        <f t="shared" si="115"/>
        <v>#N/A</v>
      </c>
      <c r="BC92" s="641" t="e">
        <f t="shared" si="115"/>
        <v>#N/A</v>
      </c>
      <c r="BD92" s="638" t="e">
        <f t="shared" si="115"/>
        <v>#N/A</v>
      </c>
      <c r="BE92" s="639" t="e">
        <f t="shared" si="115"/>
        <v>#N/A</v>
      </c>
      <c r="BF92" s="640" t="e">
        <f t="shared" si="115"/>
        <v>#N/A</v>
      </c>
      <c r="BG92" s="641" t="e">
        <f t="shared" si="115"/>
        <v>#N/A</v>
      </c>
      <c r="BH92" s="638" t="e">
        <f t="shared" si="115"/>
        <v>#N/A</v>
      </c>
      <c r="BI92" s="639" t="e">
        <f t="shared" si="115"/>
        <v>#N/A</v>
      </c>
      <c r="BJ92" s="640" t="e">
        <f t="shared" si="115"/>
        <v>#N/A</v>
      </c>
      <c r="BK92" s="641" t="e">
        <f t="shared" si="115"/>
        <v>#N/A</v>
      </c>
      <c r="BL92" s="638" t="e">
        <f t="shared" si="115"/>
        <v>#N/A</v>
      </c>
      <c r="BM92" s="639" t="e">
        <f t="shared" si="115"/>
        <v>#N/A</v>
      </c>
      <c r="BN92" s="640" t="e">
        <f t="shared" si="115"/>
        <v>#N/A</v>
      </c>
      <c r="BO92" s="641" t="e">
        <f t="shared" si="115"/>
        <v>#N/A</v>
      </c>
      <c r="BP92" s="638" t="e">
        <f t="shared" si="115"/>
        <v>#N/A</v>
      </c>
      <c r="BQ92" s="639" t="e">
        <f t="shared" si="115"/>
        <v>#N/A</v>
      </c>
      <c r="BR92" s="640" t="e">
        <f t="shared" si="115"/>
        <v>#N/A</v>
      </c>
      <c r="BS92" s="641" t="e">
        <f t="shared" si="115"/>
        <v>#N/A</v>
      </c>
      <c r="BT92" s="638" t="e">
        <f t="shared" si="115"/>
        <v>#N/A</v>
      </c>
      <c r="BU92" s="639" t="e">
        <f t="shared" si="115"/>
        <v>#N/A</v>
      </c>
      <c r="BV92" s="640" t="e">
        <f t="shared" si="115"/>
        <v>#N/A</v>
      </c>
      <c r="BW92" s="641" t="e">
        <f t="shared" si="115"/>
        <v>#N/A</v>
      </c>
      <c r="BX92" s="638" t="e">
        <f t="shared" ref="BX92:DC92" si="116">BX91+BT92</f>
        <v>#N/A</v>
      </c>
      <c r="BY92" s="639" t="e">
        <f t="shared" si="116"/>
        <v>#N/A</v>
      </c>
      <c r="BZ92" s="640" t="e">
        <f t="shared" si="116"/>
        <v>#N/A</v>
      </c>
      <c r="CA92" s="641" t="e">
        <f t="shared" si="116"/>
        <v>#N/A</v>
      </c>
      <c r="CB92" s="638" t="e">
        <f t="shared" si="116"/>
        <v>#N/A</v>
      </c>
      <c r="CC92" s="639" t="e">
        <f t="shared" si="116"/>
        <v>#N/A</v>
      </c>
      <c r="CD92" s="640" t="e">
        <f t="shared" si="116"/>
        <v>#N/A</v>
      </c>
      <c r="CE92" s="641" t="e">
        <f t="shared" si="116"/>
        <v>#N/A</v>
      </c>
      <c r="CF92" s="638" t="e">
        <f t="shared" si="116"/>
        <v>#N/A</v>
      </c>
      <c r="CG92" s="639" t="e">
        <f t="shared" si="116"/>
        <v>#N/A</v>
      </c>
      <c r="CH92" s="640" t="e">
        <f t="shared" si="116"/>
        <v>#N/A</v>
      </c>
      <c r="CI92" s="641" t="e">
        <f t="shared" si="116"/>
        <v>#N/A</v>
      </c>
      <c r="CJ92" s="638" t="e">
        <f t="shared" si="116"/>
        <v>#N/A</v>
      </c>
      <c r="CK92" s="639" t="e">
        <f t="shared" si="116"/>
        <v>#N/A</v>
      </c>
      <c r="CL92" s="640" t="e">
        <f t="shared" si="116"/>
        <v>#N/A</v>
      </c>
      <c r="CM92" s="641" t="e">
        <f t="shared" si="116"/>
        <v>#N/A</v>
      </c>
      <c r="CN92" s="638" t="e">
        <f t="shared" si="116"/>
        <v>#N/A</v>
      </c>
      <c r="CO92" s="639" t="e">
        <f t="shared" si="116"/>
        <v>#N/A</v>
      </c>
      <c r="CP92" s="640" t="e">
        <f t="shared" si="116"/>
        <v>#N/A</v>
      </c>
      <c r="CQ92" s="641" t="e">
        <f t="shared" si="116"/>
        <v>#N/A</v>
      </c>
      <c r="CR92" s="638" t="e">
        <f t="shared" si="116"/>
        <v>#N/A</v>
      </c>
      <c r="CS92" s="639" t="e">
        <f t="shared" si="116"/>
        <v>#N/A</v>
      </c>
      <c r="CT92" s="640" t="e">
        <f t="shared" si="116"/>
        <v>#N/A</v>
      </c>
      <c r="CU92" s="641" t="e">
        <f t="shared" si="116"/>
        <v>#N/A</v>
      </c>
      <c r="CV92" s="638" t="e">
        <f t="shared" si="116"/>
        <v>#N/A</v>
      </c>
      <c r="CW92" s="639" t="e">
        <f t="shared" si="116"/>
        <v>#N/A</v>
      </c>
      <c r="CX92" s="640" t="e">
        <f t="shared" si="116"/>
        <v>#N/A</v>
      </c>
      <c r="CY92" s="641" t="e">
        <f t="shared" si="116"/>
        <v>#N/A</v>
      </c>
      <c r="CZ92" s="638" t="e">
        <f t="shared" si="116"/>
        <v>#N/A</v>
      </c>
      <c r="DA92" s="639" t="e">
        <f t="shared" si="116"/>
        <v>#N/A</v>
      </c>
      <c r="DB92" s="640" t="e">
        <f t="shared" si="116"/>
        <v>#N/A</v>
      </c>
      <c r="DC92" s="641" t="e">
        <f t="shared" si="116"/>
        <v>#N/A</v>
      </c>
      <c r="DD92" s="506"/>
      <c r="DE92" s="506"/>
      <c r="DF92" s="506"/>
      <c r="DG92" s="506"/>
      <c r="DH92" s="506"/>
      <c r="DI92" s="506"/>
      <c r="DJ92" s="506"/>
      <c r="DK92" s="506"/>
    </row>
    <row r="93" spans="2:115" ht="12.75" customHeight="1">
      <c r="B93" s="626"/>
      <c r="C93" s="627"/>
      <c r="D93" s="642" t="s">
        <v>2448</v>
      </c>
      <c r="E93" s="643" t="s">
        <v>2449</v>
      </c>
      <c r="F93" s="644"/>
      <c r="G93" s="645">
        <f>IF(F93=0,0,F93/F$115)</f>
        <v>0</v>
      </c>
      <c r="H93" s="646"/>
      <c r="I93" s="647"/>
      <c r="J93" s="647"/>
      <c r="K93" s="648"/>
      <c r="L93" s="649">
        <f>IF(O93&lt;&gt;0,(O93/$F93)*100,0)</f>
        <v>0</v>
      </c>
      <c r="M93" s="649">
        <v>0</v>
      </c>
      <c r="N93" s="650">
        <f>O93-M93</f>
        <v>0</v>
      </c>
      <c r="O93" s="651"/>
      <c r="P93" s="652">
        <f>IF(S93&lt;&gt;0,(S93/$F93)*100,0)</f>
        <v>0</v>
      </c>
      <c r="Q93" s="649">
        <v>0</v>
      </c>
      <c r="R93" s="649">
        <f>S93-Q93</f>
        <v>0</v>
      </c>
      <c r="S93" s="651"/>
      <c r="T93" s="652">
        <f>IF(W93&lt;&gt;0,(W93/$F93)*100,0)</f>
        <v>0</v>
      </c>
      <c r="U93" s="649">
        <v>0</v>
      </c>
      <c r="V93" s="649">
        <f>W93-U93</f>
        <v>0</v>
      </c>
      <c r="W93" s="651"/>
      <c r="X93" s="652">
        <f>IF(AA93&lt;&gt;0,(AA93/$F93)*100,0)</f>
        <v>0</v>
      </c>
      <c r="Y93" s="649">
        <v>0</v>
      </c>
      <c r="Z93" s="649">
        <f>AA93-Y93</f>
        <v>0</v>
      </c>
      <c r="AA93" s="651"/>
      <c r="AB93" s="652">
        <f>IF(AE93&lt;&gt;0,(AE93/$F93)*100,0)</f>
        <v>0</v>
      </c>
      <c r="AC93" s="649">
        <v>0</v>
      </c>
      <c r="AD93" s="649">
        <f>AE93-AC93</f>
        <v>0</v>
      </c>
      <c r="AE93" s="651"/>
      <c r="AF93" s="652">
        <f>IF(AI93&lt;&gt;0,(AI93/$F93)*100,0)</f>
        <v>0</v>
      </c>
      <c r="AG93" s="649">
        <v>0</v>
      </c>
      <c r="AH93" s="649">
        <f>AI93-AG93</f>
        <v>0</v>
      </c>
      <c r="AI93" s="651"/>
      <c r="AJ93" s="652">
        <f>IF(AM93&lt;&gt;0,(AM93/$F93)*100,0)</f>
        <v>0</v>
      </c>
      <c r="AK93" s="649">
        <v>0</v>
      </c>
      <c r="AL93" s="649">
        <f>AM93-AK93</f>
        <v>0</v>
      </c>
      <c r="AM93" s="651"/>
      <c r="AN93" s="652">
        <f>IF(AQ93&lt;&gt;0,(AQ93/$F93)*100,0)</f>
        <v>0</v>
      </c>
      <c r="AO93" s="649">
        <v>0</v>
      </c>
      <c r="AP93" s="649">
        <f>AQ93-AO93</f>
        <v>0</v>
      </c>
      <c r="AQ93" s="651"/>
      <c r="AR93" s="652">
        <f>IF(AU93&lt;&gt;0,(AU93/$F93)*100,0)</f>
        <v>0</v>
      </c>
      <c r="AS93" s="649">
        <v>0</v>
      </c>
      <c r="AT93" s="649">
        <f>AU93-AS93</f>
        <v>0</v>
      </c>
      <c r="AU93" s="651"/>
      <c r="AV93" s="652">
        <f>IF(AY93&lt;&gt;0,(AY93/$F93)*100,0)</f>
        <v>0</v>
      </c>
      <c r="AW93" s="649">
        <v>0</v>
      </c>
      <c r="AX93" s="649">
        <f>AY93-AW93</f>
        <v>0</v>
      </c>
      <c r="AY93" s="651"/>
      <c r="AZ93" s="652">
        <f>IF(BC93&lt;&gt;0,(BC93/$F93)*100,0)</f>
        <v>0</v>
      </c>
      <c r="BA93" s="649">
        <v>0</v>
      </c>
      <c r="BB93" s="649">
        <f>BC93-BA93</f>
        <v>0</v>
      </c>
      <c r="BC93" s="651"/>
      <c r="BD93" s="652">
        <f>IF(BG93&lt;&gt;0,(BG93/$F93)*100,0)</f>
        <v>0</v>
      </c>
      <c r="BE93" s="649">
        <v>0</v>
      </c>
      <c r="BF93" s="649">
        <f>BG93-BE93</f>
        <v>0</v>
      </c>
      <c r="BG93" s="651"/>
      <c r="BH93" s="652">
        <f>IF(BK93&lt;&gt;0,(BK93/$F93)*100,0)</f>
        <v>0</v>
      </c>
      <c r="BI93" s="649">
        <v>0</v>
      </c>
      <c r="BJ93" s="649">
        <f>BK93-BI93</f>
        <v>0</v>
      </c>
      <c r="BK93" s="651"/>
      <c r="BL93" s="652">
        <f>IF(BO93&lt;&gt;0,(BO93/$F93)*100,0)</f>
        <v>0</v>
      </c>
      <c r="BM93" s="649">
        <v>0</v>
      </c>
      <c r="BN93" s="649">
        <f>BO93-BM93</f>
        <v>0</v>
      </c>
      <c r="BO93" s="651"/>
      <c r="BP93" s="652">
        <f>IF(BS93&lt;&gt;0,(BS93/$F93)*100,0)</f>
        <v>0</v>
      </c>
      <c r="BQ93" s="649">
        <v>0</v>
      </c>
      <c r="BR93" s="649">
        <f>BS93-BQ93</f>
        <v>0</v>
      </c>
      <c r="BS93" s="651"/>
      <c r="BT93" s="652">
        <f>IF(BW93&lt;&gt;0,(BW93/$F93)*100,0)</f>
        <v>0</v>
      </c>
      <c r="BU93" s="649">
        <v>0</v>
      </c>
      <c r="BV93" s="649">
        <f>BW93-BU93</f>
        <v>0</v>
      </c>
      <c r="BW93" s="651"/>
      <c r="BX93" s="652">
        <f>IF(CA93&lt;&gt;0,(CA93/$F93)*100,0)</f>
        <v>0</v>
      </c>
      <c r="BY93" s="649">
        <v>0</v>
      </c>
      <c r="BZ93" s="649">
        <f>CA93-BY93</f>
        <v>0</v>
      </c>
      <c r="CA93" s="651"/>
      <c r="CB93" s="652">
        <f>IF(CE93&lt;&gt;0,(CE93/$F93)*100,0)</f>
        <v>0</v>
      </c>
      <c r="CC93" s="649">
        <v>0</v>
      </c>
      <c r="CD93" s="649">
        <f>CE93-CC93</f>
        <v>0</v>
      </c>
      <c r="CE93" s="651"/>
      <c r="CF93" s="652">
        <f>IF(CI93&lt;&gt;0,(CI93/$F93)*100,0)</f>
        <v>0</v>
      </c>
      <c r="CG93" s="649">
        <v>0</v>
      </c>
      <c r="CH93" s="649">
        <f>CI93-CG93</f>
        <v>0</v>
      </c>
      <c r="CI93" s="651"/>
      <c r="CJ93" s="652">
        <f>IF(CM93&lt;&gt;0,(CM93/$F93)*100,0)</f>
        <v>0</v>
      </c>
      <c r="CK93" s="649">
        <v>0</v>
      </c>
      <c r="CL93" s="649">
        <f>CM93-CK93</f>
        <v>0</v>
      </c>
      <c r="CM93" s="651"/>
      <c r="CN93" s="652">
        <f>IF(CQ93&lt;&gt;0,(CQ93/$F93)*100,0)</f>
        <v>0</v>
      </c>
      <c r="CO93" s="649">
        <v>0</v>
      </c>
      <c r="CP93" s="649">
        <f>CQ93-CO93</f>
        <v>0</v>
      </c>
      <c r="CQ93" s="651"/>
      <c r="CR93" s="652">
        <f>IF(CU93&lt;&gt;0,(CU93/$F93)*100,0)</f>
        <v>0</v>
      </c>
      <c r="CS93" s="649">
        <v>0</v>
      </c>
      <c r="CT93" s="649">
        <f>CU93-CS93</f>
        <v>0</v>
      </c>
      <c r="CU93" s="651"/>
      <c r="CV93" s="652">
        <f>IF(CY93&lt;&gt;0,(CY93/$F93)*100,0)</f>
        <v>0</v>
      </c>
      <c r="CW93" s="649">
        <v>0</v>
      </c>
      <c r="CX93" s="649">
        <f>CY93-CW93</f>
        <v>0</v>
      </c>
      <c r="CY93" s="651"/>
      <c r="CZ93" s="652">
        <f>IF(DC93&lt;&gt;0,(DC93/$F93)*100,0)</f>
        <v>0</v>
      </c>
      <c r="DA93" s="649">
        <v>0</v>
      </c>
      <c r="DB93" s="649">
        <f>DC93-DA93</f>
        <v>0</v>
      </c>
      <c r="DC93" s="651"/>
      <c r="DD93" s="506"/>
      <c r="DE93" s="506"/>
      <c r="DF93" s="506"/>
      <c r="DG93" s="506"/>
      <c r="DH93" s="506"/>
      <c r="DI93" s="506"/>
      <c r="DJ93" s="506"/>
      <c r="DK93" s="506"/>
    </row>
    <row r="94" spans="2:115" ht="12.75" customHeight="1">
      <c r="B94" s="665"/>
      <c r="C94" s="627"/>
      <c r="D94" s="653" t="s">
        <v>2450</v>
      </c>
      <c r="E94" s="654" t="s">
        <v>2451</v>
      </c>
      <c r="F94" s="655" t="e">
        <f>IF(F93=0,F91,F93)</f>
        <v>#N/A</v>
      </c>
      <c r="G94" s="656"/>
      <c r="H94" s="657"/>
      <c r="I94" s="658"/>
      <c r="J94" s="658"/>
      <c r="K94" s="659"/>
      <c r="L94" s="660">
        <f t="shared" ref="L94:AQ94" si="117">L93+H94</f>
        <v>0</v>
      </c>
      <c r="M94" s="660">
        <f t="shared" si="117"/>
        <v>0</v>
      </c>
      <c r="N94" s="661">
        <f t="shared" si="117"/>
        <v>0</v>
      </c>
      <c r="O94" s="662">
        <f t="shared" si="117"/>
        <v>0</v>
      </c>
      <c r="P94" s="663">
        <f t="shared" si="117"/>
        <v>0</v>
      </c>
      <c r="Q94" s="660">
        <f t="shared" si="117"/>
        <v>0</v>
      </c>
      <c r="R94" s="660">
        <f t="shared" si="117"/>
        <v>0</v>
      </c>
      <c r="S94" s="662">
        <f t="shared" si="117"/>
        <v>0</v>
      </c>
      <c r="T94" s="663">
        <f t="shared" si="117"/>
        <v>0</v>
      </c>
      <c r="U94" s="660">
        <f t="shared" si="117"/>
        <v>0</v>
      </c>
      <c r="V94" s="660">
        <f t="shared" si="117"/>
        <v>0</v>
      </c>
      <c r="W94" s="662">
        <f t="shared" si="117"/>
        <v>0</v>
      </c>
      <c r="X94" s="663">
        <f t="shared" si="117"/>
        <v>0</v>
      </c>
      <c r="Y94" s="660">
        <f t="shared" si="117"/>
        <v>0</v>
      </c>
      <c r="Z94" s="660">
        <f t="shared" si="117"/>
        <v>0</v>
      </c>
      <c r="AA94" s="662">
        <f t="shared" si="117"/>
        <v>0</v>
      </c>
      <c r="AB94" s="663">
        <f t="shared" si="117"/>
        <v>0</v>
      </c>
      <c r="AC94" s="660">
        <f t="shared" si="117"/>
        <v>0</v>
      </c>
      <c r="AD94" s="660">
        <f t="shared" si="117"/>
        <v>0</v>
      </c>
      <c r="AE94" s="662">
        <f t="shared" si="117"/>
        <v>0</v>
      </c>
      <c r="AF94" s="663">
        <f t="shared" si="117"/>
        <v>0</v>
      </c>
      <c r="AG94" s="660">
        <f t="shared" si="117"/>
        <v>0</v>
      </c>
      <c r="AH94" s="660">
        <f t="shared" si="117"/>
        <v>0</v>
      </c>
      <c r="AI94" s="662">
        <f t="shared" si="117"/>
        <v>0</v>
      </c>
      <c r="AJ94" s="663">
        <f t="shared" si="117"/>
        <v>0</v>
      </c>
      <c r="AK94" s="660">
        <f t="shared" si="117"/>
        <v>0</v>
      </c>
      <c r="AL94" s="660">
        <f t="shared" si="117"/>
        <v>0</v>
      </c>
      <c r="AM94" s="662">
        <f t="shared" si="117"/>
        <v>0</v>
      </c>
      <c r="AN94" s="663">
        <f t="shared" si="117"/>
        <v>0</v>
      </c>
      <c r="AO94" s="660">
        <f t="shared" si="117"/>
        <v>0</v>
      </c>
      <c r="AP94" s="660">
        <f t="shared" si="117"/>
        <v>0</v>
      </c>
      <c r="AQ94" s="662">
        <f t="shared" si="117"/>
        <v>0</v>
      </c>
      <c r="AR94" s="663">
        <f t="shared" ref="AR94:BW94" si="118">AR93+AN94</f>
        <v>0</v>
      </c>
      <c r="AS94" s="660">
        <f t="shared" si="118"/>
        <v>0</v>
      </c>
      <c r="AT94" s="660">
        <f t="shared" si="118"/>
        <v>0</v>
      </c>
      <c r="AU94" s="662">
        <f t="shared" si="118"/>
        <v>0</v>
      </c>
      <c r="AV94" s="663">
        <f t="shared" si="118"/>
        <v>0</v>
      </c>
      <c r="AW94" s="660">
        <f t="shared" si="118"/>
        <v>0</v>
      </c>
      <c r="AX94" s="660">
        <f t="shared" si="118"/>
        <v>0</v>
      </c>
      <c r="AY94" s="662">
        <f t="shared" si="118"/>
        <v>0</v>
      </c>
      <c r="AZ94" s="663">
        <f t="shared" si="118"/>
        <v>0</v>
      </c>
      <c r="BA94" s="660">
        <f t="shared" si="118"/>
        <v>0</v>
      </c>
      <c r="BB94" s="660">
        <f t="shared" si="118"/>
        <v>0</v>
      </c>
      <c r="BC94" s="662">
        <f t="shared" si="118"/>
        <v>0</v>
      </c>
      <c r="BD94" s="663">
        <f t="shared" si="118"/>
        <v>0</v>
      </c>
      <c r="BE94" s="660">
        <f t="shared" si="118"/>
        <v>0</v>
      </c>
      <c r="BF94" s="660">
        <f t="shared" si="118"/>
        <v>0</v>
      </c>
      <c r="BG94" s="662">
        <f t="shared" si="118"/>
        <v>0</v>
      </c>
      <c r="BH94" s="663">
        <f t="shared" si="118"/>
        <v>0</v>
      </c>
      <c r="BI94" s="660">
        <f t="shared" si="118"/>
        <v>0</v>
      </c>
      <c r="BJ94" s="660">
        <f t="shared" si="118"/>
        <v>0</v>
      </c>
      <c r="BK94" s="662">
        <f t="shared" si="118"/>
        <v>0</v>
      </c>
      <c r="BL94" s="663">
        <f t="shared" si="118"/>
        <v>0</v>
      </c>
      <c r="BM94" s="660">
        <f t="shared" si="118"/>
        <v>0</v>
      </c>
      <c r="BN94" s="660">
        <f t="shared" si="118"/>
        <v>0</v>
      </c>
      <c r="BO94" s="662">
        <f t="shared" si="118"/>
        <v>0</v>
      </c>
      <c r="BP94" s="663">
        <f t="shared" si="118"/>
        <v>0</v>
      </c>
      <c r="BQ94" s="660">
        <f t="shared" si="118"/>
        <v>0</v>
      </c>
      <c r="BR94" s="660">
        <f t="shared" si="118"/>
        <v>0</v>
      </c>
      <c r="BS94" s="662">
        <f t="shared" si="118"/>
        <v>0</v>
      </c>
      <c r="BT94" s="663">
        <f t="shared" si="118"/>
        <v>0</v>
      </c>
      <c r="BU94" s="660">
        <f t="shared" si="118"/>
        <v>0</v>
      </c>
      <c r="BV94" s="660">
        <f t="shared" si="118"/>
        <v>0</v>
      </c>
      <c r="BW94" s="662">
        <f t="shared" si="118"/>
        <v>0</v>
      </c>
      <c r="BX94" s="663">
        <f t="shared" ref="BX94:DC94" si="119">BX93+BT94</f>
        <v>0</v>
      </c>
      <c r="BY94" s="660">
        <f t="shared" si="119"/>
        <v>0</v>
      </c>
      <c r="BZ94" s="660">
        <f t="shared" si="119"/>
        <v>0</v>
      </c>
      <c r="CA94" s="662">
        <f t="shared" si="119"/>
        <v>0</v>
      </c>
      <c r="CB94" s="663">
        <f t="shared" si="119"/>
        <v>0</v>
      </c>
      <c r="CC94" s="660">
        <f t="shared" si="119"/>
        <v>0</v>
      </c>
      <c r="CD94" s="660">
        <f t="shared" si="119"/>
        <v>0</v>
      </c>
      <c r="CE94" s="662">
        <f t="shared" si="119"/>
        <v>0</v>
      </c>
      <c r="CF94" s="663">
        <f t="shared" si="119"/>
        <v>0</v>
      </c>
      <c r="CG94" s="660">
        <f t="shared" si="119"/>
        <v>0</v>
      </c>
      <c r="CH94" s="660">
        <f t="shared" si="119"/>
        <v>0</v>
      </c>
      <c r="CI94" s="662">
        <f t="shared" si="119"/>
        <v>0</v>
      </c>
      <c r="CJ94" s="663">
        <f t="shared" si="119"/>
        <v>0</v>
      </c>
      <c r="CK94" s="660">
        <f t="shared" si="119"/>
        <v>0</v>
      </c>
      <c r="CL94" s="660">
        <f t="shared" si="119"/>
        <v>0</v>
      </c>
      <c r="CM94" s="662">
        <f t="shared" si="119"/>
        <v>0</v>
      </c>
      <c r="CN94" s="663">
        <f t="shared" si="119"/>
        <v>0</v>
      </c>
      <c r="CO94" s="660">
        <f t="shared" si="119"/>
        <v>0</v>
      </c>
      <c r="CP94" s="660">
        <f t="shared" si="119"/>
        <v>0</v>
      </c>
      <c r="CQ94" s="662">
        <f t="shared" si="119"/>
        <v>0</v>
      </c>
      <c r="CR94" s="663">
        <f t="shared" si="119"/>
        <v>0</v>
      </c>
      <c r="CS94" s="660">
        <f t="shared" si="119"/>
        <v>0</v>
      </c>
      <c r="CT94" s="660">
        <f t="shared" si="119"/>
        <v>0</v>
      </c>
      <c r="CU94" s="662">
        <f t="shared" si="119"/>
        <v>0</v>
      </c>
      <c r="CV94" s="663">
        <f t="shared" si="119"/>
        <v>0</v>
      </c>
      <c r="CW94" s="660">
        <f t="shared" si="119"/>
        <v>0</v>
      </c>
      <c r="CX94" s="660">
        <f t="shared" si="119"/>
        <v>0</v>
      </c>
      <c r="CY94" s="662">
        <f t="shared" si="119"/>
        <v>0</v>
      </c>
      <c r="CZ94" s="663">
        <f t="shared" si="119"/>
        <v>0</v>
      </c>
      <c r="DA94" s="660">
        <f t="shared" si="119"/>
        <v>0</v>
      </c>
      <c r="DB94" s="660">
        <f t="shared" si="119"/>
        <v>0</v>
      </c>
      <c r="DC94" s="662">
        <f t="shared" si="119"/>
        <v>0</v>
      </c>
      <c r="DD94" s="506"/>
      <c r="DE94" s="506"/>
      <c r="DF94" s="506"/>
      <c r="DG94" s="506"/>
      <c r="DH94" s="506"/>
      <c r="DI94" s="506"/>
      <c r="DJ94" s="506"/>
      <c r="DK94" s="506"/>
    </row>
    <row r="95" spans="2:115" ht="12.75" customHeight="1">
      <c r="B95" s="610">
        <v>21</v>
      </c>
      <c r="C95" s="664" t="e">
        <f>NA()</f>
        <v>#N/A</v>
      </c>
      <c r="D95" s="612" t="s">
        <v>2445</v>
      </c>
      <c r="E95" s="613" t="s">
        <v>2446</v>
      </c>
      <c r="F95" s="614" t="e">
        <f>NA()</f>
        <v>#N/A</v>
      </c>
      <c r="G95" s="615" t="e">
        <f>NA()</f>
        <v>#N/A</v>
      </c>
      <c r="H95" s="616"/>
      <c r="I95" s="617"/>
      <c r="J95" s="617"/>
      <c r="K95" s="618"/>
      <c r="L95" s="619" t="e">
        <f>NA()</f>
        <v>#N/A</v>
      </c>
      <c r="M95" s="620" t="e">
        <f>NA()</f>
        <v>#N/A</v>
      </c>
      <c r="N95" s="621" t="e">
        <f>NA()</f>
        <v>#N/A</v>
      </c>
      <c r="O95" s="622" t="e">
        <f>M95+N95</f>
        <v>#N/A</v>
      </c>
      <c r="P95" s="623" t="e">
        <f>NA()</f>
        <v>#N/A</v>
      </c>
      <c r="Q95" s="624" t="e">
        <f>NA()</f>
        <v>#N/A</v>
      </c>
      <c r="R95" s="624" t="e">
        <f>NA()</f>
        <v>#N/A</v>
      </c>
      <c r="S95" s="625" t="e">
        <f>Q95+R95</f>
        <v>#N/A</v>
      </c>
      <c r="T95" s="623" t="e">
        <f>NA()</f>
        <v>#N/A</v>
      </c>
      <c r="U95" s="624" t="e">
        <f>NA()</f>
        <v>#N/A</v>
      </c>
      <c r="V95" s="624" t="e">
        <f>NA()</f>
        <v>#N/A</v>
      </c>
      <c r="W95" s="625" t="e">
        <f>U95+V95</f>
        <v>#N/A</v>
      </c>
      <c r="X95" s="623" t="e">
        <f>NA()</f>
        <v>#N/A</v>
      </c>
      <c r="Y95" s="624" t="e">
        <f>NA()</f>
        <v>#N/A</v>
      </c>
      <c r="Z95" s="624" t="e">
        <f>NA()</f>
        <v>#N/A</v>
      </c>
      <c r="AA95" s="625" t="e">
        <f>Y95+Z95</f>
        <v>#N/A</v>
      </c>
      <c r="AB95" s="623" t="e">
        <f>NA()</f>
        <v>#N/A</v>
      </c>
      <c r="AC95" s="624" t="e">
        <f>NA()</f>
        <v>#N/A</v>
      </c>
      <c r="AD95" s="624" t="e">
        <f>NA()</f>
        <v>#N/A</v>
      </c>
      <c r="AE95" s="625" t="e">
        <f>AC95+AD95</f>
        <v>#N/A</v>
      </c>
      <c r="AF95" s="623" t="e">
        <f>NA()</f>
        <v>#N/A</v>
      </c>
      <c r="AG95" s="624" t="e">
        <f>NA()</f>
        <v>#N/A</v>
      </c>
      <c r="AH95" s="624" t="e">
        <f>NA()</f>
        <v>#N/A</v>
      </c>
      <c r="AI95" s="625" t="e">
        <f>AG95+AH95</f>
        <v>#N/A</v>
      </c>
      <c r="AJ95" s="623" t="e">
        <f>NA()</f>
        <v>#N/A</v>
      </c>
      <c r="AK95" s="624" t="e">
        <f>NA()</f>
        <v>#N/A</v>
      </c>
      <c r="AL95" s="624" t="e">
        <f>NA()</f>
        <v>#N/A</v>
      </c>
      <c r="AM95" s="625" t="e">
        <f>AK95+AL95</f>
        <v>#N/A</v>
      </c>
      <c r="AN95" s="623" t="e">
        <f>NA()</f>
        <v>#N/A</v>
      </c>
      <c r="AO95" s="624" t="e">
        <f>NA()</f>
        <v>#N/A</v>
      </c>
      <c r="AP95" s="624" t="e">
        <f>NA()</f>
        <v>#N/A</v>
      </c>
      <c r="AQ95" s="625" t="e">
        <f>AO95+AP95</f>
        <v>#N/A</v>
      </c>
      <c r="AR95" s="623" t="e">
        <f>NA()</f>
        <v>#N/A</v>
      </c>
      <c r="AS95" s="624" t="e">
        <f>NA()</f>
        <v>#N/A</v>
      </c>
      <c r="AT95" s="624" t="e">
        <f>NA()</f>
        <v>#N/A</v>
      </c>
      <c r="AU95" s="625" t="e">
        <f>AS95+AT95</f>
        <v>#N/A</v>
      </c>
      <c r="AV95" s="623" t="e">
        <f>NA()</f>
        <v>#N/A</v>
      </c>
      <c r="AW95" s="624" t="e">
        <f>NA()</f>
        <v>#N/A</v>
      </c>
      <c r="AX95" s="624" t="e">
        <f>NA()</f>
        <v>#N/A</v>
      </c>
      <c r="AY95" s="625" t="e">
        <f>AW95+AX95</f>
        <v>#N/A</v>
      </c>
      <c r="AZ95" s="623" t="e">
        <f>NA()</f>
        <v>#N/A</v>
      </c>
      <c r="BA95" s="624" t="e">
        <f>NA()</f>
        <v>#N/A</v>
      </c>
      <c r="BB95" s="624" t="e">
        <f>NA()</f>
        <v>#N/A</v>
      </c>
      <c r="BC95" s="625" t="e">
        <f>BA95+BB95</f>
        <v>#N/A</v>
      </c>
      <c r="BD95" s="623" t="e">
        <f>NA()</f>
        <v>#N/A</v>
      </c>
      <c r="BE95" s="624" t="e">
        <f>NA()</f>
        <v>#N/A</v>
      </c>
      <c r="BF95" s="624" t="e">
        <f>NA()</f>
        <v>#N/A</v>
      </c>
      <c r="BG95" s="625" t="e">
        <f>BE95+BF95</f>
        <v>#N/A</v>
      </c>
      <c r="BH95" s="623" t="e">
        <f>NA()</f>
        <v>#N/A</v>
      </c>
      <c r="BI95" s="624" t="e">
        <f>NA()</f>
        <v>#N/A</v>
      </c>
      <c r="BJ95" s="624" t="e">
        <f>NA()</f>
        <v>#N/A</v>
      </c>
      <c r="BK95" s="625" t="e">
        <f>BI95+BJ95</f>
        <v>#N/A</v>
      </c>
      <c r="BL95" s="623" t="e">
        <f>NA()</f>
        <v>#N/A</v>
      </c>
      <c r="BM95" s="624" t="e">
        <f>NA()</f>
        <v>#N/A</v>
      </c>
      <c r="BN95" s="624" t="e">
        <f>NA()</f>
        <v>#N/A</v>
      </c>
      <c r="BO95" s="625" t="e">
        <f>BM95+BN95</f>
        <v>#N/A</v>
      </c>
      <c r="BP95" s="623" t="e">
        <f>NA()</f>
        <v>#N/A</v>
      </c>
      <c r="BQ95" s="624" t="e">
        <f>NA()</f>
        <v>#N/A</v>
      </c>
      <c r="BR95" s="624" t="e">
        <f>NA()</f>
        <v>#N/A</v>
      </c>
      <c r="BS95" s="625" t="e">
        <f>BQ95+BR95</f>
        <v>#N/A</v>
      </c>
      <c r="BT95" s="623" t="e">
        <f>NA()</f>
        <v>#N/A</v>
      </c>
      <c r="BU95" s="624" t="e">
        <f>NA()</f>
        <v>#N/A</v>
      </c>
      <c r="BV95" s="624" t="e">
        <f>NA()</f>
        <v>#N/A</v>
      </c>
      <c r="BW95" s="625" t="e">
        <f>BU95+BV95</f>
        <v>#N/A</v>
      </c>
      <c r="BX95" s="623" t="e">
        <f>NA()</f>
        <v>#N/A</v>
      </c>
      <c r="BY95" s="624" t="e">
        <f>NA()</f>
        <v>#N/A</v>
      </c>
      <c r="BZ95" s="624" t="e">
        <f>NA()</f>
        <v>#N/A</v>
      </c>
      <c r="CA95" s="625" t="e">
        <f>BY95+BZ95</f>
        <v>#N/A</v>
      </c>
      <c r="CB95" s="623" t="e">
        <f>NA()</f>
        <v>#N/A</v>
      </c>
      <c r="CC95" s="624" t="e">
        <f>NA()</f>
        <v>#N/A</v>
      </c>
      <c r="CD95" s="624" t="e">
        <f>NA()</f>
        <v>#N/A</v>
      </c>
      <c r="CE95" s="625" t="e">
        <f>CC95+CD95</f>
        <v>#N/A</v>
      </c>
      <c r="CF95" s="623" t="e">
        <f>NA()</f>
        <v>#N/A</v>
      </c>
      <c r="CG95" s="624" t="e">
        <f>NA()</f>
        <v>#N/A</v>
      </c>
      <c r="CH95" s="624" t="e">
        <f>NA()</f>
        <v>#N/A</v>
      </c>
      <c r="CI95" s="625" t="e">
        <f>CG95+CH95</f>
        <v>#N/A</v>
      </c>
      <c r="CJ95" s="623" t="e">
        <f>NA()</f>
        <v>#N/A</v>
      </c>
      <c r="CK95" s="624" t="e">
        <f>NA()</f>
        <v>#N/A</v>
      </c>
      <c r="CL95" s="624" t="e">
        <f>NA()</f>
        <v>#N/A</v>
      </c>
      <c r="CM95" s="625" t="e">
        <f>CK95+CL95</f>
        <v>#N/A</v>
      </c>
      <c r="CN95" s="623" t="e">
        <f>NA()</f>
        <v>#N/A</v>
      </c>
      <c r="CO95" s="624" t="e">
        <f>NA()</f>
        <v>#N/A</v>
      </c>
      <c r="CP95" s="624" t="e">
        <f>NA()</f>
        <v>#N/A</v>
      </c>
      <c r="CQ95" s="625" t="e">
        <f>CO95+CP95</f>
        <v>#N/A</v>
      </c>
      <c r="CR95" s="623" t="e">
        <f>NA()</f>
        <v>#N/A</v>
      </c>
      <c r="CS95" s="624" t="e">
        <f>NA()</f>
        <v>#N/A</v>
      </c>
      <c r="CT95" s="624" t="e">
        <f>NA()</f>
        <v>#N/A</v>
      </c>
      <c r="CU95" s="625" t="e">
        <f>CS95+CT95</f>
        <v>#N/A</v>
      </c>
      <c r="CV95" s="623" t="e">
        <f>NA()</f>
        <v>#N/A</v>
      </c>
      <c r="CW95" s="624" t="e">
        <f>NA()</f>
        <v>#N/A</v>
      </c>
      <c r="CX95" s="624" t="e">
        <f>NA()</f>
        <v>#N/A</v>
      </c>
      <c r="CY95" s="625" t="e">
        <f>CW95+CX95</f>
        <v>#N/A</v>
      </c>
      <c r="CZ95" s="623" t="e">
        <f>NA()</f>
        <v>#N/A</v>
      </c>
      <c r="DA95" s="624" t="e">
        <f>NA()</f>
        <v>#N/A</v>
      </c>
      <c r="DB95" s="624" t="e">
        <f>NA()</f>
        <v>#N/A</v>
      </c>
      <c r="DC95" s="625" t="e">
        <f>DA95+DB95</f>
        <v>#N/A</v>
      </c>
      <c r="DD95" s="506"/>
      <c r="DE95" s="506"/>
      <c r="DF95" s="506"/>
      <c r="DG95" s="506"/>
      <c r="DH95" s="506"/>
      <c r="DI95" s="506"/>
      <c r="DJ95" s="506"/>
      <c r="DK95" s="506"/>
    </row>
    <row r="96" spans="2:115" ht="12.75" customHeight="1">
      <c r="B96" s="626"/>
      <c r="C96" s="627"/>
      <c r="D96" s="628" t="s">
        <v>2445</v>
      </c>
      <c r="E96" s="629" t="s">
        <v>2447</v>
      </c>
      <c r="F96" s="630">
        <f>IF(F97&lt;&gt;0,F95-F97,0)</f>
        <v>0</v>
      </c>
      <c r="G96" s="631"/>
      <c r="H96" s="632"/>
      <c r="I96" s="633"/>
      <c r="J96" s="633"/>
      <c r="K96" s="634"/>
      <c r="L96" s="635" t="e">
        <f t="shared" ref="L96:AQ96" si="120">L95+H96</f>
        <v>#N/A</v>
      </c>
      <c r="M96" s="635" t="e">
        <f t="shared" si="120"/>
        <v>#N/A</v>
      </c>
      <c r="N96" s="636" t="e">
        <f t="shared" si="120"/>
        <v>#N/A</v>
      </c>
      <c r="O96" s="637" t="e">
        <f t="shared" si="120"/>
        <v>#N/A</v>
      </c>
      <c r="P96" s="638" t="e">
        <f t="shared" si="120"/>
        <v>#N/A</v>
      </c>
      <c r="Q96" s="639" t="e">
        <f t="shared" si="120"/>
        <v>#N/A</v>
      </c>
      <c r="R96" s="640" t="e">
        <f t="shared" si="120"/>
        <v>#N/A</v>
      </c>
      <c r="S96" s="641" t="e">
        <f t="shared" si="120"/>
        <v>#N/A</v>
      </c>
      <c r="T96" s="638" t="e">
        <f t="shared" si="120"/>
        <v>#N/A</v>
      </c>
      <c r="U96" s="639" t="e">
        <f t="shared" si="120"/>
        <v>#N/A</v>
      </c>
      <c r="V96" s="640" t="e">
        <f t="shared" si="120"/>
        <v>#N/A</v>
      </c>
      <c r="W96" s="641" t="e">
        <f t="shared" si="120"/>
        <v>#N/A</v>
      </c>
      <c r="X96" s="638" t="e">
        <f t="shared" si="120"/>
        <v>#N/A</v>
      </c>
      <c r="Y96" s="639" t="e">
        <f t="shared" si="120"/>
        <v>#N/A</v>
      </c>
      <c r="Z96" s="640" t="e">
        <f t="shared" si="120"/>
        <v>#N/A</v>
      </c>
      <c r="AA96" s="641" t="e">
        <f t="shared" si="120"/>
        <v>#N/A</v>
      </c>
      <c r="AB96" s="638" t="e">
        <f t="shared" si="120"/>
        <v>#N/A</v>
      </c>
      <c r="AC96" s="639" t="e">
        <f t="shared" si="120"/>
        <v>#N/A</v>
      </c>
      <c r="AD96" s="640" t="e">
        <f t="shared" si="120"/>
        <v>#N/A</v>
      </c>
      <c r="AE96" s="641" t="e">
        <f t="shared" si="120"/>
        <v>#N/A</v>
      </c>
      <c r="AF96" s="638" t="e">
        <f t="shared" si="120"/>
        <v>#N/A</v>
      </c>
      <c r="AG96" s="639" t="e">
        <f t="shared" si="120"/>
        <v>#N/A</v>
      </c>
      <c r="AH96" s="640" t="e">
        <f t="shared" si="120"/>
        <v>#N/A</v>
      </c>
      <c r="AI96" s="641" t="e">
        <f t="shared" si="120"/>
        <v>#N/A</v>
      </c>
      <c r="AJ96" s="638" t="e">
        <f t="shared" si="120"/>
        <v>#N/A</v>
      </c>
      <c r="AK96" s="639" t="e">
        <f t="shared" si="120"/>
        <v>#N/A</v>
      </c>
      <c r="AL96" s="640" t="e">
        <f t="shared" si="120"/>
        <v>#N/A</v>
      </c>
      <c r="AM96" s="641" t="e">
        <f t="shared" si="120"/>
        <v>#N/A</v>
      </c>
      <c r="AN96" s="638" t="e">
        <f t="shared" si="120"/>
        <v>#N/A</v>
      </c>
      <c r="AO96" s="639" t="e">
        <f t="shared" si="120"/>
        <v>#N/A</v>
      </c>
      <c r="AP96" s="640" t="e">
        <f t="shared" si="120"/>
        <v>#N/A</v>
      </c>
      <c r="AQ96" s="641" t="e">
        <f t="shared" si="120"/>
        <v>#N/A</v>
      </c>
      <c r="AR96" s="638" t="e">
        <f t="shared" ref="AR96:BW96" si="121">AR95+AN96</f>
        <v>#N/A</v>
      </c>
      <c r="AS96" s="639" t="e">
        <f t="shared" si="121"/>
        <v>#N/A</v>
      </c>
      <c r="AT96" s="640" t="e">
        <f t="shared" si="121"/>
        <v>#N/A</v>
      </c>
      <c r="AU96" s="641" t="e">
        <f t="shared" si="121"/>
        <v>#N/A</v>
      </c>
      <c r="AV96" s="638" t="e">
        <f t="shared" si="121"/>
        <v>#N/A</v>
      </c>
      <c r="AW96" s="639" t="e">
        <f t="shared" si="121"/>
        <v>#N/A</v>
      </c>
      <c r="AX96" s="640" t="e">
        <f t="shared" si="121"/>
        <v>#N/A</v>
      </c>
      <c r="AY96" s="641" t="e">
        <f t="shared" si="121"/>
        <v>#N/A</v>
      </c>
      <c r="AZ96" s="638" t="e">
        <f t="shared" si="121"/>
        <v>#N/A</v>
      </c>
      <c r="BA96" s="639" t="e">
        <f t="shared" si="121"/>
        <v>#N/A</v>
      </c>
      <c r="BB96" s="640" t="e">
        <f t="shared" si="121"/>
        <v>#N/A</v>
      </c>
      <c r="BC96" s="641" t="e">
        <f t="shared" si="121"/>
        <v>#N/A</v>
      </c>
      <c r="BD96" s="638" t="e">
        <f t="shared" si="121"/>
        <v>#N/A</v>
      </c>
      <c r="BE96" s="639" t="e">
        <f t="shared" si="121"/>
        <v>#N/A</v>
      </c>
      <c r="BF96" s="640" t="e">
        <f t="shared" si="121"/>
        <v>#N/A</v>
      </c>
      <c r="BG96" s="641" t="e">
        <f t="shared" si="121"/>
        <v>#N/A</v>
      </c>
      <c r="BH96" s="638" t="e">
        <f t="shared" si="121"/>
        <v>#N/A</v>
      </c>
      <c r="BI96" s="639" t="e">
        <f t="shared" si="121"/>
        <v>#N/A</v>
      </c>
      <c r="BJ96" s="640" t="e">
        <f t="shared" si="121"/>
        <v>#N/A</v>
      </c>
      <c r="BK96" s="641" t="e">
        <f t="shared" si="121"/>
        <v>#N/A</v>
      </c>
      <c r="BL96" s="638" t="e">
        <f t="shared" si="121"/>
        <v>#N/A</v>
      </c>
      <c r="BM96" s="639" t="e">
        <f t="shared" si="121"/>
        <v>#N/A</v>
      </c>
      <c r="BN96" s="640" t="e">
        <f t="shared" si="121"/>
        <v>#N/A</v>
      </c>
      <c r="BO96" s="641" t="e">
        <f t="shared" si="121"/>
        <v>#N/A</v>
      </c>
      <c r="BP96" s="638" t="e">
        <f t="shared" si="121"/>
        <v>#N/A</v>
      </c>
      <c r="BQ96" s="639" t="e">
        <f t="shared" si="121"/>
        <v>#N/A</v>
      </c>
      <c r="BR96" s="640" t="e">
        <f t="shared" si="121"/>
        <v>#N/A</v>
      </c>
      <c r="BS96" s="641" t="e">
        <f t="shared" si="121"/>
        <v>#N/A</v>
      </c>
      <c r="BT96" s="638" t="e">
        <f t="shared" si="121"/>
        <v>#N/A</v>
      </c>
      <c r="BU96" s="639" t="e">
        <f t="shared" si="121"/>
        <v>#N/A</v>
      </c>
      <c r="BV96" s="640" t="e">
        <f t="shared" si="121"/>
        <v>#N/A</v>
      </c>
      <c r="BW96" s="641" t="e">
        <f t="shared" si="121"/>
        <v>#N/A</v>
      </c>
      <c r="BX96" s="638" t="e">
        <f t="shared" ref="BX96:DC96" si="122">BX95+BT96</f>
        <v>#N/A</v>
      </c>
      <c r="BY96" s="639" t="e">
        <f t="shared" si="122"/>
        <v>#N/A</v>
      </c>
      <c r="BZ96" s="640" t="e">
        <f t="shared" si="122"/>
        <v>#N/A</v>
      </c>
      <c r="CA96" s="641" t="e">
        <f t="shared" si="122"/>
        <v>#N/A</v>
      </c>
      <c r="CB96" s="638" t="e">
        <f t="shared" si="122"/>
        <v>#N/A</v>
      </c>
      <c r="CC96" s="639" t="e">
        <f t="shared" si="122"/>
        <v>#N/A</v>
      </c>
      <c r="CD96" s="640" t="e">
        <f t="shared" si="122"/>
        <v>#N/A</v>
      </c>
      <c r="CE96" s="641" t="e">
        <f t="shared" si="122"/>
        <v>#N/A</v>
      </c>
      <c r="CF96" s="638" t="e">
        <f t="shared" si="122"/>
        <v>#N/A</v>
      </c>
      <c r="CG96" s="639" t="e">
        <f t="shared" si="122"/>
        <v>#N/A</v>
      </c>
      <c r="CH96" s="640" t="e">
        <f t="shared" si="122"/>
        <v>#N/A</v>
      </c>
      <c r="CI96" s="641" t="e">
        <f t="shared" si="122"/>
        <v>#N/A</v>
      </c>
      <c r="CJ96" s="638" t="e">
        <f t="shared" si="122"/>
        <v>#N/A</v>
      </c>
      <c r="CK96" s="639" t="e">
        <f t="shared" si="122"/>
        <v>#N/A</v>
      </c>
      <c r="CL96" s="640" t="e">
        <f t="shared" si="122"/>
        <v>#N/A</v>
      </c>
      <c r="CM96" s="641" t="e">
        <f t="shared" si="122"/>
        <v>#N/A</v>
      </c>
      <c r="CN96" s="638" t="e">
        <f t="shared" si="122"/>
        <v>#N/A</v>
      </c>
      <c r="CO96" s="639" t="e">
        <f t="shared" si="122"/>
        <v>#N/A</v>
      </c>
      <c r="CP96" s="640" t="e">
        <f t="shared" si="122"/>
        <v>#N/A</v>
      </c>
      <c r="CQ96" s="641" t="e">
        <f t="shared" si="122"/>
        <v>#N/A</v>
      </c>
      <c r="CR96" s="638" t="e">
        <f t="shared" si="122"/>
        <v>#N/A</v>
      </c>
      <c r="CS96" s="639" t="e">
        <f t="shared" si="122"/>
        <v>#N/A</v>
      </c>
      <c r="CT96" s="640" t="e">
        <f t="shared" si="122"/>
        <v>#N/A</v>
      </c>
      <c r="CU96" s="641" t="e">
        <f t="shared" si="122"/>
        <v>#N/A</v>
      </c>
      <c r="CV96" s="638" t="e">
        <f t="shared" si="122"/>
        <v>#N/A</v>
      </c>
      <c r="CW96" s="639" t="e">
        <f t="shared" si="122"/>
        <v>#N/A</v>
      </c>
      <c r="CX96" s="640" t="e">
        <f t="shared" si="122"/>
        <v>#N/A</v>
      </c>
      <c r="CY96" s="641" t="e">
        <f t="shared" si="122"/>
        <v>#N/A</v>
      </c>
      <c r="CZ96" s="638" t="e">
        <f t="shared" si="122"/>
        <v>#N/A</v>
      </c>
      <c r="DA96" s="639" t="e">
        <f t="shared" si="122"/>
        <v>#N/A</v>
      </c>
      <c r="DB96" s="640" t="e">
        <f t="shared" si="122"/>
        <v>#N/A</v>
      </c>
      <c r="DC96" s="641" t="e">
        <f t="shared" si="122"/>
        <v>#N/A</v>
      </c>
      <c r="DD96" s="506"/>
      <c r="DE96" s="506"/>
      <c r="DF96" s="506"/>
      <c r="DG96" s="506"/>
      <c r="DH96" s="506"/>
      <c r="DI96" s="506"/>
      <c r="DJ96" s="506"/>
      <c r="DK96" s="506"/>
    </row>
    <row r="97" spans="2:115" ht="12.75" customHeight="1">
      <c r="B97" s="626"/>
      <c r="C97" s="627"/>
      <c r="D97" s="642" t="s">
        <v>2448</v>
      </c>
      <c r="E97" s="643" t="s">
        <v>2449</v>
      </c>
      <c r="F97" s="644"/>
      <c r="G97" s="645">
        <f>IF(F97=0,0,F97/F$115)</f>
        <v>0</v>
      </c>
      <c r="H97" s="646"/>
      <c r="I97" s="647"/>
      <c r="J97" s="647"/>
      <c r="K97" s="648"/>
      <c r="L97" s="649">
        <f>IF(O97&lt;&gt;0,(O97/$F97)*100,0)</f>
        <v>0</v>
      </c>
      <c r="M97" s="649">
        <v>0</v>
      </c>
      <c r="N97" s="650">
        <f>O97-M97</f>
        <v>0</v>
      </c>
      <c r="O97" s="651"/>
      <c r="P97" s="652">
        <f>IF(S97&lt;&gt;0,(S97/$F97)*100,0)</f>
        <v>0</v>
      </c>
      <c r="Q97" s="649">
        <v>0</v>
      </c>
      <c r="R97" s="649">
        <f>S97-Q97</f>
        <v>0</v>
      </c>
      <c r="S97" s="651"/>
      <c r="T97" s="652">
        <f>IF(W97&lt;&gt;0,(W97/$F97)*100,0)</f>
        <v>0</v>
      </c>
      <c r="U97" s="649">
        <v>0</v>
      </c>
      <c r="V97" s="649">
        <f>W97-U97</f>
        <v>0</v>
      </c>
      <c r="W97" s="651"/>
      <c r="X97" s="652">
        <f>IF(AA97&lt;&gt;0,(AA97/$F97)*100,0)</f>
        <v>0</v>
      </c>
      <c r="Y97" s="649">
        <v>0</v>
      </c>
      <c r="Z97" s="649">
        <f>AA97-Y97</f>
        <v>0</v>
      </c>
      <c r="AA97" s="651"/>
      <c r="AB97" s="652">
        <f>IF(AE97&lt;&gt;0,(AE97/$F97)*100,0)</f>
        <v>0</v>
      </c>
      <c r="AC97" s="649">
        <v>0</v>
      </c>
      <c r="AD97" s="649">
        <f>AE97-AC97</f>
        <v>0</v>
      </c>
      <c r="AE97" s="651"/>
      <c r="AF97" s="652">
        <f>IF(AI97&lt;&gt;0,(AI97/$F97)*100,0)</f>
        <v>0</v>
      </c>
      <c r="AG97" s="649">
        <v>0</v>
      </c>
      <c r="AH97" s="649">
        <f>AI97-AG97</f>
        <v>0</v>
      </c>
      <c r="AI97" s="651"/>
      <c r="AJ97" s="652">
        <f>IF(AM97&lt;&gt;0,(AM97/$F97)*100,0)</f>
        <v>0</v>
      </c>
      <c r="AK97" s="649">
        <v>0</v>
      </c>
      <c r="AL97" s="649">
        <f>AM97-AK97</f>
        <v>0</v>
      </c>
      <c r="AM97" s="651"/>
      <c r="AN97" s="652">
        <f>IF(AQ97&lt;&gt;0,(AQ97/$F97)*100,0)</f>
        <v>0</v>
      </c>
      <c r="AO97" s="649">
        <v>0</v>
      </c>
      <c r="AP97" s="649">
        <f>AQ97-AO97</f>
        <v>0</v>
      </c>
      <c r="AQ97" s="651"/>
      <c r="AR97" s="652">
        <f>IF(AU97&lt;&gt;0,(AU97/$F97)*100,0)</f>
        <v>0</v>
      </c>
      <c r="AS97" s="649">
        <v>0</v>
      </c>
      <c r="AT97" s="649">
        <f>AU97-AS97</f>
        <v>0</v>
      </c>
      <c r="AU97" s="651"/>
      <c r="AV97" s="652">
        <f>IF(AY97&lt;&gt;0,(AY97/$F97)*100,0)</f>
        <v>0</v>
      </c>
      <c r="AW97" s="649">
        <v>0</v>
      </c>
      <c r="AX97" s="649">
        <f>AY97-AW97</f>
        <v>0</v>
      </c>
      <c r="AY97" s="651"/>
      <c r="AZ97" s="652">
        <f>IF(BC97&lt;&gt;0,(BC97/$F97)*100,0)</f>
        <v>0</v>
      </c>
      <c r="BA97" s="649">
        <v>0</v>
      </c>
      <c r="BB97" s="649">
        <f>BC97-BA97</f>
        <v>0</v>
      </c>
      <c r="BC97" s="651"/>
      <c r="BD97" s="652">
        <f>IF(BG97&lt;&gt;0,(BG97/$F97)*100,0)</f>
        <v>0</v>
      </c>
      <c r="BE97" s="649">
        <v>0</v>
      </c>
      <c r="BF97" s="649">
        <f>BG97-BE97</f>
        <v>0</v>
      </c>
      <c r="BG97" s="651"/>
      <c r="BH97" s="652">
        <f>IF(BK97&lt;&gt;0,(BK97/$F97)*100,0)</f>
        <v>0</v>
      </c>
      <c r="BI97" s="649">
        <v>0</v>
      </c>
      <c r="BJ97" s="649">
        <f>BK97-BI97</f>
        <v>0</v>
      </c>
      <c r="BK97" s="651"/>
      <c r="BL97" s="652">
        <f>IF(BO97&lt;&gt;0,(BO97/$F97)*100,0)</f>
        <v>0</v>
      </c>
      <c r="BM97" s="649">
        <v>0</v>
      </c>
      <c r="BN97" s="649">
        <f>BO97-BM97</f>
        <v>0</v>
      </c>
      <c r="BO97" s="651"/>
      <c r="BP97" s="652">
        <f>IF(BS97&lt;&gt;0,(BS97/$F97)*100,0)</f>
        <v>0</v>
      </c>
      <c r="BQ97" s="649">
        <v>0</v>
      </c>
      <c r="BR97" s="649">
        <f>BS97-BQ97</f>
        <v>0</v>
      </c>
      <c r="BS97" s="651"/>
      <c r="BT97" s="652">
        <f>IF(BW97&lt;&gt;0,(BW97/$F97)*100,0)</f>
        <v>0</v>
      </c>
      <c r="BU97" s="649">
        <v>0</v>
      </c>
      <c r="BV97" s="649">
        <f>BW97-BU97</f>
        <v>0</v>
      </c>
      <c r="BW97" s="651"/>
      <c r="BX97" s="652">
        <f>IF(CA97&lt;&gt;0,(CA97/$F97)*100,0)</f>
        <v>0</v>
      </c>
      <c r="BY97" s="649">
        <v>0</v>
      </c>
      <c r="BZ97" s="649">
        <f>CA97-BY97</f>
        <v>0</v>
      </c>
      <c r="CA97" s="651"/>
      <c r="CB97" s="652">
        <f>IF(CE97&lt;&gt;0,(CE97/$F97)*100,0)</f>
        <v>0</v>
      </c>
      <c r="CC97" s="649">
        <v>0</v>
      </c>
      <c r="CD97" s="649">
        <f>CE97-CC97</f>
        <v>0</v>
      </c>
      <c r="CE97" s="651"/>
      <c r="CF97" s="652">
        <f>IF(CI97&lt;&gt;0,(CI97/$F97)*100,0)</f>
        <v>0</v>
      </c>
      <c r="CG97" s="649">
        <v>0</v>
      </c>
      <c r="CH97" s="649">
        <f>CI97-CG97</f>
        <v>0</v>
      </c>
      <c r="CI97" s="651"/>
      <c r="CJ97" s="652">
        <f>IF(CM97&lt;&gt;0,(CM97/$F97)*100,0)</f>
        <v>0</v>
      </c>
      <c r="CK97" s="649">
        <v>0</v>
      </c>
      <c r="CL97" s="649">
        <f>CM97-CK97</f>
        <v>0</v>
      </c>
      <c r="CM97" s="651"/>
      <c r="CN97" s="652">
        <f>IF(CQ97&lt;&gt;0,(CQ97/$F97)*100,0)</f>
        <v>0</v>
      </c>
      <c r="CO97" s="649">
        <v>0</v>
      </c>
      <c r="CP97" s="649">
        <f>CQ97-CO97</f>
        <v>0</v>
      </c>
      <c r="CQ97" s="651"/>
      <c r="CR97" s="652">
        <f>IF(CU97&lt;&gt;0,(CU97/$F97)*100,0)</f>
        <v>0</v>
      </c>
      <c r="CS97" s="649">
        <v>0</v>
      </c>
      <c r="CT97" s="649">
        <f>CU97-CS97</f>
        <v>0</v>
      </c>
      <c r="CU97" s="651"/>
      <c r="CV97" s="652">
        <f>IF(CY97&lt;&gt;0,(CY97/$F97)*100,0)</f>
        <v>0</v>
      </c>
      <c r="CW97" s="649">
        <v>0</v>
      </c>
      <c r="CX97" s="649">
        <f>CY97-CW97</f>
        <v>0</v>
      </c>
      <c r="CY97" s="651"/>
      <c r="CZ97" s="652">
        <f>IF(DC97&lt;&gt;0,(DC97/$F97)*100,0)</f>
        <v>0</v>
      </c>
      <c r="DA97" s="649">
        <v>0</v>
      </c>
      <c r="DB97" s="649">
        <f>DC97-DA97</f>
        <v>0</v>
      </c>
      <c r="DC97" s="651"/>
      <c r="DD97" s="506"/>
      <c r="DE97" s="506"/>
      <c r="DF97" s="506"/>
      <c r="DG97" s="506"/>
      <c r="DH97" s="506"/>
      <c r="DI97" s="506"/>
      <c r="DJ97" s="506"/>
      <c r="DK97" s="506"/>
    </row>
    <row r="98" spans="2:115" ht="12.75" customHeight="1">
      <c r="B98" s="665"/>
      <c r="C98" s="627"/>
      <c r="D98" s="653" t="s">
        <v>2450</v>
      </c>
      <c r="E98" s="654" t="s">
        <v>2451</v>
      </c>
      <c r="F98" s="655" t="e">
        <f>IF(F97=0,F95,F97)</f>
        <v>#N/A</v>
      </c>
      <c r="G98" s="656"/>
      <c r="H98" s="657"/>
      <c r="I98" s="658"/>
      <c r="J98" s="658"/>
      <c r="K98" s="659"/>
      <c r="L98" s="660">
        <f t="shared" ref="L98:AQ98" si="123">L97+H98</f>
        <v>0</v>
      </c>
      <c r="M98" s="660">
        <f t="shared" si="123"/>
        <v>0</v>
      </c>
      <c r="N98" s="661">
        <f t="shared" si="123"/>
        <v>0</v>
      </c>
      <c r="O98" s="662">
        <f t="shared" si="123"/>
        <v>0</v>
      </c>
      <c r="P98" s="663">
        <f t="shared" si="123"/>
        <v>0</v>
      </c>
      <c r="Q98" s="660">
        <f t="shared" si="123"/>
        <v>0</v>
      </c>
      <c r="R98" s="660">
        <f t="shared" si="123"/>
        <v>0</v>
      </c>
      <c r="S98" s="662">
        <f t="shared" si="123"/>
        <v>0</v>
      </c>
      <c r="T98" s="663">
        <f t="shared" si="123"/>
        <v>0</v>
      </c>
      <c r="U98" s="660">
        <f t="shared" si="123"/>
        <v>0</v>
      </c>
      <c r="V98" s="660">
        <f t="shared" si="123"/>
        <v>0</v>
      </c>
      <c r="W98" s="662">
        <f t="shared" si="123"/>
        <v>0</v>
      </c>
      <c r="X98" s="663">
        <f t="shared" si="123"/>
        <v>0</v>
      </c>
      <c r="Y98" s="660">
        <f t="shared" si="123"/>
        <v>0</v>
      </c>
      <c r="Z98" s="660">
        <f t="shared" si="123"/>
        <v>0</v>
      </c>
      <c r="AA98" s="662">
        <f t="shared" si="123"/>
        <v>0</v>
      </c>
      <c r="AB98" s="663">
        <f t="shared" si="123"/>
        <v>0</v>
      </c>
      <c r="AC98" s="660">
        <f t="shared" si="123"/>
        <v>0</v>
      </c>
      <c r="AD98" s="660">
        <f t="shared" si="123"/>
        <v>0</v>
      </c>
      <c r="AE98" s="662">
        <f t="shared" si="123"/>
        <v>0</v>
      </c>
      <c r="AF98" s="663">
        <f t="shared" si="123"/>
        <v>0</v>
      </c>
      <c r="AG98" s="660">
        <f t="shared" si="123"/>
        <v>0</v>
      </c>
      <c r="AH98" s="660">
        <f t="shared" si="123"/>
        <v>0</v>
      </c>
      <c r="AI98" s="662">
        <f t="shared" si="123"/>
        <v>0</v>
      </c>
      <c r="AJ98" s="663">
        <f t="shared" si="123"/>
        <v>0</v>
      </c>
      <c r="AK98" s="660">
        <f t="shared" si="123"/>
        <v>0</v>
      </c>
      <c r="AL98" s="660">
        <f t="shared" si="123"/>
        <v>0</v>
      </c>
      <c r="AM98" s="662">
        <f t="shared" si="123"/>
        <v>0</v>
      </c>
      <c r="AN98" s="663">
        <f t="shared" si="123"/>
        <v>0</v>
      </c>
      <c r="AO98" s="660">
        <f t="shared" si="123"/>
        <v>0</v>
      </c>
      <c r="AP98" s="660">
        <f t="shared" si="123"/>
        <v>0</v>
      </c>
      <c r="AQ98" s="662">
        <f t="shared" si="123"/>
        <v>0</v>
      </c>
      <c r="AR98" s="663">
        <f t="shared" ref="AR98:BW98" si="124">AR97+AN98</f>
        <v>0</v>
      </c>
      <c r="AS98" s="660">
        <f t="shared" si="124"/>
        <v>0</v>
      </c>
      <c r="AT98" s="660">
        <f t="shared" si="124"/>
        <v>0</v>
      </c>
      <c r="AU98" s="662">
        <f t="shared" si="124"/>
        <v>0</v>
      </c>
      <c r="AV98" s="663">
        <f t="shared" si="124"/>
        <v>0</v>
      </c>
      <c r="AW98" s="660">
        <f t="shared" si="124"/>
        <v>0</v>
      </c>
      <c r="AX98" s="660">
        <f t="shared" si="124"/>
        <v>0</v>
      </c>
      <c r="AY98" s="662">
        <f t="shared" si="124"/>
        <v>0</v>
      </c>
      <c r="AZ98" s="663">
        <f t="shared" si="124"/>
        <v>0</v>
      </c>
      <c r="BA98" s="660">
        <f t="shared" si="124"/>
        <v>0</v>
      </c>
      <c r="BB98" s="660">
        <f t="shared" si="124"/>
        <v>0</v>
      </c>
      <c r="BC98" s="662">
        <f t="shared" si="124"/>
        <v>0</v>
      </c>
      <c r="BD98" s="663">
        <f t="shared" si="124"/>
        <v>0</v>
      </c>
      <c r="BE98" s="660">
        <f t="shared" si="124"/>
        <v>0</v>
      </c>
      <c r="BF98" s="660">
        <f t="shared" si="124"/>
        <v>0</v>
      </c>
      <c r="BG98" s="662">
        <f t="shared" si="124"/>
        <v>0</v>
      </c>
      <c r="BH98" s="663">
        <f t="shared" si="124"/>
        <v>0</v>
      </c>
      <c r="BI98" s="660">
        <f t="shared" si="124"/>
        <v>0</v>
      </c>
      <c r="BJ98" s="660">
        <f t="shared" si="124"/>
        <v>0</v>
      </c>
      <c r="BK98" s="662">
        <f t="shared" si="124"/>
        <v>0</v>
      </c>
      <c r="BL98" s="663">
        <f t="shared" si="124"/>
        <v>0</v>
      </c>
      <c r="BM98" s="660">
        <f t="shared" si="124"/>
        <v>0</v>
      </c>
      <c r="BN98" s="660">
        <f t="shared" si="124"/>
        <v>0</v>
      </c>
      <c r="BO98" s="662">
        <f t="shared" si="124"/>
        <v>0</v>
      </c>
      <c r="BP98" s="663">
        <f t="shared" si="124"/>
        <v>0</v>
      </c>
      <c r="BQ98" s="660">
        <f t="shared" si="124"/>
        <v>0</v>
      </c>
      <c r="BR98" s="660">
        <f t="shared" si="124"/>
        <v>0</v>
      </c>
      <c r="BS98" s="662">
        <f t="shared" si="124"/>
        <v>0</v>
      </c>
      <c r="BT98" s="663">
        <f t="shared" si="124"/>
        <v>0</v>
      </c>
      <c r="BU98" s="660">
        <f t="shared" si="124"/>
        <v>0</v>
      </c>
      <c r="BV98" s="660">
        <f t="shared" si="124"/>
        <v>0</v>
      </c>
      <c r="BW98" s="662">
        <f t="shared" si="124"/>
        <v>0</v>
      </c>
      <c r="BX98" s="663">
        <f t="shared" ref="BX98:DC98" si="125">BX97+BT98</f>
        <v>0</v>
      </c>
      <c r="BY98" s="660">
        <f t="shared" si="125"/>
        <v>0</v>
      </c>
      <c r="BZ98" s="660">
        <f t="shared" si="125"/>
        <v>0</v>
      </c>
      <c r="CA98" s="662">
        <f t="shared" si="125"/>
        <v>0</v>
      </c>
      <c r="CB98" s="663">
        <f t="shared" si="125"/>
        <v>0</v>
      </c>
      <c r="CC98" s="660">
        <f t="shared" si="125"/>
        <v>0</v>
      </c>
      <c r="CD98" s="660">
        <f t="shared" si="125"/>
        <v>0</v>
      </c>
      <c r="CE98" s="662">
        <f t="shared" si="125"/>
        <v>0</v>
      </c>
      <c r="CF98" s="663">
        <f t="shared" si="125"/>
        <v>0</v>
      </c>
      <c r="CG98" s="660">
        <f t="shared" si="125"/>
        <v>0</v>
      </c>
      <c r="CH98" s="660">
        <f t="shared" si="125"/>
        <v>0</v>
      </c>
      <c r="CI98" s="662">
        <f t="shared" si="125"/>
        <v>0</v>
      </c>
      <c r="CJ98" s="663">
        <f t="shared" si="125"/>
        <v>0</v>
      </c>
      <c r="CK98" s="660">
        <f t="shared" si="125"/>
        <v>0</v>
      </c>
      <c r="CL98" s="660">
        <f t="shared" si="125"/>
        <v>0</v>
      </c>
      <c r="CM98" s="662">
        <f t="shared" si="125"/>
        <v>0</v>
      </c>
      <c r="CN98" s="663">
        <f t="shared" si="125"/>
        <v>0</v>
      </c>
      <c r="CO98" s="660">
        <f t="shared" si="125"/>
        <v>0</v>
      </c>
      <c r="CP98" s="660">
        <f t="shared" si="125"/>
        <v>0</v>
      </c>
      <c r="CQ98" s="662">
        <f t="shared" si="125"/>
        <v>0</v>
      </c>
      <c r="CR98" s="663">
        <f t="shared" si="125"/>
        <v>0</v>
      </c>
      <c r="CS98" s="660">
        <f t="shared" si="125"/>
        <v>0</v>
      </c>
      <c r="CT98" s="660">
        <f t="shared" si="125"/>
        <v>0</v>
      </c>
      <c r="CU98" s="662">
        <f t="shared" si="125"/>
        <v>0</v>
      </c>
      <c r="CV98" s="663">
        <f t="shared" si="125"/>
        <v>0</v>
      </c>
      <c r="CW98" s="660">
        <f t="shared" si="125"/>
        <v>0</v>
      </c>
      <c r="CX98" s="660">
        <f t="shared" si="125"/>
        <v>0</v>
      </c>
      <c r="CY98" s="662">
        <f t="shared" si="125"/>
        <v>0</v>
      </c>
      <c r="CZ98" s="663">
        <f t="shared" si="125"/>
        <v>0</v>
      </c>
      <c r="DA98" s="660">
        <f t="shared" si="125"/>
        <v>0</v>
      </c>
      <c r="DB98" s="660">
        <f t="shared" si="125"/>
        <v>0</v>
      </c>
      <c r="DC98" s="662">
        <f t="shared" si="125"/>
        <v>0</v>
      </c>
      <c r="DD98" s="506"/>
      <c r="DE98" s="506"/>
      <c r="DF98" s="506"/>
      <c r="DG98" s="506"/>
      <c r="DH98" s="506"/>
      <c r="DI98" s="506"/>
      <c r="DJ98" s="506"/>
      <c r="DK98" s="506"/>
    </row>
    <row r="99" spans="2:115" ht="12.75" customHeight="1">
      <c r="B99" s="610">
        <v>22</v>
      </c>
      <c r="C99" s="664" t="e">
        <f>NA()</f>
        <v>#N/A</v>
      </c>
      <c r="D99" s="612" t="s">
        <v>2445</v>
      </c>
      <c r="E99" s="613" t="s">
        <v>2446</v>
      </c>
      <c r="F99" s="614" t="e">
        <f>NA()</f>
        <v>#N/A</v>
      </c>
      <c r="G99" s="615" t="e">
        <f>NA()</f>
        <v>#N/A</v>
      </c>
      <c r="H99" s="616"/>
      <c r="I99" s="617"/>
      <c r="J99" s="617"/>
      <c r="K99" s="618"/>
      <c r="L99" s="619" t="e">
        <f>NA()</f>
        <v>#N/A</v>
      </c>
      <c r="M99" s="620" t="e">
        <f>NA()</f>
        <v>#N/A</v>
      </c>
      <c r="N99" s="621" t="e">
        <f>NA()</f>
        <v>#N/A</v>
      </c>
      <c r="O99" s="622" t="e">
        <f>M99+N99</f>
        <v>#N/A</v>
      </c>
      <c r="P99" s="623" t="e">
        <f>NA()</f>
        <v>#N/A</v>
      </c>
      <c r="Q99" s="624" t="e">
        <f>NA()</f>
        <v>#N/A</v>
      </c>
      <c r="R99" s="624" t="e">
        <f>NA()</f>
        <v>#N/A</v>
      </c>
      <c r="S99" s="625" t="e">
        <f>Q99+R99</f>
        <v>#N/A</v>
      </c>
      <c r="T99" s="623" t="e">
        <f>NA()</f>
        <v>#N/A</v>
      </c>
      <c r="U99" s="624" t="e">
        <f>NA()</f>
        <v>#N/A</v>
      </c>
      <c r="V99" s="624" t="e">
        <f>NA()</f>
        <v>#N/A</v>
      </c>
      <c r="W99" s="625" t="e">
        <f>U99+V99</f>
        <v>#N/A</v>
      </c>
      <c r="X99" s="623" t="e">
        <f>NA()</f>
        <v>#N/A</v>
      </c>
      <c r="Y99" s="624" t="e">
        <f>NA()</f>
        <v>#N/A</v>
      </c>
      <c r="Z99" s="624" t="e">
        <f>NA()</f>
        <v>#N/A</v>
      </c>
      <c r="AA99" s="625" t="e">
        <f>Y99+Z99</f>
        <v>#N/A</v>
      </c>
      <c r="AB99" s="623" t="e">
        <f>NA()</f>
        <v>#N/A</v>
      </c>
      <c r="AC99" s="624" t="e">
        <f>NA()</f>
        <v>#N/A</v>
      </c>
      <c r="AD99" s="624" t="e">
        <f>NA()</f>
        <v>#N/A</v>
      </c>
      <c r="AE99" s="625" t="e">
        <f>AC99+AD99</f>
        <v>#N/A</v>
      </c>
      <c r="AF99" s="623" t="e">
        <f>NA()</f>
        <v>#N/A</v>
      </c>
      <c r="AG99" s="624" t="e">
        <f>NA()</f>
        <v>#N/A</v>
      </c>
      <c r="AH99" s="624" t="e">
        <f>NA()</f>
        <v>#N/A</v>
      </c>
      <c r="AI99" s="625" t="e">
        <f>AG99+AH99</f>
        <v>#N/A</v>
      </c>
      <c r="AJ99" s="623" t="e">
        <f>NA()</f>
        <v>#N/A</v>
      </c>
      <c r="AK99" s="624" t="e">
        <f>NA()</f>
        <v>#N/A</v>
      </c>
      <c r="AL99" s="624" t="e">
        <f>NA()</f>
        <v>#N/A</v>
      </c>
      <c r="AM99" s="625" t="e">
        <f>AK99+AL99</f>
        <v>#N/A</v>
      </c>
      <c r="AN99" s="623" t="e">
        <f>NA()</f>
        <v>#N/A</v>
      </c>
      <c r="AO99" s="624" t="e">
        <f>NA()</f>
        <v>#N/A</v>
      </c>
      <c r="AP99" s="624" t="e">
        <f>NA()</f>
        <v>#N/A</v>
      </c>
      <c r="AQ99" s="625" t="e">
        <f>AO99+AP99</f>
        <v>#N/A</v>
      </c>
      <c r="AR99" s="623" t="e">
        <f>NA()</f>
        <v>#N/A</v>
      </c>
      <c r="AS99" s="624" t="e">
        <f>NA()</f>
        <v>#N/A</v>
      </c>
      <c r="AT99" s="624" t="e">
        <f>NA()</f>
        <v>#N/A</v>
      </c>
      <c r="AU99" s="625" t="e">
        <f>AS99+AT99</f>
        <v>#N/A</v>
      </c>
      <c r="AV99" s="623" t="e">
        <f>NA()</f>
        <v>#N/A</v>
      </c>
      <c r="AW99" s="624" t="e">
        <f>NA()</f>
        <v>#N/A</v>
      </c>
      <c r="AX99" s="624" t="e">
        <f>NA()</f>
        <v>#N/A</v>
      </c>
      <c r="AY99" s="625" t="e">
        <f>AW99+AX99</f>
        <v>#N/A</v>
      </c>
      <c r="AZ99" s="623" t="e">
        <f>NA()</f>
        <v>#N/A</v>
      </c>
      <c r="BA99" s="624" t="e">
        <f>NA()</f>
        <v>#N/A</v>
      </c>
      <c r="BB99" s="624" t="e">
        <f>NA()</f>
        <v>#N/A</v>
      </c>
      <c r="BC99" s="625" t="e">
        <f>BA99+BB99</f>
        <v>#N/A</v>
      </c>
      <c r="BD99" s="623" t="e">
        <f>NA()</f>
        <v>#N/A</v>
      </c>
      <c r="BE99" s="624" t="e">
        <f>NA()</f>
        <v>#N/A</v>
      </c>
      <c r="BF99" s="624" t="e">
        <f>NA()</f>
        <v>#N/A</v>
      </c>
      <c r="BG99" s="625" t="e">
        <f>BE99+BF99</f>
        <v>#N/A</v>
      </c>
      <c r="BH99" s="623" t="e">
        <f>NA()</f>
        <v>#N/A</v>
      </c>
      <c r="BI99" s="624" t="e">
        <f>NA()</f>
        <v>#N/A</v>
      </c>
      <c r="BJ99" s="624" t="e">
        <f>NA()</f>
        <v>#N/A</v>
      </c>
      <c r="BK99" s="625" t="e">
        <f>BI99+BJ99</f>
        <v>#N/A</v>
      </c>
      <c r="BL99" s="623" t="e">
        <f>NA()</f>
        <v>#N/A</v>
      </c>
      <c r="BM99" s="624" t="e">
        <f>NA()</f>
        <v>#N/A</v>
      </c>
      <c r="BN99" s="624" t="e">
        <f>NA()</f>
        <v>#N/A</v>
      </c>
      <c r="BO99" s="625" t="e">
        <f>BM99+BN99</f>
        <v>#N/A</v>
      </c>
      <c r="BP99" s="623" t="e">
        <f>NA()</f>
        <v>#N/A</v>
      </c>
      <c r="BQ99" s="624" t="e">
        <f>NA()</f>
        <v>#N/A</v>
      </c>
      <c r="BR99" s="624" t="e">
        <f>NA()</f>
        <v>#N/A</v>
      </c>
      <c r="BS99" s="625" t="e">
        <f>BQ99+BR99</f>
        <v>#N/A</v>
      </c>
      <c r="BT99" s="623" t="e">
        <f>NA()</f>
        <v>#N/A</v>
      </c>
      <c r="BU99" s="624" t="e">
        <f>NA()</f>
        <v>#N/A</v>
      </c>
      <c r="BV99" s="624" t="e">
        <f>NA()</f>
        <v>#N/A</v>
      </c>
      <c r="BW99" s="625" t="e">
        <f>BU99+BV99</f>
        <v>#N/A</v>
      </c>
      <c r="BX99" s="623" t="e">
        <f>NA()</f>
        <v>#N/A</v>
      </c>
      <c r="BY99" s="624" t="e">
        <f>NA()</f>
        <v>#N/A</v>
      </c>
      <c r="BZ99" s="624" t="e">
        <f>NA()</f>
        <v>#N/A</v>
      </c>
      <c r="CA99" s="625" t="e">
        <f>BY99+BZ99</f>
        <v>#N/A</v>
      </c>
      <c r="CB99" s="623" t="e">
        <f>NA()</f>
        <v>#N/A</v>
      </c>
      <c r="CC99" s="624" t="e">
        <f>NA()</f>
        <v>#N/A</v>
      </c>
      <c r="CD99" s="624" t="e">
        <f>NA()</f>
        <v>#N/A</v>
      </c>
      <c r="CE99" s="625" t="e">
        <f>CC99+CD99</f>
        <v>#N/A</v>
      </c>
      <c r="CF99" s="623" t="e">
        <f>NA()</f>
        <v>#N/A</v>
      </c>
      <c r="CG99" s="624" t="e">
        <f>NA()</f>
        <v>#N/A</v>
      </c>
      <c r="CH99" s="624" t="e">
        <f>NA()</f>
        <v>#N/A</v>
      </c>
      <c r="CI99" s="625" t="e">
        <f>CG99+CH99</f>
        <v>#N/A</v>
      </c>
      <c r="CJ99" s="623" t="e">
        <f>NA()</f>
        <v>#N/A</v>
      </c>
      <c r="CK99" s="624" t="e">
        <f>NA()</f>
        <v>#N/A</v>
      </c>
      <c r="CL99" s="624" t="e">
        <f>NA()</f>
        <v>#N/A</v>
      </c>
      <c r="CM99" s="625" t="e">
        <f>CK99+CL99</f>
        <v>#N/A</v>
      </c>
      <c r="CN99" s="623" t="e">
        <f>NA()</f>
        <v>#N/A</v>
      </c>
      <c r="CO99" s="624" t="e">
        <f>NA()</f>
        <v>#N/A</v>
      </c>
      <c r="CP99" s="624" t="e">
        <f>NA()</f>
        <v>#N/A</v>
      </c>
      <c r="CQ99" s="625" t="e">
        <f>CO99+CP99</f>
        <v>#N/A</v>
      </c>
      <c r="CR99" s="623" t="e">
        <f>NA()</f>
        <v>#N/A</v>
      </c>
      <c r="CS99" s="624" t="e">
        <f>NA()</f>
        <v>#N/A</v>
      </c>
      <c r="CT99" s="624" t="e">
        <f>NA()</f>
        <v>#N/A</v>
      </c>
      <c r="CU99" s="625" t="e">
        <f>CS99+CT99</f>
        <v>#N/A</v>
      </c>
      <c r="CV99" s="623" t="e">
        <f>NA()</f>
        <v>#N/A</v>
      </c>
      <c r="CW99" s="624" t="e">
        <f>NA()</f>
        <v>#N/A</v>
      </c>
      <c r="CX99" s="624" t="e">
        <f>NA()</f>
        <v>#N/A</v>
      </c>
      <c r="CY99" s="625" t="e">
        <f>CW99+CX99</f>
        <v>#N/A</v>
      </c>
      <c r="CZ99" s="623" t="e">
        <f>NA()</f>
        <v>#N/A</v>
      </c>
      <c r="DA99" s="624" t="e">
        <f>NA()</f>
        <v>#N/A</v>
      </c>
      <c r="DB99" s="624" t="e">
        <f>NA()</f>
        <v>#N/A</v>
      </c>
      <c r="DC99" s="625" t="e">
        <f>DA99+DB99</f>
        <v>#N/A</v>
      </c>
      <c r="DD99" s="506"/>
      <c r="DE99" s="506"/>
      <c r="DF99" s="506"/>
      <c r="DG99" s="506"/>
      <c r="DH99" s="506"/>
      <c r="DI99" s="506"/>
      <c r="DJ99" s="506"/>
      <c r="DK99" s="506"/>
    </row>
    <row r="100" spans="2:115" ht="12.75" customHeight="1">
      <c r="B100" s="626"/>
      <c r="C100" s="627"/>
      <c r="D100" s="628" t="s">
        <v>2445</v>
      </c>
      <c r="E100" s="629" t="s">
        <v>2447</v>
      </c>
      <c r="F100" s="630">
        <f>IF(F101&lt;&gt;0,F99-F101,0)</f>
        <v>0</v>
      </c>
      <c r="G100" s="631"/>
      <c r="H100" s="632"/>
      <c r="I100" s="633"/>
      <c r="J100" s="633"/>
      <c r="K100" s="634"/>
      <c r="L100" s="635" t="e">
        <f t="shared" ref="L100:AQ100" si="126">L99+H100</f>
        <v>#N/A</v>
      </c>
      <c r="M100" s="635" t="e">
        <f t="shared" si="126"/>
        <v>#N/A</v>
      </c>
      <c r="N100" s="636" t="e">
        <f t="shared" si="126"/>
        <v>#N/A</v>
      </c>
      <c r="O100" s="637" t="e">
        <f t="shared" si="126"/>
        <v>#N/A</v>
      </c>
      <c r="P100" s="638" t="e">
        <f t="shared" si="126"/>
        <v>#N/A</v>
      </c>
      <c r="Q100" s="639" t="e">
        <f t="shared" si="126"/>
        <v>#N/A</v>
      </c>
      <c r="R100" s="640" t="e">
        <f t="shared" si="126"/>
        <v>#N/A</v>
      </c>
      <c r="S100" s="641" t="e">
        <f t="shared" si="126"/>
        <v>#N/A</v>
      </c>
      <c r="T100" s="638" t="e">
        <f t="shared" si="126"/>
        <v>#N/A</v>
      </c>
      <c r="U100" s="639" t="e">
        <f t="shared" si="126"/>
        <v>#N/A</v>
      </c>
      <c r="V100" s="640" t="e">
        <f t="shared" si="126"/>
        <v>#N/A</v>
      </c>
      <c r="W100" s="641" t="e">
        <f t="shared" si="126"/>
        <v>#N/A</v>
      </c>
      <c r="X100" s="638" t="e">
        <f t="shared" si="126"/>
        <v>#N/A</v>
      </c>
      <c r="Y100" s="639" t="e">
        <f t="shared" si="126"/>
        <v>#N/A</v>
      </c>
      <c r="Z100" s="640" t="e">
        <f t="shared" si="126"/>
        <v>#N/A</v>
      </c>
      <c r="AA100" s="641" t="e">
        <f t="shared" si="126"/>
        <v>#N/A</v>
      </c>
      <c r="AB100" s="638" t="e">
        <f t="shared" si="126"/>
        <v>#N/A</v>
      </c>
      <c r="AC100" s="639" t="e">
        <f t="shared" si="126"/>
        <v>#N/A</v>
      </c>
      <c r="AD100" s="640" t="e">
        <f t="shared" si="126"/>
        <v>#N/A</v>
      </c>
      <c r="AE100" s="641" t="e">
        <f t="shared" si="126"/>
        <v>#N/A</v>
      </c>
      <c r="AF100" s="638" t="e">
        <f t="shared" si="126"/>
        <v>#N/A</v>
      </c>
      <c r="AG100" s="639" t="e">
        <f t="shared" si="126"/>
        <v>#N/A</v>
      </c>
      <c r="AH100" s="640" t="e">
        <f t="shared" si="126"/>
        <v>#N/A</v>
      </c>
      <c r="AI100" s="641" t="e">
        <f t="shared" si="126"/>
        <v>#N/A</v>
      </c>
      <c r="AJ100" s="638" t="e">
        <f t="shared" si="126"/>
        <v>#N/A</v>
      </c>
      <c r="AK100" s="639" t="e">
        <f t="shared" si="126"/>
        <v>#N/A</v>
      </c>
      <c r="AL100" s="640" t="e">
        <f t="shared" si="126"/>
        <v>#N/A</v>
      </c>
      <c r="AM100" s="641" t="e">
        <f t="shared" si="126"/>
        <v>#N/A</v>
      </c>
      <c r="AN100" s="638" t="e">
        <f t="shared" si="126"/>
        <v>#N/A</v>
      </c>
      <c r="AO100" s="639" t="e">
        <f t="shared" si="126"/>
        <v>#N/A</v>
      </c>
      <c r="AP100" s="640" t="e">
        <f t="shared" si="126"/>
        <v>#N/A</v>
      </c>
      <c r="AQ100" s="641" t="e">
        <f t="shared" si="126"/>
        <v>#N/A</v>
      </c>
      <c r="AR100" s="638" t="e">
        <f t="shared" ref="AR100:BW100" si="127">AR99+AN100</f>
        <v>#N/A</v>
      </c>
      <c r="AS100" s="639" t="e">
        <f t="shared" si="127"/>
        <v>#N/A</v>
      </c>
      <c r="AT100" s="640" t="e">
        <f t="shared" si="127"/>
        <v>#N/A</v>
      </c>
      <c r="AU100" s="641" t="e">
        <f t="shared" si="127"/>
        <v>#N/A</v>
      </c>
      <c r="AV100" s="638" t="e">
        <f t="shared" si="127"/>
        <v>#N/A</v>
      </c>
      <c r="AW100" s="639" t="e">
        <f t="shared" si="127"/>
        <v>#N/A</v>
      </c>
      <c r="AX100" s="640" t="e">
        <f t="shared" si="127"/>
        <v>#N/A</v>
      </c>
      <c r="AY100" s="641" t="e">
        <f t="shared" si="127"/>
        <v>#N/A</v>
      </c>
      <c r="AZ100" s="638" t="e">
        <f t="shared" si="127"/>
        <v>#N/A</v>
      </c>
      <c r="BA100" s="639" t="e">
        <f t="shared" si="127"/>
        <v>#N/A</v>
      </c>
      <c r="BB100" s="640" t="e">
        <f t="shared" si="127"/>
        <v>#N/A</v>
      </c>
      <c r="BC100" s="641" t="e">
        <f t="shared" si="127"/>
        <v>#N/A</v>
      </c>
      <c r="BD100" s="638" t="e">
        <f t="shared" si="127"/>
        <v>#N/A</v>
      </c>
      <c r="BE100" s="639" t="e">
        <f t="shared" si="127"/>
        <v>#N/A</v>
      </c>
      <c r="BF100" s="640" t="e">
        <f t="shared" si="127"/>
        <v>#N/A</v>
      </c>
      <c r="BG100" s="641" t="e">
        <f t="shared" si="127"/>
        <v>#N/A</v>
      </c>
      <c r="BH100" s="638" t="e">
        <f t="shared" si="127"/>
        <v>#N/A</v>
      </c>
      <c r="BI100" s="639" t="e">
        <f t="shared" si="127"/>
        <v>#N/A</v>
      </c>
      <c r="BJ100" s="640" t="e">
        <f t="shared" si="127"/>
        <v>#N/A</v>
      </c>
      <c r="BK100" s="641" t="e">
        <f t="shared" si="127"/>
        <v>#N/A</v>
      </c>
      <c r="BL100" s="638" t="e">
        <f t="shared" si="127"/>
        <v>#N/A</v>
      </c>
      <c r="BM100" s="639" t="e">
        <f t="shared" si="127"/>
        <v>#N/A</v>
      </c>
      <c r="BN100" s="640" t="e">
        <f t="shared" si="127"/>
        <v>#N/A</v>
      </c>
      <c r="BO100" s="641" t="e">
        <f t="shared" si="127"/>
        <v>#N/A</v>
      </c>
      <c r="BP100" s="638" t="e">
        <f t="shared" si="127"/>
        <v>#N/A</v>
      </c>
      <c r="BQ100" s="639" t="e">
        <f t="shared" si="127"/>
        <v>#N/A</v>
      </c>
      <c r="BR100" s="640" t="e">
        <f t="shared" si="127"/>
        <v>#N/A</v>
      </c>
      <c r="BS100" s="641" t="e">
        <f t="shared" si="127"/>
        <v>#N/A</v>
      </c>
      <c r="BT100" s="638" t="e">
        <f t="shared" si="127"/>
        <v>#N/A</v>
      </c>
      <c r="BU100" s="639" t="e">
        <f t="shared" si="127"/>
        <v>#N/A</v>
      </c>
      <c r="BV100" s="640" t="e">
        <f t="shared" si="127"/>
        <v>#N/A</v>
      </c>
      <c r="BW100" s="641" t="e">
        <f t="shared" si="127"/>
        <v>#N/A</v>
      </c>
      <c r="BX100" s="638" t="e">
        <f t="shared" ref="BX100:DC100" si="128">BX99+BT100</f>
        <v>#N/A</v>
      </c>
      <c r="BY100" s="639" t="e">
        <f t="shared" si="128"/>
        <v>#N/A</v>
      </c>
      <c r="BZ100" s="640" t="e">
        <f t="shared" si="128"/>
        <v>#N/A</v>
      </c>
      <c r="CA100" s="641" t="e">
        <f t="shared" si="128"/>
        <v>#N/A</v>
      </c>
      <c r="CB100" s="638" t="e">
        <f t="shared" si="128"/>
        <v>#N/A</v>
      </c>
      <c r="CC100" s="639" t="e">
        <f t="shared" si="128"/>
        <v>#N/A</v>
      </c>
      <c r="CD100" s="640" t="e">
        <f t="shared" si="128"/>
        <v>#N/A</v>
      </c>
      <c r="CE100" s="641" t="e">
        <f t="shared" si="128"/>
        <v>#N/A</v>
      </c>
      <c r="CF100" s="638" t="e">
        <f t="shared" si="128"/>
        <v>#N/A</v>
      </c>
      <c r="CG100" s="639" t="e">
        <f t="shared" si="128"/>
        <v>#N/A</v>
      </c>
      <c r="CH100" s="640" t="e">
        <f t="shared" si="128"/>
        <v>#N/A</v>
      </c>
      <c r="CI100" s="641" t="e">
        <f t="shared" si="128"/>
        <v>#N/A</v>
      </c>
      <c r="CJ100" s="638" t="e">
        <f t="shared" si="128"/>
        <v>#N/A</v>
      </c>
      <c r="CK100" s="639" t="e">
        <f t="shared" si="128"/>
        <v>#N/A</v>
      </c>
      <c r="CL100" s="640" t="e">
        <f t="shared" si="128"/>
        <v>#N/A</v>
      </c>
      <c r="CM100" s="641" t="e">
        <f t="shared" si="128"/>
        <v>#N/A</v>
      </c>
      <c r="CN100" s="638" t="e">
        <f t="shared" si="128"/>
        <v>#N/A</v>
      </c>
      <c r="CO100" s="639" t="e">
        <f t="shared" si="128"/>
        <v>#N/A</v>
      </c>
      <c r="CP100" s="640" t="e">
        <f t="shared" si="128"/>
        <v>#N/A</v>
      </c>
      <c r="CQ100" s="641" t="e">
        <f t="shared" si="128"/>
        <v>#N/A</v>
      </c>
      <c r="CR100" s="638" t="e">
        <f t="shared" si="128"/>
        <v>#N/A</v>
      </c>
      <c r="CS100" s="639" t="e">
        <f t="shared" si="128"/>
        <v>#N/A</v>
      </c>
      <c r="CT100" s="640" t="e">
        <f t="shared" si="128"/>
        <v>#N/A</v>
      </c>
      <c r="CU100" s="641" t="e">
        <f t="shared" si="128"/>
        <v>#N/A</v>
      </c>
      <c r="CV100" s="638" t="e">
        <f t="shared" si="128"/>
        <v>#N/A</v>
      </c>
      <c r="CW100" s="639" t="e">
        <f t="shared" si="128"/>
        <v>#N/A</v>
      </c>
      <c r="CX100" s="640" t="e">
        <f t="shared" si="128"/>
        <v>#N/A</v>
      </c>
      <c r="CY100" s="641" t="e">
        <f t="shared" si="128"/>
        <v>#N/A</v>
      </c>
      <c r="CZ100" s="638" t="e">
        <f t="shared" si="128"/>
        <v>#N/A</v>
      </c>
      <c r="DA100" s="639" t="e">
        <f t="shared" si="128"/>
        <v>#N/A</v>
      </c>
      <c r="DB100" s="640" t="e">
        <f t="shared" si="128"/>
        <v>#N/A</v>
      </c>
      <c r="DC100" s="641" t="e">
        <f t="shared" si="128"/>
        <v>#N/A</v>
      </c>
      <c r="DD100" s="506"/>
      <c r="DE100" s="506"/>
      <c r="DF100" s="506"/>
      <c r="DG100" s="506"/>
      <c r="DH100" s="506"/>
      <c r="DI100" s="506"/>
      <c r="DJ100" s="506"/>
      <c r="DK100" s="506"/>
    </row>
    <row r="101" spans="2:115" ht="12.75" customHeight="1">
      <c r="B101" s="626"/>
      <c r="C101" s="627"/>
      <c r="D101" s="642" t="s">
        <v>2448</v>
      </c>
      <c r="E101" s="643" t="s">
        <v>2449</v>
      </c>
      <c r="F101" s="644"/>
      <c r="G101" s="645">
        <f>IF(F101=0,0,F101/F$115)</f>
        <v>0</v>
      </c>
      <c r="H101" s="646"/>
      <c r="I101" s="647"/>
      <c r="J101" s="647"/>
      <c r="K101" s="648"/>
      <c r="L101" s="649">
        <f>IF(O101&lt;&gt;0,(O101/$F101)*100,0)</f>
        <v>0</v>
      </c>
      <c r="M101" s="649">
        <v>0</v>
      </c>
      <c r="N101" s="650">
        <f>O101-M101</f>
        <v>0</v>
      </c>
      <c r="O101" s="651"/>
      <c r="P101" s="652">
        <f>IF(S101&lt;&gt;0,(S101/$F101)*100,0)</f>
        <v>0</v>
      </c>
      <c r="Q101" s="649">
        <v>0</v>
      </c>
      <c r="R101" s="649">
        <f>S101-Q101</f>
        <v>0</v>
      </c>
      <c r="S101" s="651"/>
      <c r="T101" s="652">
        <f>IF(W101&lt;&gt;0,(W101/$F101)*100,0)</f>
        <v>0</v>
      </c>
      <c r="U101" s="649">
        <v>0</v>
      </c>
      <c r="V101" s="649">
        <f>W101-U101</f>
        <v>0</v>
      </c>
      <c r="W101" s="651"/>
      <c r="X101" s="652">
        <f>IF(AA101&lt;&gt;0,(AA101/$F101)*100,0)</f>
        <v>0</v>
      </c>
      <c r="Y101" s="649">
        <v>0</v>
      </c>
      <c r="Z101" s="649">
        <f>AA101-Y101</f>
        <v>0</v>
      </c>
      <c r="AA101" s="651"/>
      <c r="AB101" s="652">
        <f>IF(AE101&lt;&gt;0,(AE101/$F101)*100,0)</f>
        <v>0</v>
      </c>
      <c r="AC101" s="649">
        <v>0</v>
      </c>
      <c r="AD101" s="649">
        <f>AE101-AC101</f>
        <v>0</v>
      </c>
      <c r="AE101" s="651"/>
      <c r="AF101" s="652">
        <f>IF(AI101&lt;&gt;0,(AI101/$F101)*100,0)</f>
        <v>0</v>
      </c>
      <c r="AG101" s="649">
        <v>0</v>
      </c>
      <c r="AH101" s="649">
        <f>AI101-AG101</f>
        <v>0</v>
      </c>
      <c r="AI101" s="651"/>
      <c r="AJ101" s="652">
        <f>IF(AM101&lt;&gt;0,(AM101/$F101)*100,0)</f>
        <v>0</v>
      </c>
      <c r="AK101" s="649">
        <v>0</v>
      </c>
      <c r="AL101" s="649">
        <f>AM101-AK101</f>
        <v>0</v>
      </c>
      <c r="AM101" s="651"/>
      <c r="AN101" s="652">
        <f>IF(AQ101&lt;&gt;0,(AQ101/$F101)*100,0)</f>
        <v>0</v>
      </c>
      <c r="AO101" s="649">
        <v>0</v>
      </c>
      <c r="AP101" s="649">
        <f>AQ101-AO101</f>
        <v>0</v>
      </c>
      <c r="AQ101" s="651"/>
      <c r="AR101" s="652">
        <f>IF(AU101&lt;&gt;0,(AU101/$F101)*100,0)</f>
        <v>0</v>
      </c>
      <c r="AS101" s="649">
        <v>0</v>
      </c>
      <c r="AT101" s="649">
        <f>AU101-AS101</f>
        <v>0</v>
      </c>
      <c r="AU101" s="651"/>
      <c r="AV101" s="652">
        <f>IF(AY101&lt;&gt;0,(AY101/$F101)*100,0)</f>
        <v>0</v>
      </c>
      <c r="AW101" s="649">
        <v>0</v>
      </c>
      <c r="AX101" s="649">
        <f>AY101-AW101</f>
        <v>0</v>
      </c>
      <c r="AY101" s="651"/>
      <c r="AZ101" s="652">
        <f>IF(BC101&lt;&gt;0,(BC101/$F101)*100,0)</f>
        <v>0</v>
      </c>
      <c r="BA101" s="649">
        <v>0</v>
      </c>
      <c r="BB101" s="649">
        <f>BC101-BA101</f>
        <v>0</v>
      </c>
      <c r="BC101" s="651"/>
      <c r="BD101" s="652">
        <f>IF(BG101&lt;&gt;0,(BG101/$F101)*100,0)</f>
        <v>0</v>
      </c>
      <c r="BE101" s="649">
        <v>0</v>
      </c>
      <c r="BF101" s="649">
        <f>BG101-BE101</f>
        <v>0</v>
      </c>
      <c r="BG101" s="651"/>
      <c r="BH101" s="652">
        <f>IF(BK101&lt;&gt;0,(BK101/$F101)*100,0)</f>
        <v>0</v>
      </c>
      <c r="BI101" s="649">
        <v>0</v>
      </c>
      <c r="BJ101" s="649">
        <f>BK101-BI101</f>
        <v>0</v>
      </c>
      <c r="BK101" s="651"/>
      <c r="BL101" s="652">
        <f>IF(BO101&lt;&gt;0,(BO101/$F101)*100,0)</f>
        <v>0</v>
      </c>
      <c r="BM101" s="649">
        <v>0</v>
      </c>
      <c r="BN101" s="649">
        <f>BO101-BM101</f>
        <v>0</v>
      </c>
      <c r="BO101" s="651"/>
      <c r="BP101" s="652">
        <f>IF(BS101&lt;&gt;0,(BS101/$F101)*100,0)</f>
        <v>0</v>
      </c>
      <c r="BQ101" s="649">
        <v>0</v>
      </c>
      <c r="BR101" s="649">
        <f>BS101-BQ101</f>
        <v>0</v>
      </c>
      <c r="BS101" s="651"/>
      <c r="BT101" s="652">
        <f>IF(BW101&lt;&gt;0,(BW101/$F101)*100,0)</f>
        <v>0</v>
      </c>
      <c r="BU101" s="649">
        <v>0</v>
      </c>
      <c r="BV101" s="649">
        <f>BW101-BU101</f>
        <v>0</v>
      </c>
      <c r="BW101" s="651"/>
      <c r="BX101" s="652">
        <f>IF(CA101&lt;&gt;0,(CA101/$F101)*100,0)</f>
        <v>0</v>
      </c>
      <c r="BY101" s="649">
        <v>0</v>
      </c>
      <c r="BZ101" s="649">
        <f>CA101-BY101</f>
        <v>0</v>
      </c>
      <c r="CA101" s="651"/>
      <c r="CB101" s="652">
        <f>IF(CE101&lt;&gt;0,(CE101/$F101)*100,0)</f>
        <v>0</v>
      </c>
      <c r="CC101" s="649">
        <v>0</v>
      </c>
      <c r="CD101" s="649">
        <f>CE101-CC101</f>
        <v>0</v>
      </c>
      <c r="CE101" s="651"/>
      <c r="CF101" s="652">
        <f>IF(CI101&lt;&gt;0,(CI101/$F101)*100,0)</f>
        <v>0</v>
      </c>
      <c r="CG101" s="649">
        <v>0</v>
      </c>
      <c r="CH101" s="649">
        <f>CI101-CG101</f>
        <v>0</v>
      </c>
      <c r="CI101" s="651"/>
      <c r="CJ101" s="652">
        <f>IF(CM101&lt;&gt;0,(CM101/$F101)*100,0)</f>
        <v>0</v>
      </c>
      <c r="CK101" s="649">
        <v>0</v>
      </c>
      <c r="CL101" s="649">
        <f>CM101-CK101</f>
        <v>0</v>
      </c>
      <c r="CM101" s="651"/>
      <c r="CN101" s="652">
        <f>IF(CQ101&lt;&gt;0,(CQ101/$F101)*100,0)</f>
        <v>0</v>
      </c>
      <c r="CO101" s="649">
        <v>0</v>
      </c>
      <c r="CP101" s="649">
        <f>CQ101-CO101</f>
        <v>0</v>
      </c>
      <c r="CQ101" s="651"/>
      <c r="CR101" s="652">
        <f>IF(CU101&lt;&gt;0,(CU101/$F101)*100,0)</f>
        <v>0</v>
      </c>
      <c r="CS101" s="649">
        <v>0</v>
      </c>
      <c r="CT101" s="649">
        <f>CU101-CS101</f>
        <v>0</v>
      </c>
      <c r="CU101" s="651"/>
      <c r="CV101" s="652">
        <f>IF(CY101&lt;&gt;0,(CY101/$F101)*100,0)</f>
        <v>0</v>
      </c>
      <c r="CW101" s="649">
        <v>0</v>
      </c>
      <c r="CX101" s="649">
        <f>CY101-CW101</f>
        <v>0</v>
      </c>
      <c r="CY101" s="651"/>
      <c r="CZ101" s="652">
        <f>IF(DC101&lt;&gt;0,(DC101/$F101)*100,0)</f>
        <v>0</v>
      </c>
      <c r="DA101" s="649">
        <v>0</v>
      </c>
      <c r="DB101" s="649">
        <f>DC101-DA101</f>
        <v>0</v>
      </c>
      <c r="DC101" s="651"/>
      <c r="DD101" s="506"/>
      <c r="DE101" s="506"/>
      <c r="DF101" s="506"/>
      <c r="DG101" s="506"/>
      <c r="DH101" s="506"/>
      <c r="DI101" s="506"/>
      <c r="DJ101" s="506"/>
      <c r="DK101" s="506"/>
    </row>
    <row r="102" spans="2:115" ht="12.75" customHeight="1">
      <c r="B102" s="665"/>
      <c r="C102" s="627"/>
      <c r="D102" s="653" t="s">
        <v>2450</v>
      </c>
      <c r="E102" s="654" t="s">
        <v>2451</v>
      </c>
      <c r="F102" s="655" t="e">
        <f>IF(F101=0,F99,F101)</f>
        <v>#N/A</v>
      </c>
      <c r="G102" s="656"/>
      <c r="H102" s="657"/>
      <c r="I102" s="658"/>
      <c r="J102" s="658"/>
      <c r="K102" s="659"/>
      <c r="L102" s="660">
        <f t="shared" ref="L102:AQ102" si="129">L101+H102</f>
        <v>0</v>
      </c>
      <c r="M102" s="660">
        <f t="shared" si="129"/>
        <v>0</v>
      </c>
      <c r="N102" s="661">
        <f t="shared" si="129"/>
        <v>0</v>
      </c>
      <c r="O102" s="662">
        <f t="shared" si="129"/>
        <v>0</v>
      </c>
      <c r="P102" s="663">
        <f t="shared" si="129"/>
        <v>0</v>
      </c>
      <c r="Q102" s="660">
        <f t="shared" si="129"/>
        <v>0</v>
      </c>
      <c r="R102" s="660">
        <f t="shared" si="129"/>
        <v>0</v>
      </c>
      <c r="S102" s="662">
        <f t="shared" si="129"/>
        <v>0</v>
      </c>
      <c r="T102" s="663">
        <f t="shared" si="129"/>
        <v>0</v>
      </c>
      <c r="U102" s="660">
        <f t="shared" si="129"/>
        <v>0</v>
      </c>
      <c r="V102" s="660">
        <f t="shared" si="129"/>
        <v>0</v>
      </c>
      <c r="W102" s="662">
        <f t="shared" si="129"/>
        <v>0</v>
      </c>
      <c r="X102" s="663">
        <f t="shared" si="129"/>
        <v>0</v>
      </c>
      <c r="Y102" s="660">
        <f t="shared" si="129"/>
        <v>0</v>
      </c>
      <c r="Z102" s="660">
        <f t="shared" si="129"/>
        <v>0</v>
      </c>
      <c r="AA102" s="662">
        <f t="shared" si="129"/>
        <v>0</v>
      </c>
      <c r="AB102" s="663">
        <f t="shared" si="129"/>
        <v>0</v>
      </c>
      <c r="AC102" s="660">
        <f t="shared" si="129"/>
        <v>0</v>
      </c>
      <c r="AD102" s="660">
        <f t="shared" si="129"/>
        <v>0</v>
      </c>
      <c r="AE102" s="662">
        <f t="shared" si="129"/>
        <v>0</v>
      </c>
      <c r="AF102" s="663">
        <f t="shared" si="129"/>
        <v>0</v>
      </c>
      <c r="AG102" s="660">
        <f t="shared" si="129"/>
        <v>0</v>
      </c>
      <c r="AH102" s="660">
        <f t="shared" si="129"/>
        <v>0</v>
      </c>
      <c r="AI102" s="662">
        <f t="shared" si="129"/>
        <v>0</v>
      </c>
      <c r="AJ102" s="663">
        <f t="shared" si="129"/>
        <v>0</v>
      </c>
      <c r="AK102" s="660">
        <f t="shared" si="129"/>
        <v>0</v>
      </c>
      <c r="AL102" s="660">
        <f t="shared" si="129"/>
        <v>0</v>
      </c>
      <c r="AM102" s="662">
        <f t="shared" si="129"/>
        <v>0</v>
      </c>
      <c r="AN102" s="663">
        <f t="shared" si="129"/>
        <v>0</v>
      </c>
      <c r="AO102" s="660">
        <f t="shared" si="129"/>
        <v>0</v>
      </c>
      <c r="AP102" s="660">
        <f t="shared" si="129"/>
        <v>0</v>
      </c>
      <c r="AQ102" s="662">
        <f t="shared" si="129"/>
        <v>0</v>
      </c>
      <c r="AR102" s="663">
        <f t="shared" ref="AR102:BW102" si="130">AR101+AN102</f>
        <v>0</v>
      </c>
      <c r="AS102" s="660">
        <f t="shared" si="130"/>
        <v>0</v>
      </c>
      <c r="AT102" s="660">
        <f t="shared" si="130"/>
        <v>0</v>
      </c>
      <c r="AU102" s="662">
        <f t="shared" si="130"/>
        <v>0</v>
      </c>
      <c r="AV102" s="663">
        <f t="shared" si="130"/>
        <v>0</v>
      </c>
      <c r="AW102" s="660">
        <f t="shared" si="130"/>
        <v>0</v>
      </c>
      <c r="AX102" s="660">
        <f t="shared" si="130"/>
        <v>0</v>
      </c>
      <c r="AY102" s="662">
        <f t="shared" si="130"/>
        <v>0</v>
      </c>
      <c r="AZ102" s="663">
        <f t="shared" si="130"/>
        <v>0</v>
      </c>
      <c r="BA102" s="660">
        <f t="shared" si="130"/>
        <v>0</v>
      </c>
      <c r="BB102" s="660">
        <f t="shared" si="130"/>
        <v>0</v>
      </c>
      <c r="BC102" s="662">
        <f t="shared" si="130"/>
        <v>0</v>
      </c>
      <c r="BD102" s="663">
        <f t="shared" si="130"/>
        <v>0</v>
      </c>
      <c r="BE102" s="660">
        <f t="shared" si="130"/>
        <v>0</v>
      </c>
      <c r="BF102" s="660">
        <f t="shared" si="130"/>
        <v>0</v>
      </c>
      <c r="BG102" s="662">
        <f t="shared" si="130"/>
        <v>0</v>
      </c>
      <c r="BH102" s="663">
        <f t="shared" si="130"/>
        <v>0</v>
      </c>
      <c r="BI102" s="660">
        <f t="shared" si="130"/>
        <v>0</v>
      </c>
      <c r="BJ102" s="660">
        <f t="shared" si="130"/>
        <v>0</v>
      </c>
      <c r="BK102" s="662">
        <f t="shared" si="130"/>
        <v>0</v>
      </c>
      <c r="BL102" s="663">
        <f t="shared" si="130"/>
        <v>0</v>
      </c>
      <c r="BM102" s="660">
        <f t="shared" si="130"/>
        <v>0</v>
      </c>
      <c r="BN102" s="660">
        <f t="shared" si="130"/>
        <v>0</v>
      </c>
      <c r="BO102" s="662">
        <f t="shared" si="130"/>
        <v>0</v>
      </c>
      <c r="BP102" s="663">
        <f t="shared" si="130"/>
        <v>0</v>
      </c>
      <c r="BQ102" s="660">
        <f t="shared" si="130"/>
        <v>0</v>
      </c>
      <c r="BR102" s="660">
        <f t="shared" si="130"/>
        <v>0</v>
      </c>
      <c r="BS102" s="662">
        <f t="shared" si="130"/>
        <v>0</v>
      </c>
      <c r="BT102" s="663">
        <f t="shared" si="130"/>
        <v>0</v>
      </c>
      <c r="BU102" s="660">
        <f t="shared" si="130"/>
        <v>0</v>
      </c>
      <c r="BV102" s="660">
        <f t="shared" si="130"/>
        <v>0</v>
      </c>
      <c r="BW102" s="662">
        <f t="shared" si="130"/>
        <v>0</v>
      </c>
      <c r="BX102" s="663">
        <f t="shared" ref="BX102:DC102" si="131">BX101+BT102</f>
        <v>0</v>
      </c>
      <c r="BY102" s="660">
        <f t="shared" si="131"/>
        <v>0</v>
      </c>
      <c r="BZ102" s="660">
        <f t="shared" si="131"/>
        <v>0</v>
      </c>
      <c r="CA102" s="662">
        <f t="shared" si="131"/>
        <v>0</v>
      </c>
      <c r="CB102" s="663">
        <f t="shared" si="131"/>
        <v>0</v>
      </c>
      <c r="CC102" s="660">
        <f t="shared" si="131"/>
        <v>0</v>
      </c>
      <c r="CD102" s="660">
        <f t="shared" si="131"/>
        <v>0</v>
      </c>
      <c r="CE102" s="662">
        <f t="shared" si="131"/>
        <v>0</v>
      </c>
      <c r="CF102" s="663">
        <f t="shared" si="131"/>
        <v>0</v>
      </c>
      <c r="CG102" s="660">
        <f t="shared" si="131"/>
        <v>0</v>
      </c>
      <c r="CH102" s="660">
        <f t="shared" si="131"/>
        <v>0</v>
      </c>
      <c r="CI102" s="662">
        <f t="shared" si="131"/>
        <v>0</v>
      </c>
      <c r="CJ102" s="663">
        <f t="shared" si="131"/>
        <v>0</v>
      </c>
      <c r="CK102" s="660">
        <f t="shared" si="131"/>
        <v>0</v>
      </c>
      <c r="CL102" s="660">
        <f t="shared" si="131"/>
        <v>0</v>
      </c>
      <c r="CM102" s="662">
        <f t="shared" si="131"/>
        <v>0</v>
      </c>
      <c r="CN102" s="663">
        <f t="shared" si="131"/>
        <v>0</v>
      </c>
      <c r="CO102" s="660">
        <f t="shared" si="131"/>
        <v>0</v>
      </c>
      <c r="CP102" s="660">
        <f t="shared" si="131"/>
        <v>0</v>
      </c>
      <c r="CQ102" s="662">
        <f t="shared" si="131"/>
        <v>0</v>
      </c>
      <c r="CR102" s="663">
        <f t="shared" si="131"/>
        <v>0</v>
      </c>
      <c r="CS102" s="660">
        <f t="shared" si="131"/>
        <v>0</v>
      </c>
      <c r="CT102" s="660">
        <f t="shared" si="131"/>
        <v>0</v>
      </c>
      <c r="CU102" s="662">
        <f t="shared" si="131"/>
        <v>0</v>
      </c>
      <c r="CV102" s="663">
        <f t="shared" si="131"/>
        <v>0</v>
      </c>
      <c r="CW102" s="660">
        <f t="shared" si="131"/>
        <v>0</v>
      </c>
      <c r="CX102" s="660">
        <f t="shared" si="131"/>
        <v>0</v>
      </c>
      <c r="CY102" s="662">
        <f t="shared" si="131"/>
        <v>0</v>
      </c>
      <c r="CZ102" s="663">
        <f t="shared" si="131"/>
        <v>0</v>
      </c>
      <c r="DA102" s="660">
        <f t="shared" si="131"/>
        <v>0</v>
      </c>
      <c r="DB102" s="660">
        <f t="shared" si="131"/>
        <v>0</v>
      </c>
      <c r="DC102" s="662">
        <f t="shared" si="131"/>
        <v>0</v>
      </c>
      <c r="DD102" s="506"/>
      <c r="DE102" s="506"/>
      <c r="DF102" s="506"/>
      <c r="DG102" s="506"/>
      <c r="DH102" s="506"/>
      <c r="DI102" s="506"/>
      <c r="DJ102" s="506"/>
      <c r="DK102" s="506"/>
    </row>
    <row r="103" spans="2:115" ht="12.75" customHeight="1">
      <c r="B103" s="610">
        <v>23</v>
      </c>
      <c r="C103" s="664" t="e">
        <f>NA()</f>
        <v>#N/A</v>
      </c>
      <c r="D103" s="612" t="s">
        <v>2445</v>
      </c>
      <c r="E103" s="613" t="s">
        <v>2446</v>
      </c>
      <c r="F103" s="614" t="e">
        <f>NA()</f>
        <v>#N/A</v>
      </c>
      <c r="G103" s="615" t="e">
        <f>NA()</f>
        <v>#N/A</v>
      </c>
      <c r="H103" s="616"/>
      <c r="I103" s="617"/>
      <c r="J103" s="617"/>
      <c r="K103" s="618"/>
      <c r="L103" s="619" t="e">
        <f>NA()</f>
        <v>#N/A</v>
      </c>
      <c r="M103" s="620" t="e">
        <f>NA()</f>
        <v>#N/A</v>
      </c>
      <c r="N103" s="621" t="e">
        <f>NA()</f>
        <v>#N/A</v>
      </c>
      <c r="O103" s="622" t="e">
        <f>M103+N103</f>
        <v>#N/A</v>
      </c>
      <c r="P103" s="623" t="e">
        <f>NA()</f>
        <v>#N/A</v>
      </c>
      <c r="Q103" s="624" t="e">
        <f>NA()</f>
        <v>#N/A</v>
      </c>
      <c r="R103" s="624" t="e">
        <f>NA()</f>
        <v>#N/A</v>
      </c>
      <c r="S103" s="625" t="e">
        <f>Q103+R103</f>
        <v>#N/A</v>
      </c>
      <c r="T103" s="623" t="e">
        <f>NA()</f>
        <v>#N/A</v>
      </c>
      <c r="U103" s="624" t="e">
        <f>NA()</f>
        <v>#N/A</v>
      </c>
      <c r="V103" s="624" t="e">
        <f>NA()</f>
        <v>#N/A</v>
      </c>
      <c r="W103" s="625" t="e">
        <f>U103+V103</f>
        <v>#N/A</v>
      </c>
      <c r="X103" s="623" t="e">
        <f>NA()</f>
        <v>#N/A</v>
      </c>
      <c r="Y103" s="624" t="e">
        <f>NA()</f>
        <v>#N/A</v>
      </c>
      <c r="Z103" s="624" t="e">
        <f>NA()</f>
        <v>#N/A</v>
      </c>
      <c r="AA103" s="625" t="e">
        <f>Y103+Z103</f>
        <v>#N/A</v>
      </c>
      <c r="AB103" s="623" t="e">
        <f>NA()</f>
        <v>#N/A</v>
      </c>
      <c r="AC103" s="624" t="e">
        <f>NA()</f>
        <v>#N/A</v>
      </c>
      <c r="AD103" s="624" t="e">
        <f>NA()</f>
        <v>#N/A</v>
      </c>
      <c r="AE103" s="625" t="e">
        <f>AC103+AD103</f>
        <v>#N/A</v>
      </c>
      <c r="AF103" s="623" t="e">
        <f>NA()</f>
        <v>#N/A</v>
      </c>
      <c r="AG103" s="624" t="e">
        <f>NA()</f>
        <v>#N/A</v>
      </c>
      <c r="AH103" s="624" t="e">
        <f>NA()</f>
        <v>#N/A</v>
      </c>
      <c r="AI103" s="625" t="e">
        <f>AG103+AH103</f>
        <v>#N/A</v>
      </c>
      <c r="AJ103" s="623" t="e">
        <f>NA()</f>
        <v>#N/A</v>
      </c>
      <c r="AK103" s="624" t="e">
        <f>NA()</f>
        <v>#N/A</v>
      </c>
      <c r="AL103" s="624" t="e">
        <f>NA()</f>
        <v>#N/A</v>
      </c>
      <c r="AM103" s="625" t="e">
        <f>AK103+AL103</f>
        <v>#N/A</v>
      </c>
      <c r="AN103" s="623" t="e">
        <f>NA()</f>
        <v>#N/A</v>
      </c>
      <c r="AO103" s="624" t="e">
        <f>NA()</f>
        <v>#N/A</v>
      </c>
      <c r="AP103" s="624" t="e">
        <f>NA()</f>
        <v>#N/A</v>
      </c>
      <c r="AQ103" s="625" t="e">
        <f>AO103+AP103</f>
        <v>#N/A</v>
      </c>
      <c r="AR103" s="623" t="e">
        <f>NA()</f>
        <v>#N/A</v>
      </c>
      <c r="AS103" s="624" t="e">
        <f>NA()</f>
        <v>#N/A</v>
      </c>
      <c r="AT103" s="624" t="e">
        <f>NA()</f>
        <v>#N/A</v>
      </c>
      <c r="AU103" s="625" t="e">
        <f>AS103+AT103</f>
        <v>#N/A</v>
      </c>
      <c r="AV103" s="623" t="e">
        <f>NA()</f>
        <v>#N/A</v>
      </c>
      <c r="AW103" s="624" t="e">
        <f>NA()</f>
        <v>#N/A</v>
      </c>
      <c r="AX103" s="624" t="e">
        <f>NA()</f>
        <v>#N/A</v>
      </c>
      <c r="AY103" s="625" t="e">
        <f>AW103+AX103</f>
        <v>#N/A</v>
      </c>
      <c r="AZ103" s="623" t="e">
        <f>NA()</f>
        <v>#N/A</v>
      </c>
      <c r="BA103" s="624" t="e">
        <f>NA()</f>
        <v>#N/A</v>
      </c>
      <c r="BB103" s="624" t="e">
        <f>NA()</f>
        <v>#N/A</v>
      </c>
      <c r="BC103" s="625" t="e">
        <f>BA103+BB103</f>
        <v>#N/A</v>
      </c>
      <c r="BD103" s="623" t="e">
        <f>NA()</f>
        <v>#N/A</v>
      </c>
      <c r="BE103" s="624" t="e">
        <f>NA()</f>
        <v>#N/A</v>
      </c>
      <c r="BF103" s="624" t="e">
        <f>NA()</f>
        <v>#N/A</v>
      </c>
      <c r="BG103" s="625" t="e">
        <f>BE103+BF103</f>
        <v>#N/A</v>
      </c>
      <c r="BH103" s="623" t="e">
        <f>NA()</f>
        <v>#N/A</v>
      </c>
      <c r="BI103" s="624" t="e">
        <f>NA()</f>
        <v>#N/A</v>
      </c>
      <c r="BJ103" s="624" t="e">
        <f>NA()</f>
        <v>#N/A</v>
      </c>
      <c r="BK103" s="625" t="e">
        <f>BI103+BJ103</f>
        <v>#N/A</v>
      </c>
      <c r="BL103" s="623" t="e">
        <f>NA()</f>
        <v>#N/A</v>
      </c>
      <c r="BM103" s="624" t="e">
        <f>NA()</f>
        <v>#N/A</v>
      </c>
      <c r="BN103" s="624" t="e">
        <f>NA()</f>
        <v>#N/A</v>
      </c>
      <c r="BO103" s="625" t="e">
        <f>BM103+BN103</f>
        <v>#N/A</v>
      </c>
      <c r="BP103" s="623" t="e">
        <f>NA()</f>
        <v>#N/A</v>
      </c>
      <c r="BQ103" s="624" t="e">
        <f>NA()</f>
        <v>#N/A</v>
      </c>
      <c r="BR103" s="624" t="e">
        <f>NA()</f>
        <v>#N/A</v>
      </c>
      <c r="BS103" s="625" t="e">
        <f>BQ103+BR103</f>
        <v>#N/A</v>
      </c>
      <c r="BT103" s="623" t="e">
        <f>NA()</f>
        <v>#N/A</v>
      </c>
      <c r="BU103" s="624" t="e">
        <f>NA()</f>
        <v>#N/A</v>
      </c>
      <c r="BV103" s="624" t="e">
        <f>NA()</f>
        <v>#N/A</v>
      </c>
      <c r="BW103" s="625" t="e">
        <f>BU103+BV103</f>
        <v>#N/A</v>
      </c>
      <c r="BX103" s="623" t="e">
        <f>NA()</f>
        <v>#N/A</v>
      </c>
      <c r="BY103" s="624" t="e">
        <f>NA()</f>
        <v>#N/A</v>
      </c>
      <c r="BZ103" s="624" t="e">
        <f>NA()</f>
        <v>#N/A</v>
      </c>
      <c r="CA103" s="625" t="e">
        <f>BY103+BZ103</f>
        <v>#N/A</v>
      </c>
      <c r="CB103" s="623" t="e">
        <f>NA()</f>
        <v>#N/A</v>
      </c>
      <c r="CC103" s="624" t="e">
        <f>NA()</f>
        <v>#N/A</v>
      </c>
      <c r="CD103" s="624" t="e">
        <f>NA()</f>
        <v>#N/A</v>
      </c>
      <c r="CE103" s="625" t="e">
        <f>CC103+CD103</f>
        <v>#N/A</v>
      </c>
      <c r="CF103" s="623" t="e">
        <f>NA()</f>
        <v>#N/A</v>
      </c>
      <c r="CG103" s="624" t="e">
        <f>NA()</f>
        <v>#N/A</v>
      </c>
      <c r="CH103" s="624" t="e">
        <f>NA()</f>
        <v>#N/A</v>
      </c>
      <c r="CI103" s="625" t="e">
        <f>CG103+CH103</f>
        <v>#N/A</v>
      </c>
      <c r="CJ103" s="623" t="e">
        <f>NA()</f>
        <v>#N/A</v>
      </c>
      <c r="CK103" s="624" t="e">
        <f>NA()</f>
        <v>#N/A</v>
      </c>
      <c r="CL103" s="624" t="e">
        <f>NA()</f>
        <v>#N/A</v>
      </c>
      <c r="CM103" s="625" t="e">
        <f>CK103+CL103</f>
        <v>#N/A</v>
      </c>
      <c r="CN103" s="623" t="e">
        <f>NA()</f>
        <v>#N/A</v>
      </c>
      <c r="CO103" s="624" t="e">
        <f>NA()</f>
        <v>#N/A</v>
      </c>
      <c r="CP103" s="624" t="e">
        <f>NA()</f>
        <v>#N/A</v>
      </c>
      <c r="CQ103" s="625" t="e">
        <f>CO103+CP103</f>
        <v>#N/A</v>
      </c>
      <c r="CR103" s="623" t="e">
        <f>NA()</f>
        <v>#N/A</v>
      </c>
      <c r="CS103" s="624" t="e">
        <f>NA()</f>
        <v>#N/A</v>
      </c>
      <c r="CT103" s="624" t="e">
        <f>NA()</f>
        <v>#N/A</v>
      </c>
      <c r="CU103" s="625" t="e">
        <f>CS103+CT103</f>
        <v>#N/A</v>
      </c>
      <c r="CV103" s="623" t="e">
        <f>NA()</f>
        <v>#N/A</v>
      </c>
      <c r="CW103" s="624" t="e">
        <f>NA()</f>
        <v>#N/A</v>
      </c>
      <c r="CX103" s="624" t="e">
        <f>NA()</f>
        <v>#N/A</v>
      </c>
      <c r="CY103" s="625" t="e">
        <f>CW103+CX103</f>
        <v>#N/A</v>
      </c>
      <c r="CZ103" s="623" t="e">
        <f>NA()</f>
        <v>#N/A</v>
      </c>
      <c r="DA103" s="624" t="e">
        <f>NA()</f>
        <v>#N/A</v>
      </c>
      <c r="DB103" s="624" t="e">
        <f>NA()</f>
        <v>#N/A</v>
      </c>
      <c r="DC103" s="625" t="e">
        <f>DA103+DB103</f>
        <v>#N/A</v>
      </c>
      <c r="DD103" s="506"/>
      <c r="DE103" s="506"/>
      <c r="DF103" s="506"/>
      <c r="DG103" s="506"/>
      <c r="DH103" s="506"/>
      <c r="DI103" s="506"/>
      <c r="DJ103" s="506"/>
      <c r="DK103" s="506"/>
    </row>
    <row r="104" spans="2:115" ht="12.75" customHeight="1">
      <c r="B104" s="626"/>
      <c r="C104" s="627"/>
      <c r="D104" s="628" t="s">
        <v>2445</v>
      </c>
      <c r="E104" s="629" t="s">
        <v>2447</v>
      </c>
      <c r="F104" s="630">
        <f>IF(F105&lt;&gt;0,F103-F105,0)</f>
        <v>0</v>
      </c>
      <c r="G104" s="631"/>
      <c r="H104" s="632"/>
      <c r="I104" s="633"/>
      <c r="J104" s="633"/>
      <c r="K104" s="634"/>
      <c r="L104" s="635" t="e">
        <f t="shared" ref="L104:AQ104" si="132">L103+H104</f>
        <v>#N/A</v>
      </c>
      <c r="M104" s="635" t="e">
        <f t="shared" si="132"/>
        <v>#N/A</v>
      </c>
      <c r="N104" s="636" t="e">
        <f t="shared" si="132"/>
        <v>#N/A</v>
      </c>
      <c r="O104" s="637" t="e">
        <f t="shared" si="132"/>
        <v>#N/A</v>
      </c>
      <c r="P104" s="638" t="e">
        <f t="shared" si="132"/>
        <v>#N/A</v>
      </c>
      <c r="Q104" s="639" t="e">
        <f t="shared" si="132"/>
        <v>#N/A</v>
      </c>
      <c r="R104" s="640" t="e">
        <f t="shared" si="132"/>
        <v>#N/A</v>
      </c>
      <c r="S104" s="641" t="e">
        <f t="shared" si="132"/>
        <v>#N/A</v>
      </c>
      <c r="T104" s="638" t="e">
        <f t="shared" si="132"/>
        <v>#N/A</v>
      </c>
      <c r="U104" s="639" t="e">
        <f t="shared" si="132"/>
        <v>#N/A</v>
      </c>
      <c r="V104" s="640" t="e">
        <f t="shared" si="132"/>
        <v>#N/A</v>
      </c>
      <c r="W104" s="641" t="e">
        <f t="shared" si="132"/>
        <v>#N/A</v>
      </c>
      <c r="X104" s="638" t="e">
        <f t="shared" si="132"/>
        <v>#N/A</v>
      </c>
      <c r="Y104" s="639" t="e">
        <f t="shared" si="132"/>
        <v>#N/A</v>
      </c>
      <c r="Z104" s="640" t="e">
        <f t="shared" si="132"/>
        <v>#N/A</v>
      </c>
      <c r="AA104" s="641" t="e">
        <f t="shared" si="132"/>
        <v>#N/A</v>
      </c>
      <c r="AB104" s="638" t="e">
        <f t="shared" si="132"/>
        <v>#N/A</v>
      </c>
      <c r="AC104" s="639" t="e">
        <f t="shared" si="132"/>
        <v>#N/A</v>
      </c>
      <c r="AD104" s="640" t="e">
        <f t="shared" si="132"/>
        <v>#N/A</v>
      </c>
      <c r="AE104" s="641" t="e">
        <f t="shared" si="132"/>
        <v>#N/A</v>
      </c>
      <c r="AF104" s="638" t="e">
        <f t="shared" si="132"/>
        <v>#N/A</v>
      </c>
      <c r="AG104" s="639" t="e">
        <f t="shared" si="132"/>
        <v>#N/A</v>
      </c>
      <c r="AH104" s="640" t="e">
        <f t="shared" si="132"/>
        <v>#N/A</v>
      </c>
      <c r="AI104" s="641" t="e">
        <f t="shared" si="132"/>
        <v>#N/A</v>
      </c>
      <c r="AJ104" s="638" t="e">
        <f t="shared" si="132"/>
        <v>#N/A</v>
      </c>
      <c r="AK104" s="639" t="e">
        <f t="shared" si="132"/>
        <v>#N/A</v>
      </c>
      <c r="AL104" s="640" t="e">
        <f t="shared" si="132"/>
        <v>#N/A</v>
      </c>
      <c r="AM104" s="641" t="e">
        <f t="shared" si="132"/>
        <v>#N/A</v>
      </c>
      <c r="AN104" s="638" t="e">
        <f t="shared" si="132"/>
        <v>#N/A</v>
      </c>
      <c r="AO104" s="639" t="e">
        <f t="shared" si="132"/>
        <v>#N/A</v>
      </c>
      <c r="AP104" s="640" t="e">
        <f t="shared" si="132"/>
        <v>#N/A</v>
      </c>
      <c r="AQ104" s="641" t="e">
        <f t="shared" si="132"/>
        <v>#N/A</v>
      </c>
      <c r="AR104" s="638" t="e">
        <f t="shared" ref="AR104:BW104" si="133">AR103+AN104</f>
        <v>#N/A</v>
      </c>
      <c r="AS104" s="639" t="e">
        <f t="shared" si="133"/>
        <v>#N/A</v>
      </c>
      <c r="AT104" s="640" t="e">
        <f t="shared" si="133"/>
        <v>#N/A</v>
      </c>
      <c r="AU104" s="641" t="e">
        <f t="shared" si="133"/>
        <v>#N/A</v>
      </c>
      <c r="AV104" s="638" t="e">
        <f t="shared" si="133"/>
        <v>#N/A</v>
      </c>
      <c r="AW104" s="639" t="e">
        <f t="shared" si="133"/>
        <v>#N/A</v>
      </c>
      <c r="AX104" s="640" t="e">
        <f t="shared" si="133"/>
        <v>#N/A</v>
      </c>
      <c r="AY104" s="641" t="e">
        <f t="shared" si="133"/>
        <v>#N/A</v>
      </c>
      <c r="AZ104" s="638" t="e">
        <f t="shared" si="133"/>
        <v>#N/A</v>
      </c>
      <c r="BA104" s="639" t="e">
        <f t="shared" si="133"/>
        <v>#N/A</v>
      </c>
      <c r="BB104" s="640" t="e">
        <f t="shared" si="133"/>
        <v>#N/A</v>
      </c>
      <c r="BC104" s="641" t="e">
        <f t="shared" si="133"/>
        <v>#N/A</v>
      </c>
      <c r="BD104" s="638" t="e">
        <f t="shared" si="133"/>
        <v>#N/A</v>
      </c>
      <c r="BE104" s="639" t="e">
        <f t="shared" si="133"/>
        <v>#N/A</v>
      </c>
      <c r="BF104" s="640" t="e">
        <f t="shared" si="133"/>
        <v>#N/A</v>
      </c>
      <c r="BG104" s="641" t="e">
        <f t="shared" si="133"/>
        <v>#N/A</v>
      </c>
      <c r="BH104" s="638" t="e">
        <f t="shared" si="133"/>
        <v>#N/A</v>
      </c>
      <c r="BI104" s="639" t="e">
        <f t="shared" si="133"/>
        <v>#N/A</v>
      </c>
      <c r="BJ104" s="640" t="e">
        <f t="shared" si="133"/>
        <v>#N/A</v>
      </c>
      <c r="BK104" s="641" t="e">
        <f t="shared" si="133"/>
        <v>#N/A</v>
      </c>
      <c r="BL104" s="638" t="e">
        <f t="shared" si="133"/>
        <v>#N/A</v>
      </c>
      <c r="BM104" s="639" t="e">
        <f t="shared" si="133"/>
        <v>#N/A</v>
      </c>
      <c r="BN104" s="640" t="e">
        <f t="shared" si="133"/>
        <v>#N/A</v>
      </c>
      <c r="BO104" s="641" t="e">
        <f t="shared" si="133"/>
        <v>#N/A</v>
      </c>
      <c r="BP104" s="638" t="e">
        <f t="shared" si="133"/>
        <v>#N/A</v>
      </c>
      <c r="BQ104" s="639" t="e">
        <f t="shared" si="133"/>
        <v>#N/A</v>
      </c>
      <c r="BR104" s="640" t="e">
        <f t="shared" si="133"/>
        <v>#N/A</v>
      </c>
      <c r="BS104" s="641" t="e">
        <f t="shared" si="133"/>
        <v>#N/A</v>
      </c>
      <c r="BT104" s="638" t="e">
        <f t="shared" si="133"/>
        <v>#N/A</v>
      </c>
      <c r="BU104" s="639" t="e">
        <f t="shared" si="133"/>
        <v>#N/A</v>
      </c>
      <c r="BV104" s="640" t="e">
        <f t="shared" si="133"/>
        <v>#N/A</v>
      </c>
      <c r="BW104" s="641" t="e">
        <f t="shared" si="133"/>
        <v>#N/A</v>
      </c>
      <c r="BX104" s="638" t="e">
        <f t="shared" ref="BX104:DC104" si="134">BX103+BT104</f>
        <v>#N/A</v>
      </c>
      <c r="BY104" s="639" t="e">
        <f t="shared" si="134"/>
        <v>#N/A</v>
      </c>
      <c r="BZ104" s="640" t="e">
        <f t="shared" si="134"/>
        <v>#N/A</v>
      </c>
      <c r="CA104" s="641" t="e">
        <f t="shared" si="134"/>
        <v>#N/A</v>
      </c>
      <c r="CB104" s="638" t="e">
        <f t="shared" si="134"/>
        <v>#N/A</v>
      </c>
      <c r="CC104" s="639" t="e">
        <f t="shared" si="134"/>
        <v>#N/A</v>
      </c>
      <c r="CD104" s="640" t="e">
        <f t="shared" si="134"/>
        <v>#N/A</v>
      </c>
      <c r="CE104" s="641" t="e">
        <f t="shared" si="134"/>
        <v>#N/A</v>
      </c>
      <c r="CF104" s="638" t="e">
        <f t="shared" si="134"/>
        <v>#N/A</v>
      </c>
      <c r="CG104" s="639" t="e">
        <f t="shared" si="134"/>
        <v>#N/A</v>
      </c>
      <c r="CH104" s="640" t="e">
        <f t="shared" si="134"/>
        <v>#N/A</v>
      </c>
      <c r="CI104" s="641" t="e">
        <f t="shared" si="134"/>
        <v>#N/A</v>
      </c>
      <c r="CJ104" s="638" t="e">
        <f t="shared" si="134"/>
        <v>#N/A</v>
      </c>
      <c r="CK104" s="639" t="e">
        <f t="shared" si="134"/>
        <v>#N/A</v>
      </c>
      <c r="CL104" s="640" t="e">
        <f t="shared" si="134"/>
        <v>#N/A</v>
      </c>
      <c r="CM104" s="641" t="e">
        <f t="shared" si="134"/>
        <v>#N/A</v>
      </c>
      <c r="CN104" s="638" t="e">
        <f t="shared" si="134"/>
        <v>#N/A</v>
      </c>
      <c r="CO104" s="639" t="e">
        <f t="shared" si="134"/>
        <v>#N/A</v>
      </c>
      <c r="CP104" s="640" t="e">
        <f t="shared" si="134"/>
        <v>#N/A</v>
      </c>
      <c r="CQ104" s="641" t="e">
        <f t="shared" si="134"/>
        <v>#N/A</v>
      </c>
      <c r="CR104" s="638" t="e">
        <f t="shared" si="134"/>
        <v>#N/A</v>
      </c>
      <c r="CS104" s="639" t="e">
        <f t="shared" si="134"/>
        <v>#N/A</v>
      </c>
      <c r="CT104" s="640" t="e">
        <f t="shared" si="134"/>
        <v>#N/A</v>
      </c>
      <c r="CU104" s="641" t="e">
        <f t="shared" si="134"/>
        <v>#N/A</v>
      </c>
      <c r="CV104" s="638" t="e">
        <f t="shared" si="134"/>
        <v>#N/A</v>
      </c>
      <c r="CW104" s="639" t="e">
        <f t="shared" si="134"/>
        <v>#N/A</v>
      </c>
      <c r="CX104" s="640" t="e">
        <f t="shared" si="134"/>
        <v>#N/A</v>
      </c>
      <c r="CY104" s="641" t="e">
        <f t="shared" si="134"/>
        <v>#N/A</v>
      </c>
      <c r="CZ104" s="638" t="e">
        <f t="shared" si="134"/>
        <v>#N/A</v>
      </c>
      <c r="DA104" s="639" t="e">
        <f t="shared" si="134"/>
        <v>#N/A</v>
      </c>
      <c r="DB104" s="640" t="e">
        <f t="shared" si="134"/>
        <v>#N/A</v>
      </c>
      <c r="DC104" s="641" t="e">
        <f t="shared" si="134"/>
        <v>#N/A</v>
      </c>
      <c r="DD104" s="506"/>
      <c r="DE104" s="506"/>
      <c r="DF104" s="506"/>
      <c r="DG104" s="506"/>
      <c r="DH104" s="506"/>
      <c r="DI104" s="506"/>
      <c r="DJ104" s="506"/>
      <c r="DK104" s="506"/>
    </row>
    <row r="105" spans="2:115" ht="12.75" customHeight="1">
      <c r="B105" s="626"/>
      <c r="C105" s="627"/>
      <c r="D105" s="642" t="s">
        <v>2448</v>
      </c>
      <c r="E105" s="643" t="s">
        <v>2449</v>
      </c>
      <c r="F105" s="644"/>
      <c r="G105" s="645">
        <f>IF(F105=0,0,F105/F$115)</f>
        <v>0</v>
      </c>
      <c r="H105" s="646"/>
      <c r="I105" s="647"/>
      <c r="J105" s="647"/>
      <c r="K105" s="648"/>
      <c r="L105" s="649">
        <f>IF(O105&lt;&gt;0,(O105/$F105)*100,0)</f>
        <v>0</v>
      </c>
      <c r="M105" s="649">
        <v>0</v>
      </c>
      <c r="N105" s="650">
        <f>O105-M105</f>
        <v>0</v>
      </c>
      <c r="O105" s="651"/>
      <c r="P105" s="652">
        <f>IF(S105&lt;&gt;0,(S105/$F105)*100,0)</f>
        <v>0</v>
      </c>
      <c r="Q105" s="649">
        <v>0</v>
      </c>
      <c r="R105" s="649">
        <f>S105-Q105</f>
        <v>0</v>
      </c>
      <c r="S105" s="651"/>
      <c r="T105" s="652">
        <f>IF(W105&lt;&gt;0,(W105/$F105)*100,0)</f>
        <v>0</v>
      </c>
      <c r="U105" s="649">
        <v>0</v>
      </c>
      <c r="V105" s="649">
        <f>W105-U105</f>
        <v>0</v>
      </c>
      <c r="W105" s="651"/>
      <c r="X105" s="652">
        <f>IF(AA105&lt;&gt;0,(AA105/$F105)*100,0)</f>
        <v>0</v>
      </c>
      <c r="Y105" s="649">
        <v>0</v>
      </c>
      <c r="Z105" s="649">
        <f>AA105-Y105</f>
        <v>0</v>
      </c>
      <c r="AA105" s="651"/>
      <c r="AB105" s="652">
        <f>IF(AE105&lt;&gt;0,(AE105/$F105)*100,0)</f>
        <v>0</v>
      </c>
      <c r="AC105" s="649">
        <v>0</v>
      </c>
      <c r="AD105" s="649">
        <f>AE105-AC105</f>
        <v>0</v>
      </c>
      <c r="AE105" s="651"/>
      <c r="AF105" s="652">
        <f>IF(AI105&lt;&gt;0,(AI105/$F105)*100,0)</f>
        <v>0</v>
      </c>
      <c r="AG105" s="649">
        <v>0</v>
      </c>
      <c r="AH105" s="649">
        <f>AI105-AG105</f>
        <v>0</v>
      </c>
      <c r="AI105" s="651"/>
      <c r="AJ105" s="652">
        <f>IF(AM105&lt;&gt;0,(AM105/$F105)*100,0)</f>
        <v>0</v>
      </c>
      <c r="AK105" s="649">
        <v>0</v>
      </c>
      <c r="AL105" s="649">
        <f>AM105-AK105</f>
        <v>0</v>
      </c>
      <c r="AM105" s="651"/>
      <c r="AN105" s="652">
        <f>IF(AQ105&lt;&gt;0,(AQ105/$F105)*100,0)</f>
        <v>0</v>
      </c>
      <c r="AO105" s="649">
        <v>0</v>
      </c>
      <c r="AP105" s="649">
        <f>AQ105-AO105</f>
        <v>0</v>
      </c>
      <c r="AQ105" s="651"/>
      <c r="AR105" s="652">
        <f>IF(AU105&lt;&gt;0,(AU105/$F105)*100,0)</f>
        <v>0</v>
      </c>
      <c r="AS105" s="649">
        <v>0</v>
      </c>
      <c r="AT105" s="649">
        <f>AU105-AS105</f>
        <v>0</v>
      </c>
      <c r="AU105" s="651"/>
      <c r="AV105" s="652">
        <f>IF(AY105&lt;&gt;0,(AY105/$F105)*100,0)</f>
        <v>0</v>
      </c>
      <c r="AW105" s="649">
        <v>0</v>
      </c>
      <c r="AX105" s="649">
        <f>AY105-AW105</f>
        <v>0</v>
      </c>
      <c r="AY105" s="651"/>
      <c r="AZ105" s="652">
        <f>IF(BC105&lt;&gt;0,(BC105/$F105)*100,0)</f>
        <v>0</v>
      </c>
      <c r="BA105" s="649">
        <v>0</v>
      </c>
      <c r="BB105" s="649">
        <f>BC105-BA105</f>
        <v>0</v>
      </c>
      <c r="BC105" s="651"/>
      <c r="BD105" s="652">
        <f>IF(BG105&lt;&gt;0,(BG105/$F105)*100,0)</f>
        <v>0</v>
      </c>
      <c r="BE105" s="649">
        <v>0</v>
      </c>
      <c r="BF105" s="649">
        <f>BG105-BE105</f>
        <v>0</v>
      </c>
      <c r="BG105" s="651"/>
      <c r="BH105" s="652">
        <f>IF(BK105&lt;&gt;0,(BK105/$F105)*100,0)</f>
        <v>0</v>
      </c>
      <c r="BI105" s="649">
        <v>0</v>
      </c>
      <c r="BJ105" s="649">
        <f>BK105-BI105</f>
        <v>0</v>
      </c>
      <c r="BK105" s="651"/>
      <c r="BL105" s="652">
        <f>IF(BO105&lt;&gt;0,(BO105/$F105)*100,0)</f>
        <v>0</v>
      </c>
      <c r="BM105" s="649">
        <v>0</v>
      </c>
      <c r="BN105" s="649">
        <f>BO105-BM105</f>
        <v>0</v>
      </c>
      <c r="BO105" s="651"/>
      <c r="BP105" s="652">
        <f>IF(BS105&lt;&gt;0,(BS105/$F105)*100,0)</f>
        <v>0</v>
      </c>
      <c r="BQ105" s="649">
        <v>0</v>
      </c>
      <c r="BR105" s="649">
        <f>BS105-BQ105</f>
        <v>0</v>
      </c>
      <c r="BS105" s="651"/>
      <c r="BT105" s="652">
        <f>IF(BW105&lt;&gt;0,(BW105/$F105)*100,0)</f>
        <v>0</v>
      </c>
      <c r="BU105" s="649">
        <v>0</v>
      </c>
      <c r="BV105" s="649">
        <f>BW105-BU105</f>
        <v>0</v>
      </c>
      <c r="BW105" s="651"/>
      <c r="BX105" s="652">
        <f>IF(CA105&lt;&gt;0,(CA105/$F105)*100,0)</f>
        <v>0</v>
      </c>
      <c r="BY105" s="649">
        <v>0</v>
      </c>
      <c r="BZ105" s="649">
        <f>CA105-BY105</f>
        <v>0</v>
      </c>
      <c r="CA105" s="651"/>
      <c r="CB105" s="652">
        <f>IF(CE105&lt;&gt;0,(CE105/$F105)*100,0)</f>
        <v>0</v>
      </c>
      <c r="CC105" s="649">
        <v>0</v>
      </c>
      <c r="CD105" s="649">
        <f>CE105-CC105</f>
        <v>0</v>
      </c>
      <c r="CE105" s="651"/>
      <c r="CF105" s="652">
        <f>IF(CI105&lt;&gt;0,(CI105/$F105)*100,0)</f>
        <v>0</v>
      </c>
      <c r="CG105" s="649">
        <v>0</v>
      </c>
      <c r="CH105" s="649">
        <f>CI105-CG105</f>
        <v>0</v>
      </c>
      <c r="CI105" s="651"/>
      <c r="CJ105" s="652">
        <f>IF(CM105&lt;&gt;0,(CM105/$F105)*100,0)</f>
        <v>0</v>
      </c>
      <c r="CK105" s="649">
        <v>0</v>
      </c>
      <c r="CL105" s="649">
        <f>CM105-CK105</f>
        <v>0</v>
      </c>
      <c r="CM105" s="651"/>
      <c r="CN105" s="652">
        <f>IF(CQ105&lt;&gt;0,(CQ105/$F105)*100,0)</f>
        <v>0</v>
      </c>
      <c r="CO105" s="649">
        <v>0</v>
      </c>
      <c r="CP105" s="649">
        <f>CQ105-CO105</f>
        <v>0</v>
      </c>
      <c r="CQ105" s="651"/>
      <c r="CR105" s="652">
        <f>IF(CU105&lt;&gt;0,(CU105/$F105)*100,0)</f>
        <v>0</v>
      </c>
      <c r="CS105" s="649">
        <v>0</v>
      </c>
      <c r="CT105" s="649">
        <f>CU105-CS105</f>
        <v>0</v>
      </c>
      <c r="CU105" s="651"/>
      <c r="CV105" s="652">
        <f>IF(CY105&lt;&gt;0,(CY105/$F105)*100,0)</f>
        <v>0</v>
      </c>
      <c r="CW105" s="649">
        <v>0</v>
      </c>
      <c r="CX105" s="649">
        <f>CY105-CW105</f>
        <v>0</v>
      </c>
      <c r="CY105" s="651"/>
      <c r="CZ105" s="652">
        <f>IF(DC105&lt;&gt;0,(DC105/$F105)*100,0)</f>
        <v>0</v>
      </c>
      <c r="DA105" s="649">
        <v>0</v>
      </c>
      <c r="DB105" s="649">
        <f>DC105-DA105</f>
        <v>0</v>
      </c>
      <c r="DC105" s="651"/>
      <c r="DD105" s="506"/>
      <c r="DE105" s="506"/>
      <c r="DF105" s="506"/>
      <c r="DG105" s="506"/>
      <c r="DH105" s="506"/>
      <c r="DI105" s="506"/>
      <c r="DJ105" s="506"/>
      <c r="DK105" s="506"/>
    </row>
    <row r="106" spans="2:115" ht="12.75" customHeight="1">
      <c r="B106" s="665"/>
      <c r="C106" s="627"/>
      <c r="D106" s="653" t="s">
        <v>2450</v>
      </c>
      <c r="E106" s="654" t="s">
        <v>2451</v>
      </c>
      <c r="F106" s="655" t="e">
        <f>IF(F105=0,F103,F105)</f>
        <v>#N/A</v>
      </c>
      <c r="G106" s="656"/>
      <c r="H106" s="657"/>
      <c r="I106" s="658"/>
      <c r="J106" s="658"/>
      <c r="K106" s="659"/>
      <c r="L106" s="660">
        <f t="shared" ref="L106:AQ106" si="135">L105+H106</f>
        <v>0</v>
      </c>
      <c r="M106" s="660">
        <f t="shared" si="135"/>
        <v>0</v>
      </c>
      <c r="N106" s="661">
        <f t="shared" si="135"/>
        <v>0</v>
      </c>
      <c r="O106" s="662">
        <f t="shared" si="135"/>
        <v>0</v>
      </c>
      <c r="P106" s="663">
        <f t="shared" si="135"/>
        <v>0</v>
      </c>
      <c r="Q106" s="660">
        <f t="shared" si="135"/>
        <v>0</v>
      </c>
      <c r="R106" s="660">
        <f t="shared" si="135"/>
        <v>0</v>
      </c>
      <c r="S106" s="662">
        <f t="shared" si="135"/>
        <v>0</v>
      </c>
      <c r="T106" s="663">
        <f t="shared" si="135"/>
        <v>0</v>
      </c>
      <c r="U106" s="660">
        <f t="shared" si="135"/>
        <v>0</v>
      </c>
      <c r="V106" s="660">
        <f t="shared" si="135"/>
        <v>0</v>
      </c>
      <c r="W106" s="662">
        <f t="shared" si="135"/>
        <v>0</v>
      </c>
      <c r="X106" s="663">
        <f t="shared" si="135"/>
        <v>0</v>
      </c>
      <c r="Y106" s="660">
        <f t="shared" si="135"/>
        <v>0</v>
      </c>
      <c r="Z106" s="660">
        <f t="shared" si="135"/>
        <v>0</v>
      </c>
      <c r="AA106" s="662">
        <f t="shared" si="135"/>
        <v>0</v>
      </c>
      <c r="AB106" s="663">
        <f t="shared" si="135"/>
        <v>0</v>
      </c>
      <c r="AC106" s="660">
        <f t="shared" si="135"/>
        <v>0</v>
      </c>
      <c r="AD106" s="660">
        <f t="shared" si="135"/>
        <v>0</v>
      </c>
      <c r="AE106" s="662">
        <f t="shared" si="135"/>
        <v>0</v>
      </c>
      <c r="AF106" s="663">
        <f t="shared" si="135"/>
        <v>0</v>
      </c>
      <c r="AG106" s="660">
        <f t="shared" si="135"/>
        <v>0</v>
      </c>
      <c r="AH106" s="660">
        <f t="shared" si="135"/>
        <v>0</v>
      </c>
      <c r="AI106" s="662">
        <f t="shared" si="135"/>
        <v>0</v>
      </c>
      <c r="AJ106" s="663">
        <f t="shared" si="135"/>
        <v>0</v>
      </c>
      <c r="AK106" s="660">
        <f t="shared" si="135"/>
        <v>0</v>
      </c>
      <c r="AL106" s="660">
        <f t="shared" si="135"/>
        <v>0</v>
      </c>
      <c r="AM106" s="662">
        <f t="shared" si="135"/>
        <v>0</v>
      </c>
      <c r="AN106" s="663">
        <f t="shared" si="135"/>
        <v>0</v>
      </c>
      <c r="AO106" s="660">
        <f t="shared" si="135"/>
        <v>0</v>
      </c>
      <c r="AP106" s="660">
        <f t="shared" si="135"/>
        <v>0</v>
      </c>
      <c r="AQ106" s="662">
        <f t="shared" si="135"/>
        <v>0</v>
      </c>
      <c r="AR106" s="663">
        <f t="shared" ref="AR106:BW106" si="136">AR105+AN106</f>
        <v>0</v>
      </c>
      <c r="AS106" s="660">
        <f t="shared" si="136"/>
        <v>0</v>
      </c>
      <c r="AT106" s="660">
        <f t="shared" si="136"/>
        <v>0</v>
      </c>
      <c r="AU106" s="662">
        <f t="shared" si="136"/>
        <v>0</v>
      </c>
      <c r="AV106" s="663">
        <f t="shared" si="136"/>
        <v>0</v>
      </c>
      <c r="AW106" s="660">
        <f t="shared" si="136"/>
        <v>0</v>
      </c>
      <c r="AX106" s="660">
        <f t="shared" si="136"/>
        <v>0</v>
      </c>
      <c r="AY106" s="662">
        <f t="shared" si="136"/>
        <v>0</v>
      </c>
      <c r="AZ106" s="663">
        <f t="shared" si="136"/>
        <v>0</v>
      </c>
      <c r="BA106" s="660">
        <f t="shared" si="136"/>
        <v>0</v>
      </c>
      <c r="BB106" s="660">
        <f t="shared" si="136"/>
        <v>0</v>
      </c>
      <c r="BC106" s="662">
        <f t="shared" si="136"/>
        <v>0</v>
      </c>
      <c r="BD106" s="663">
        <f t="shared" si="136"/>
        <v>0</v>
      </c>
      <c r="BE106" s="660">
        <f t="shared" si="136"/>
        <v>0</v>
      </c>
      <c r="BF106" s="660">
        <f t="shared" si="136"/>
        <v>0</v>
      </c>
      <c r="BG106" s="662">
        <f t="shared" si="136"/>
        <v>0</v>
      </c>
      <c r="BH106" s="663">
        <f t="shared" si="136"/>
        <v>0</v>
      </c>
      <c r="BI106" s="660">
        <f t="shared" si="136"/>
        <v>0</v>
      </c>
      <c r="BJ106" s="660">
        <f t="shared" si="136"/>
        <v>0</v>
      </c>
      <c r="BK106" s="662">
        <f t="shared" si="136"/>
        <v>0</v>
      </c>
      <c r="BL106" s="663">
        <f t="shared" si="136"/>
        <v>0</v>
      </c>
      <c r="BM106" s="660">
        <f t="shared" si="136"/>
        <v>0</v>
      </c>
      <c r="BN106" s="660">
        <f t="shared" si="136"/>
        <v>0</v>
      </c>
      <c r="BO106" s="662">
        <f t="shared" si="136"/>
        <v>0</v>
      </c>
      <c r="BP106" s="663">
        <f t="shared" si="136"/>
        <v>0</v>
      </c>
      <c r="BQ106" s="660">
        <f t="shared" si="136"/>
        <v>0</v>
      </c>
      <c r="BR106" s="660">
        <f t="shared" si="136"/>
        <v>0</v>
      </c>
      <c r="BS106" s="662">
        <f t="shared" si="136"/>
        <v>0</v>
      </c>
      <c r="BT106" s="663">
        <f t="shared" si="136"/>
        <v>0</v>
      </c>
      <c r="BU106" s="660">
        <f t="shared" si="136"/>
        <v>0</v>
      </c>
      <c r="BV106" s="660">
        <f t="shared" si="136"/>
        <v>0</v>
      </c>
      <c r="BW106" s="662">
        <f t="shared" si="136"/>
        <v>0</v>
      </c>
      <c r="BX106" s="663">
        <f t="shared" ref="BX106:DC106" si="137">BX105+BT106</f>
        <v>0</v>
      </c>
      <c r="BY106" s="660">
        <f t="shared" si="137"/>
        <v>0</v>
      </c>
      <c r="BZ106" s="660">
        <f t="shared" si="137"/>
        <v>0</v>
      </c>
      <c r="CA106" s="662">
        <f t="shared" si="137"/>
        <v>0</v>
      </c>
      <c r="CB106" s="663">
        <f t="shared" si="137"/>
        <v>0</v>
      </c>
      <c r="CC106" s="660">
        <f t="shared" si="137"/>
        <v>0</v>
      </c>
      <c r="CD106" s="660">
        <f t="shared" si="137"/>
        <v>0</v>
      </c>
      <c r="CE106" s="662">
        <f t="shared" si="137"/>
        <v>0</v>
      </c>
      <c r="CF106" s="663">
        <f t="shared" si="137"/>
        <v>0</v>
      </c>
      <c r="CG106" s="660">
        <f t="shared" si="137"/>
        <v>0</v>
      </c>
      <c r="CH106" s="660">
        <f t="shared" si="137"/>
        <v>0</v>
      </c>
      <c r="CI106" s="662">
        <f t="shared" si="137"/>
        <v>0</v>
      </c>
      <c r="CJ106" s="663">
        <f t="shared" si="137"/>
        <v>0</v>
      </c>
      <c r="CK106" s="660">
        <f t="shared" si="137"/>
        <v>0</v>
      </c>
      <c r="CL106" s="660">
        <f t="shared" si="137"/>
        <v>0</v>
      </c>
      <c r="CM106" s="662">
        <f t="shared" si="137"/>
        <v>0</v>
      </c>
      <c r="CN106" s="663">
        <f t="shared" si="137"/>
        <v>0</v>
      </c>
      <c r="CO106" s="660">
        <f t="shared" si="137"/>
        <v>0</v>
      </c>
      <c r="CP106" s="660">
        <f t="shared" si="137"/>
        <v>0</v>
      </c>
      <c r="CQ106" s="662">
        <f t="shared" si="137"/>
        <v>0</v>
      </c>
      <c r="CR106" s="663">
        <f t="shared" si="137"/>
        <v>0</v>
      </c>
      <c r="CS106" s="660">
        <f t="shared" si="137"/>
        <v>0</v>
      </c>
      <c r="CT106" s="660">
        <f t="shared" si="137"/>
        <v>0</v>
      </c>
      <c r="CU106" s="662">
        <f t="shared" si="137"/>
        <v>0</v>
      </c>
      <c r="CV106" s="663">
        <f t="shared" si="137"/>
        <v>0</v>
      </c>
      <c r="CW106" s="660">
        <f t="shared" si="137"/>
        <v>0</v>
      </c>
      <c r="CX106" s="660">
        <f t="shared" si="137"/>
        <v>0</v>
      </c>
      <c r="CY106" s="662">
        <f t="shared" si="137"/>
        <v>0</v>
      </c>
      <c r="CZ106" s="663">
        <f t="shared" si="137"/>
        <v>0</v>
      </c>
      <c r="DA106" s="660">
        <f t="shared" si="137"/>
        <v>0</v>
      </c>
      <c r="DB106" s="660">
        <f t="shared" si="137"/>
        <v>0</v>
      </c>
      <c r="DC106" s="662">
        <f t="shared" si="137"/>
        <v>0</v>
      </c>
      <c r="DD106" s="506"/>
      <c r="DE106" s="506"/>
      <c r="DF106" s="506"/>
      <c r="DG106" s="506"/>
      <c r="DH106" s="506"/>
      <c r="DI106" s="506"/>
      <c r="DJ106" s="506"/>
      <c r="DK106" s="506"/>
    </row>
    <row r="107" spans="2:115" ht="12.75" customHeight="1">
      <c r="B107" s="610">
        <v>24</v>
      </c>
      <c r="C107" s="664" t="e">
        <f>NA()</f>
        <v>#N/A</v>
      </c>
      <c r="D107" s="612" t="s">
        <v>2445</v>
      </c>
      <c r="E107" s="613" t="s">
        <v>2446</v>
      </c>
      <c r="F107" s="614">
        <v>54124187.199682988</v>
      </c>
      <c r="G107" s="615" t="e">
        <f>NA()</f>
        <v>#N/A</v>
      </c>
      <c r="H107" s="616"/>
      <c r="I107" s="617"/>
      <c r="J107" s="617"/>
      <c r="K107" s="618"/>
      <c r="L107" s="619" t="e">
        <f>NA()</f>
        <v>#N/A</v>
      </c>
      <c r="M107" s="620" t="e">
        <f>NA()</f>
        <v>#N/A</v>
      </c>
      <c r="N107" s="621" t="e">
        <f>NA()</f>
        <v>#N/A</v>
      </c>
      <c r="O107" s="622" t="e">
        <f>M107+N107</f>
        <v>#N/A</v>
      </c>
      <c r="P107" s="623" t="e">
        <f>NA()</f>
        <v>#N/A</v>
      </c>
      <c r="Q107" s="624" t="e">
        <f>NA()</f>
        <v>#N/A</v>
      </c>
      <c r="R107" s="624" t="e">
        <f>NA()</f>
        <v>#N/A</v>
      </c>
      <c r="S107" s="625" t="e">
        <f>Q107+R107</f>
        <v>#N/A</v>
      </c>
      <c r="T107" s="623" t="e">
        <f>NA()</f>
        <v>#N/A</v>
      </c>
      <c r="U107" s="624" t="e">
        <f>NA()</f>
        <v>#N/A</v>
      </c>
      <c r="V107" s="624" t="e">
        <f>NA()</f>
        <v>#N/A</v>
      </c>
      <c r="W107" s="625" t="e">
        <f>U107+V107</f>
        <v>#N/A</v>
      </c>
      <c r="X107" s="623" t="e">
        <f>NA()</f>
        <v>#N/A</v>
      </c>
      <c r="Y107" s="624" t="e">
        <f>NA()</f>
        <v>#N/A</v>
      </c>
      <c r="Z107" s="624" t="e">
        <f>NA()</f>
        <v>#N/A</v>
      </c>
      <c r="AA107" s="625" t="e">
        <f>Y107+Z107</f>
        <v>#N/A</v>
      </c>
      <c r="AB107" s="623" t="e">
        <f>NA()</f>
        <v>#N/A</v>
      </c>
      <c r="AC107" s="624" t="e">
        <f>NA()</f>
        <v>#N/A</v>
      </c>
      <c r="AD107" s="624" t="e">
        <f>NA()</f>
        <v>#N/A</v>
      </c>
      <c r="AE107" s="625" t="e">
        <f>AC107+AD107</f>
        <v>#N/A</v>
      </c>
      <c r="AF107" s="623" t="e">
        <f>NA()</f>
        <v>#N/A</v>
      </c>
      <c r="AG107" s="624" t="e">
        <f>NA()</f>
        <v>#N/A</v>
      </c>
      <c r="AH107" s="624" t="e">
        <f>NA()</f>
        <v>#N/A</v>
      </c>
      <c r="AI107" s="625" t="e">
        <f>AG107+AH107</f>
        <v>#N/A</v>
      </c>
      <c r="AJ107" s="623" t="e">
        <f>NA()</f>
        <v>#N/A</v>
      </c>
      <c r="AK107" s="624" t="e">
        <f>NA()</f>
        <v>#N/A</v>
      </c>
      <c r="AL107" s="624" t="e">
        <f>NA()</f>
        <v>#N/A</v>
      </c>
      <c r="AM107" s="625" t="e">
        <f>AK107+AL107</f>
        <v>#N/A</v>
      </c>
      <c r="AN107" s="623" t="e">
        <f>NA()</f>
        <v>#N/A</v>
      </c>
      <c r="AO107" s="624" t="e">
        <f>NA()</f>
        <v>#N/A</v>
      </c>
      <c r="AP107" s="624" t="e">
        <f>NA()</f>
        <v>#N/A</v>
      </c>
      <c r="AQ107" s="625" t="e">
        <f>AO107+AP107</f>
        <v>#N/A</v>
      </c>
      <c r="AR107" s="623" t="e">
        <f>NA()</f>
        <v>#N/A</v>
      </c>
      <c r="AS107" s="624" t="e">
        <f>NA()</f>
        <v>#N/A</v>
      </c>
      <c r="AT107" s="624" t="e">
        <f>NA()</f>
        <v>#N/A</v>
      </c>
      <c r="AU107" s="625" t="e">
        <f>AS107+AT107</f>
        <v>#N/A</v>
      </c>
      <c r="AV107" s="623" t="e">
        <f>NA()</f>
        <v>#N/A</v>
      </c>
      <c r="AW107" s="624" t="e">
        <f>NA()</f>
        <v>#N/A</v>
      </c>
      <c r="AX107" s="624" t="e">
        <f>NA()</f>
        <v>#N/A</v>
      </c>
      <c r="AY107" s="625" t="e">
        <f>AW107+AX107</f>
        <v>#N/A</v>
      </c>
      <c r="AZ107" s="623" t="e">
        <f>NA()</f>
        <v>#N/A</v>
      </c>
      <c r="BA107" s="624" t="e">
        <f>NA()</f>
        <v>#N/A</v>
      </c>
      <c r="BB107" s="624" t="e">
        <f>NA()</f>
        <v>#N/A</v>
      </c>
      <c r="BC107" s="625" t="e">
        <f>BA107+BB107</f>
        <v>#N/A</v>
      </c>
      <c r="BD107" s="623" t="e">
        <f>NA()</f>
        <v>#N/A</v>
      </c>
      <c r="BE107" s="624" t="e">
        <f>NA()</f>
        <v>#N/A</v>
      </c>
      <c r="BF107" s="624" t="e">
        <f>NA()</f>
        <v>#N/A</v>
      </c>
      <c r="BG107" s="625" t="e">
        <f>BE107+BF107</f>
        <v>#N/A</v>
      </c>
      <c r="BH107" s="623" t="e">
        <f>NA()</f>
        <v>#N/A</v>
      </c>
      <c r="BI107" s="624" t="e">
        <f>NA()</f>
        <v>#N/A</v>
      </c>
      <c r="BJ107" s="624" t="e">
        <f>NA()</f>
        <v>#N/A</v>
      </c>
      <c r="BK107" s="625" t="e">
        <f>BI107+BJ107</f>
        <v>#N/A</v>
      </c>
      <c r="BL107" s="623" t="e">
        <f>NA()</f>
        <v>#N/A</v>
      </c>
      <c r="BM107" s="624" t="e">
        <f>NA()</f>
        <v>#N/A</v>
      </c>
      <c r="BN107" s="624" t="e">
        <f>NA()</f>
        <v>#N/A</v>
      </c>
      <c r="BO107" s="625" t="e">
        <f>BM107+BN107</f>
        <v>#N/A</v>
      </c>
      <c r="BP107" s="623" t="e">
        <f>NA()</f>
        <v>#N/A</v>
      </c>
      <c r="BQ107" s="624" t="e">
        <f>NA()</f>
        <v>#N/A</v>
      </c>
      <c r="BR107" s="624" t="e">
        <f>NA()</f>
        <v>#N/A</v>
      </c>
      <c r="BS107" s="625" t="e">
        <f>BQ107+BR107</f>
        <v>#N/A</v>
      </c>
      <c r="BT107" s="623" t="e">
        <f>NA()</f>
        <v>#N/A</v>
      </c>
      <c r="BU107" s="624" t="e">
        <f>NA()</f>
        <v>#N/A</v>
      </c>
      <c r="BV107" s="624" t="e">
        <f>NA()</f>
        <v>#N/A</v>
      </c>
      <c r="BW107" s="625" t="e">
        <f>BU107+BV107</f>
        <v>#N/A</v>
      </c>
      <c r="BX107" s="623" t="e">
        <f>NA()</f>
        <v>#N/A</v>
      </c>
      <c r="BY107" s="624" t="e">
        <f>NA()</f>
        <v>#N/A</v>
      </c>
      <c r="BZ107" s="624" t="e">
        <f>NA()</f>
        <v>#N/A</v>
      </c>
      <c r="CA107" s="625" t="e">
        <f>BY107+BZ107</f>
        <v>#N/A</v>
      </c>
      <c r="CB107" s="623" t="e">
        <f>NA()</f>
        <v>#N/A</v>
      </c>
      <c r="CC107" s="624" t="e">
        <f>NA()</f>
        <v>#N/A</v>
      </c>
      <c r="CD107" s="624" t="e">
        <f>NA()</f>
        <v>#N/A</v>
      </c>
      <c r="CE107" s="625" t="e">
        <f>CC107+CD107</f>
        <v>#N/A</v>
      </c>
      <c r="CF107" s="623" t="e">
        <f>NA()</f>
        <v>#N/A</v>
      </c>
      <c r="CG107" s="624" t="e">
        <f>NA()</f>
        <v>#N/A</v>
      </c>
      <c r="CH107" s="624" t="e">
        <f>NA()</f>
        <v>#N/A</v>
      </c>
      <c r="CI107" s="625" t="e">
        <f>CG107+CH107</f>
        <v>#N/A</v>
      </c>
      <c r="CJ107" s="623" t="e">
        <f>NA()</f>
        <v>#N/A</v>
      </c>
      <c r="CK107" s="624" t="e">
        <f>NA()</f>
        <v>#N/A</v>
      </c>
      <c r="CL107" s="624" t="e">
        <f>NA()</f>
        <v>#N/A</v>
      </c>
      <c r="CM107" s="625" t="e">
        <f>CK107+CL107</f>
        <v>#N/A</v>
      </c>
      <c r="CN107" s="623" t="e">
        <f>NA()</f>
        <v>#N/A</v>
      </c>
      <c r="CO107" s="624" t="e">
        <f>NA()</f>
        <v>#N/A</v>
      </c>
      <c r="CP107" s="624" t="e">
        <f>NA()</f>
        <v>#N/A</v>
      </c>
      <c r="CQ107" s="625" t="e">
        <f>CO107+CP107</f>
        <v>#N/A</v>
      </c>
      <c r="CR107" s="623" t="e">
        <f>NA()</f>
        <v>#N/A</v>
      </c>
      <c r="CS107" s="624" t="e">
        <f>NA()</f>
        <v>#N/A</v>
      </c>
      <c r="CT107" s="624" t="e">
        <f>NA()</f>
        <v>#N/A</v>
      </c>
      <c r="CU107" s="625" t="e">
        <f>CS107+CT107</f>
        <v>#N/A</v>
      </c>
      <c r="CV107" s="623" t="e">
        <f>NA()</f>
        <v>#N/A</v>
      </c>
      <c r="CW107" s="624" t="e">
        <f>NA()</f>
        <v>#N/A</v>
      </c>
      <c r="CX107" s="624" t="e">
        <f>NA()</f>
        <v>#N/A</v>
      </c>
      <c r="CY107" s="625" t="e">
        <f>CW107+CX107</f>
        <v>#N/A</v>
      </c>
      <c r="CZ107" s="623" t="e">
        <f>NA()</f>
        <v>#N/A</v>
      </c>
      <c r="DA107" s="624" t="e">
        <f>NA()</f>
        <v>#N/A</v>
      </c>
      <c r="DB107" s="624" t="e">
        <f>NA()</f>
        <v>#N/A</v>
      </c>
      <c r="DC107" s="625" t="e">
        <f>DA107+DB107</f>
        <v>#N/A</v>
      </c>
      <c r="DD107" s="506"/>
      <c r="DE107" s="506"/>
      <c r="DF107" s="506"/>
      <c r="DG107" s="506"/>
      <c r="DH107" s="506"/>
      <c r="DI107" s="506"/>
      <c r="DJ107" s="506"/>
      <c r="DK107" s="506"/>
    </row>
    <row r="108" spans="2:115" ht="12.75" customHeight="1">
      <c r="B108" s="626"/>
      <c r="C108" s="627"/>
      <c r="D108" s="628" t="s">
        <v>2445</v>
      </c>
      <c r="E108" s="629" t="s">
        <v>2447</v>
      </c>
      <c r="F108" s="630">
        <f>IF(F109&lt;&gt;0,F107-F109,0)</f>
        <v>0</v>
      </c>
      <c r="G108" s="631"/>
      <c r="H108" s="632"/>
      <c r="I108" s="633"/>
      <c r="J108" s="633"/>
      <c r="K108" s="634"/>
      <c r="L108" s="635" t="e">
        <f t="shared" ref="L108:AQ108" si="138">L107+H108</f>
        <v>#N/A</v>
      </c>
      <c r="M108" s="635" t="e">
        <f t="shared" si="138"/>
        <v>#N/A</v>
      </c>
      <c r="N108" s="636" t="e">
        <f t="shared" si="138"/>
        <v>#N/A</v>
      </c>
      <c r="O108" s="637" t="e">
        <f t="shared" si="138"/>
        <v>#N/A</v>
      </c>
      <c r="P108" s="638" t="e">
        <f t="shared" si="138"/>
        <v>#N/A</v>
      </c>
      <c r="Q108" s="639" t="e">
        <f t="shared" si="138"/>
        <v>#N/A</v>
      </c>
      <c r="R108" s="640" t="e">
        <f t="shared" si="138"/>
        <v>#N/A</v>
      </c>
      <c r="S108" s="641" t="e">
        <f t="shared" si="138"/>
        <v>#N/A</v>
      </c>
      <c r="T108" s="638" t="e">
        <f t="shared" si="138"/>
        <v>#N/A</v>
      </c>
      <c r="U108" s="639" t="e">
        <f t="shared" si="138"/>
        <v>#N/A</v>
      </c>
      <c r="V108" s="640" t="e">
        <f t="shared" si="138"/>
        <v>#N/A</v>
      </c>
      <c r="W108" s="641" t="e">
        <f t="shared" si="138"/>
        <v>#N/A</v>
      </c>
      <c r="X108" s="638" t="e">
        <f t="shared" si="138"/>
        <v>#N/A</v>
      </c>
      <c r="Y108" s="639" t="e">
        <f t="shared" si="138"/>
        <v>#N/A</v>
      </c>
      <c r="Z108" s="640" t="e">
        <f t="shared" si="138"/>
        <v>#N/A</v>
      </c>
      <c r="AA108" s="641" t="e">
        <f t="shared" si="138"/>
        <v>#N/A</v>
      </c>
      <c r="AB108" s="638" t="e">
        <f t="shared" si="138"/>
        <v>#N/A</v>
      </c>
      <c r="AC108" s="639" t="e">
        <f t="shared" si="138"/>
        <v>#N/A</v>
      </c>
      <c r="AD108" s="640" t="e">
        <f t="shared" si="138"/>
        <v>#N/A</v>
      </c>
      <c r="AE108" s="641" t="e">
        <f t="shared" si="138"/>
        <v>#N/A</v>
      </c>
      <c r="AF108" s="638" t="e">
        <f t="shared" si="138"/>
        <v>#N/A</v>
      </c>
      <c r="AG108" s="639" t="e">
        <f t="shared" si="138"/>
        <v>#N/A</v>
      </c>
      <c r="AH108" s="640" t="e">
        <f t="shared" si="138"/>
        <v>#N/A</v>
      </c>
      <c r="AI108" s="641" t="e">
        <f t="shared" si="138"/>
        <v>#N/A</v>
      </c>
      <c r="AJ108" s="638" t="e">
        <f t="shared" si="138"/>
        <v>#N/A</v>
      </c>
      <c r="AK108" s="639" t="e">
        <f t="shared" si="138"/>
        <v>#N/A</v>
      </c>
      <c r="AL108" s="640" t="e">
        <f t="shared" si="138"/>
        <v>#N/A</v>
      </c>
      <c r="AM108" s="641" t="e">
        <f t="shared" si="138"/>
        <v>#N/A</v>
      </c>
      <c r="AN108" s="638" t="e">
        <f t="shared" si="138"/>
        <v>#N/A</v>
      </c>
      <c r="AO108" s="639" t="e">
        <f t="shared" si="138"/>
        <v>#N/A</v>
      </c>
      <c r="AP108" s="640" t="e">
        <f t="shared" si="138"/>
        <v>#N/A</v>
      </c>
      <c r="AQ108" s="641" t="e">
        <f t="shared" si="138"/>
        <v>#N/A</v>
      </c>
      <c r="AR108" s="638" t="e">
        <f t="shared" ref="AR108:BW108" si="139">AR107+AN108</f>
        <v>#N/A</v>
      </c>
      <c r="AS108" s="639" t="e">
        <f t="shared" si="139"/>
        <v>#N/A</v>
      </c>
      <c r="AT108" s="640" t="e">
        <f t="shared" si="139"/>
        <v>#N/A</v>
      </c>
      <c r="AU108" s="641" t="e">
        <f t="shared" si="139"/>
        <v>#N/A</v>
      </c>
      <c r="AV108" s="638" t="e">
        <f t="shared" si="139"/>
        <v>#N/A</v>
      </c>
      <c r="AW108" s="639" t="e">
        <f t="shared" si="139"/>
        <v>#N/A</v>
      </c>
      <c r="AX108" s="640" t="e">
        <f t="shared" si="139"/>
        <v>#N/A</v>
      </c>
      <c r="AY108" s="641" t="e">
        <f t="shared" si="139"/>
        <v>#N/A</v>
      </c>
      <c r="AZ108" s="638" t="e">
        <f t="shared" si="139"/>
        <v>#N/A</v>
      </c>
      <c r="BA108" s="639" t="e">
        <f t="shared" si="139"/>
        <v>#N/A</v>
      </c>
      <c r="BB108" s="640" t="e">
        <f t="shared" si="139"/>
        <v>#N/A</v>
      </c>
      <c r="BC108" s="641" t="e">
        <f t="shared" si="139"/>
        <v>#N/A</v>
      </c>
      <c r="BD108" s="638" t="e">
        <f t="shared" si="139"/>
        <v>#N/A</v>
      </c>
      <c r="BE108" s="639" t="e">
        <f t="shared" si="139"/>
        <v>#N/A</v>
      </c>
      <c r="BF108" s="640" t="e">
        <f t="shared" si="139"/>
        <v>#N/A</v>
      </c>
      <c r="BG108" s="641" t="e">
        <f t="shared" si="139"/>
        <v>#N/A</v>
      </c>
      <c r="BH108" s="638" t="e">
        <f t="shared" si="139"/>
        <v>#N/A</v>
      </c>
      <c r="BI108" s="639" t="e">
        <f t="shared" si="139"/>
        <v>#N/A</v>
      </c>
      <c r="BJ108" s="640" t="e">
        <f t="shared" si="139"/>
        <v>#N/A</v>
      </c>
      <c r="BK108" s="641" t="e">
        <f t="shared" si="139"/>
        <v>#N/A</v>
      </c>
      <c r="BL108" s="638" t="e">
        <f t="shared" si="139"/>
        <v>#N/A</v>
      </c>
      <c r="BM108" s="639" t="e">
        <f t="shared" si="139"/>
        <v>#N/A</v>
      </c>
      <c r="BN108" s="640" t="e">
        <f t="shared" si="139"/>
        <v>#N/A</v>
      </c>
      <c r="BO108" s="641" t="e">
        <f t="shared" si="139"/>
        <v>#N/A</v>
      </c>
      <c r="BP108" s="638" t="e">
        <f t="shared" si="139"/>
        <v>#N/A</v>
      </c>
      <c r="BQ108" s="639" t="e">
        <f t="shared" si="139"/>
        <v>#N/A</v>
      </c>
      <c r="BR108" s="640" t="e">
        <f t="shared" si="139"/>
        <v>#N/A</v>
      </c>
      <c r="BS108" s="641" t="e">
        <f t="shared" si="139"/>
        <v>#N/A</v>
      </c>
      <c r="BT108" s="638" t="e">
        <f t="shared" si="139"/>
        <v>#N/A</v>
      </c>
      <c r="BU108" s="639" t="e">
        <f t="shared" si="139"/>
        <v>#N/A</v>
      </c>
      <c r="BV108" s="640" t="e">
        <f t="shared" si="139"/>
        <v>#N/A</v>
      </c>
      <c r="BW108" s="641" t="e">
        <f t="shared" si="139"/>
        <v>#N/A</v>
      </c>
      <c r="BX108" s="638" t="e">
        <f t="shared" ref="BX108:DC108" si="140">BX107+BT108</f>
        <v>#N/A</v>
      </c>
      <c r="BY108" s="639" t="e">
        <f t="shared" si="140"/>
        <v>#N/A</v>
      </c>
      <c r="BZ108" s="640" t="e">
        <f t="shared" si="140"/>
        <v>#N/A</v>
      </c>
      <c r="CA108" s="641" t="e">
        <f t="shared" si="140"/>
        <v>#N/A</v>
      </c>
      <c r="CB108" s="638" t="e">
        <f t="shared" si="140"/>
        <v>#N/A</v>
      </c>
      <c r="CC108" s="639" t="e">
        <f t="shared" si="140"/>
        <v>#N/A</v>
      </c>
      <c r="CD108" s="640" t="e">
        <f t="shared" si="140"/>
        <v>#N/A</v>
      </c>
      <c r="CE108" s="641" t="e">
        <f t="shared" si="140"/>
        <v>#N/A</v>
      </c>
      <c r="CF108" s="638" t="e">
        <f t="shared" si="140"/>
        <v>#N/A</v>
      </c>
      <c r="CG108" s="639" t="e">
        <f t="shared" si="140"/>
        <v>#N/A</v>
      </c>
      <c r="CH108" s="640" t="e">
        <f t="shared" si="140"/>
        <v>#N/A</v>
      </c>
      <c r="CI108" s="641" t="e">
        <f t="shared" si="140"/>
        <v>#N/A</v>
      </c>
      <c r="CJ108" s="638" t="e">
        <f t="shared" si="140"/>
        <v>#N/A</v>
      </c>
      <c r="CK108" s="639" t="e">
        <f t="shared" si="140"/>
        <v>#N/A</v>
      </c>
      <c r="CL108" s="640" t="e">
        <f t="shared" si="140"/>
        <v>#N/A</v>
      </c>
      <c r="CM108" s="641" t="e">
        <f t="shared" si="140"/>
        <v>#N/A</v>
      </c>
      <c r="CN108" s="638" t="e">
        <f t="shared" si="140"/>
        <v>#N/A</v>
      </c>
      <c r="CO108" s="639" t="e">
        <f t="shared" si="140"/>
        <v>#N/A</v>
      </c>
      <c r="CP108" s="640" t="e">
        <f t="shared" si="140"/>
        <v>#N/A</v>
      </c>
      <c r="CQ108" s="641" t="e">
        <f t="shared" si="140"/>
        <v>#N/A</v>
      </c>
      <c r="CR108" s="638" t="e">
        <f t="shared" si="140"/>
        <v>#N/A</v>
      </c>
      <c r="CS108" s="639" t="e">
        <f t="shared" si="140"/>
        <v>#N/A</v>
      </c>
      <c r="CT108" s="640" t="e">
        <f t="shared" si="140"/>
        <v>#N/A</v>
      </c>
      <c r="CU108" s="641" t="e">
        <f t="shared" si="140"/>
        <v>#N/A</v>
      </c>
      <c r="CV108" s="638" t="e">
        <f t="shared" si="140"/>
        <v>#N/A</v>
      </c>
      <c r="CW108" s="639" t="e">
        <f t="shared" si="140"/>
        <v>#N/A</v>
      </c>
      <c r="CX108" s="640" t="e">
        <f t="shared" si="140"/>
        <v>#N/A</v>
      </c>
      <c r="CY108" s="641" t="e">
        <f t="shared" si="140"/>
        <v>#N/A</v>
      </c>
      <c r="CZ108" s="638" t="e">
        <f t="shared" si="140"/>
        <v>#N/A</v>
      </c>
      <c r="DA108" s="639" t="e">
        <f t="shared" si="140"/>
        <v>#N/A</v>
      </c>
      <c r="DB108" s="640" t="e">
        <f t="shared" si="140"/>
        <v>#N/A</v>
      </c>
      <c r="DC108" s="641" t="e">
        <f t="shared" si="140"/>
        <v>#N/A</v>
      </c>
      <c r="DD108" s="506"/>
      <c r="DE108" s="506"/>
      <c r="DF108" s="506"/>
      <c r="DG108" s="506"/>
      <c r="DH108" s="506"/>
      <c r="DI108" s="506"/>
      <c r="DJ108" s="506"/>
      <c r="DK108" s="506"/>
    </row>
    <row r="109" spans="2:115" ht="12.75" customHeight="1">
      <c r="B109" s="626"/>
      <c r="C109" s="627"/>
      <c r="D109" s="642" t="s">
        <v>2448</v>
      </c>
      <c r="E109" s="643" t="s">
        <v>2449</v>
      </c>
      <c r="F109" s="644"/>
      <c r="G109" s="645">
        <f>IF(F109=0,0,F109/F$115)</f>
        <v>0</v>
      </c>
      <c r="H109" s="646"/>
      <c r="I109" s="647"/>
      <c r="J109" s="647"/>
      <c r="K109" s="648"/>
      <c r="L109" s="649">
        <f>IF(O109&lt;&gt;0,(O109/$F109)*100,0)</f>
        <v>0</v>
      </c>
      <c r="M109" s="649">
        <v>0</v>
      </c>
      <c r="N109" s="650">
        <f>O109-M109</f>
        <v>0</v>
      </c>
      <c r="O109" s="651"/>
      <c r="P109" s="652">
        <f>IF(S109&lt;&gt;0,(S109/$F109)*100,0)</f>
        <v>0</v>
      </c>
      <c r="Q109" s="649">
        <v>0</v>
      </c>
      <c r="R109" s="649">
        <f>S109-Q109</f>
        <v>0</v>
      </c>
      <c r="S109" s="651"/>
      <c r="T109" s="652">
        <f>IF(W109&lt;&gt;0,(W109/$F109)*100,0)</f>
        <v>0</v>
      </c>
      <c r="U109" s="649">
        <v>0</v>
      </c>
      <c r="V109" s="649">
        <f>W109-U109</f>
        <v>0</v>
      </c>
      <c r="W109" s="651"/>
      <c r="X109" s="652">
        <f>IF(AA109&lt;&gt;0,(AA109/$F109)*100,0)</f>
        <v>0</v>
      </c>
      <c r="Y109" s="649">
        <v>0</v>
      </c>
      <c r="Z109" s="649">
        <f>AA109-Y109</f>
        <v>0</v>
      </c>
      <c r="AA109" s="651"/>
      <c r="AB109" s="652">
        <f>IF(AE109&lt;&gt;0,(AE109/$F109)*100,0)</f>
        <v>0</v>
      </c>
      <c r="AC109" s="649">
        <v>0</v>
      </c>
      <c r="AD109" s="649">
        <f>AE109-AC109</f>
        <v>0</v>
      </c>
      <c r="AE109" s="651"/>
      <c r="AF109" s="652">
        <f>IF(AI109&lt;&gt;0,(AI109/$F109)*100,0)</f>
        <v>0</v>
      </c>
      <c r="AG109" s="649">
        <v>0</v>
      </c>
      <c r="AH109" s="649">
        <f>AI109-AG109</f>
        <v>0</v>
      </c>
      <c r="AI109" s="651"/>
      <c r="AJ109" s="652">
        <f>IF(AM109&lt;&gt;0,(AM109/$F109)*100,0)</f>
        <v>0</v>
      </c>
      <c r="AK109" s="649">
        <v>0</v>
      </c>
      <c r="AL109" s="649">
        <f>AM109-AK109</f>
        <v>0</v>
      </c>
      <c r="AM109" s="651"/>
      <c r="AN109" s="652">
        <f>IF(AQ109&lt;&gt;0,(AQ109/$F109)*100,0)</f>
        <v>0</v>
      </c>
      <c r="AO109" s="649">
        <v>0</v>
      </c>
      <c r="AP109" s="649">
        <f>AQ109-AO109</f>
        <v>0</v>
      </c>
      <c r="AQ109" s="651"/>
      <c r="AR109" s="652">
        <f>IF(AU109&lt;&gt;0,(AU109/$F109)*100,0)</f>
        <v>0</v>
      </c>
      <c r="AS109" s="649">
        <v>0</v>
      </c>
      <c r="AT109" s="649">
        <f>AU109-AS109</f>
        <v>0</v>
      </c>
      <c r="AU109" s="651"/>
      <c r="AV109" s="652">
        <f>IF(AY109&lt;&gt;0,(AY109/$F109)*100,0)</f>
        <v>0</v>
      </c>
      <c r="AW109" s="649">
        <v>0</v>
      </c>
      <c r="AX109" s="649">
        <f>AY109-AW109</f>
        <v>0</v>
      </c>
      <c r="AY109" s="651"/>
      <c r="AZ109" s="652">
        <f>IF(BC109&lt;&gt;0,(BC109/$F109)*100,0)</f>
        <v>0</v>
      </c>
      <c r="BA109" s="649">
        <v>0</v>
      </c>
      <c r="BB109" s="649">
        <f>BC109-BA109</f>
        <v>0</v>
      </c>
      <c r="BC109" s="651"/>
      <c r="BD109" s="652">
        <f>IF(BG109&lt;&gt;0,(BG109/$F109)*100,0)</f>
        <v>0</v>
      </c>
      <c r="BE109" s="649">
        <v>0</v>
      </c>
      <c r="BF109" s="649">
        <f>BG109-BE109</f>
        <v>0</v>
      </c>
      <c r="BG109" s="651"/>
      <c r="BH109" s="652">
        <f>IF(BK109&lt;&gt;0,(BK109/$F109)*100,0)</f>
        <v>0</v>
      </c>
      <c r="BI109" s="649">
        <v>0</v>
      </c>
      <c r="BJ109" s="649">
        <f>BK109-BI109</f>
        <v>0</v>
      </c>
      <c r="BK109" s="651"/>
      <c r="BL109" s="652">
        <f>IF(BO109&lt;&gt;0,(BO109/$F109)*100,0)</f>
        <v>0</v>
      </c>
      <c r="BM109" s="649">
        <v>0</v>
      </c>
      <c r="BN109" s="649">
        <f>BO109-BM109</f>
        <v>0</v>
      </c>
      <c r="BO109" s="651"/>
      <c r="BP109" s="652">
        <f>IF(BS109&lt;&gt;0,(BS109/$F109)*100,0)</f>
        <v>0</v>
      </c>
      <c r="BQ109" s="649">
        <v>0</v>
      </c>
      <c r="BR109" s="649">
        <f>BS109-BQ109</f>
        <v>0</v>
      </c>
      <c r="BS109" s="651"/>
      <c r="BT109" s="652">
        <f>IF(BW109&lt;&gt;0,(BW109/$F109)*100,0)</f>
        <v>0</v>
      </c>
      <c r="BU109" s="649">
        <v>0</v>
      </c>
      <c r="BV109" s="649">
        <f>BW109-BU109</f>
        <v>0</v>
      </c>
      <c r="BW109" s="651"/>
      <c r="BX109" s="652">
        <f>IF(CA109&lt;&gt;0,(CA109/$F109)*100,0)</f>
        <v>0</v>
      </c>
      <c r="BY109" s="649">
        <v>0</v>
      </c>
      <c r="BZ109" s="649">
        <f>CA109-BY109</f>
        <v>0</v>
      </c>
      <c r="CA109" s="651"/>
      <c r="CB109" s="652">
        <f>IF(CE109&lt;&gt;0,(CE109/$F109)*100,0)</f>
        <v>0</v>
      </c>
      <c r="CC109" s="649">
        <v>0</v>
      </c>
      <c r="CD109" s="649">
        <f>CE109-CC109</f>
        <v>0</v>
      </c>
      <c r="CE109" s="651"/>
      <c r="CF109" s="652">
        <f>IF(CI109&lt;&gt;0,(CI109/$F109)*100,0)</f>
        <v>0</v>
      </c>
      <c r="CG109" s="649">
        <v>0</v>
      </c>
      <c r="CH109" s="649">
        <f>CI109-CG109</f>
        <v>0</v>
      </c>
      <c r="CI109" s="651"/>
      <c r="CJ109" s="652">
        <f>IF(CM109&lt;&gt;0,(CM109/$F109)*100,0)</f>
        <v>0</v>
      </c>
      <c r="CK109" s="649">
        <v>0</v>
      </c>
      <c r="CL109" s="649">
        <f>CM109-CK109</f>
        <v>0</v>
      </c>
      <c r="CM109" s="651"/>
      <c r="CN109" s="652">
        <f>IF(CQ109&lt;&gt;0,(CQ109/$F109)*100,0)</f>
        <v>0</v>
      </c>
      <c r="CO109" s="649">
        <v>0</v>
      </c>
      <c r="CP109" s="649">
        <f>CQ109-CO109</f>
        <v>0</v>
      </c>
      <c r="CQ109" s="651"/>
      <c r="CR109" s="652">
        <f>IF(CU109&lt;&gt;0,(CU109/$F109)*100,0)</f>
        <v>0</v>
      </c>
      <c r="CS109" s="649">
        <v>0</v>
      </c>
      <c r="CT109" s="649">
        <f>CU109-CS109</f>
        <v>0</v>
      </c>
      <c r="CU109" s="651"/>
      <c r="CV109" s="652">
        <f>IF(CY109&lt;&gt;0,(CY109/$F109)*100,0)</f>
        <v>0</v>
      </c>
      <c r="CW109" s="649">
        <v>0</v>
      </c>
      <c r="CX109" s="649">
        <f>CY109-CW109</f>
        <v>0</v>
      </c>
      <c r="CY109" s="651"/>
      <c r="CZ109" s="652">
        <f>IF(DC109&lt;&gt;0,(DC109/$F109)*100,0)</f>
        <v>0</v>
      </c>
      <c r="DA109" s="649">
        <v>0</v>
      </c>
      <c r="DB109" s="649">
        <f>DC109-DA109</f>
        <v>0</v>
      </c>
      <c r="DC109" s="651"/>
      <c r="DD109" s="506"/>
      <c r="DE109" s="506"/>
      <c r="DF109" s="506"/>
      <c r="DG109" s="506"/>
      <c r="DH109" s="506"/>
      <c r="DI109" s="506"/>
      <c r="DJ109" s="506"/>
      <c r="DK109" s="506"/>
    </row>
    <row r="110" spans="2:115" ht="12.75" customHeight="1">
      <c r="B110" s="665"/>
      <c r="C110" s="627"/>
      <c r="D110" s="653" t="s">
        <v>2450</v>
      </c>
      <c r="E110" s="654" t="s">
        <v>2451</v>
      </c>
      <c r="F110" s="655">
        <f>IF(F109=0,F107,F109)</f>
        <v>54124187.199682988</v>
      </c>
      <c r="G110" s="656"/>
      <c r="H110" s="657"/>
      <c r="I110" s="658"/>
      <c r="J110" s="658"/>
      <c r="K110" s="659"/>
      <c r="L110" s="660">
        <f t="shared" ref="L110:AQ110" si="141">L109+H110</f>
        <v>0</v>
      </c>
      <c r="M110" s="660">
        <f t="shared" si="141"/>
        <v>0</v>
      </c>
      <c r="N110" s="661">
        <f t="shared" si="141"/>
        <v>0</v>
      </c>
      <c r="O110" s="662">
        <f t="shared" si="141"/>
        <v>0</v>
      </c>
      <c r="P110" s="663">
        <f t="shared" si="141"/>
        <v>0</v>
      </c>
      <c r="Q110" s="660">
        <f t="shared" si="141"/>
        <v>0</v>
      </c>
      <c r="R110" s="660">
        <f t="shared" si="141"/>
        <v>0</v>
      </c>
      <c r="S110" s="662">
        <f t="shared" si="141"/>
        <v>0</v>
      </c>
      <c r="T110" s="663">
        <f t="shared" si="141"/>
        <v>0</v>
      </c>
      <c r="U110" s="660">
        <f t="shared" si="141"/>
        <v>0</v>
      </c>
      <c r="V110" s="660">
        <f t="shared" si="141"/>
        <v>0</v>
      </c>
      <c r="W110" s="662">
        <f t="shared" si="141"/>
        <v>0</v>
      </c>
      <c r="X110" s="663">
        <f t="shared" si="141"/>
        <v>0</v>
      </c>
      <c r="Y110" s="660">
        <f t="shared" si="141"/>
        <v>0</v>
      </c>
      <c r="Z110" s="660">
        <f t="shared" si="141"/>
        <v>0</v>
      </c>
      <c r="AA110" s="662">
        <f t="shared" si="141"/>
        <v>0</v>
      </c>
      <c r="AB110" s="663">
        <f t="shared" si="141"/>
        <v>0</v>
      </c>
      <c r="AC110" s="660">
        <f t="shared" si="141"/>
        <v>0</v>
      </c>
      <c r="AD110" s="660">
        <f t="shared" si="141"/>
        <v>0</v>
      </c>
      <c r="AE110" s="662">
        <f t="shared" si="141"/>
        <v>0</v>
      </c>
      <c r="AF110" s="663">
        <f t="shared" si="141"/>
        <v>0</v>
      </c>
      <c r="AG110" s="660">
        <f t="shared" si="141"/>
        <v>0</v>
      </c>
      <c r="AH110" s="660">
        <f t="shared" si="141"/>
        <v>0</v>
      </c>
      <c r="AI110" s="662">
        <f t="shared" si="141"/>
        <v>0</v>
      </c>
      <c r="AJ110" s="663">
        <f t="shared" si="141"/>
        <v>0</v>
      </c>
      <c r="AK110" s="660">
        <f t="shared" si="141"/>
        <v>0</v>
      </c>
      <c r="AL110" s="660">
        <f t="shared" si="141"/>
        <v>0</v>
      </c>
      <c r="AM110" s="662">
        <f t="shared" si="141"/>
        <v>0</v>
      </c>
      <c r="AN110" s="663">
        <f t="shared" si="141"/>
        <v>0</v>
      </c>
      <c r="AO110" s="660">
        <f t="shared" si="141"/>
        <v>0</v>
      </c>
      <c r="AP110" s="660">
        <f t="shared" si="141"/>
        <v>0</v>
      </c>
      <c r="AQ110" s="662">
        <f t="shared" si="141"/>
        <v>0</v>
      </c>
      <c r="AR110" s="663">
        <f t="shared" ref="AR110:BW110" si="142">AR109+AN110</f>
        <v>0</v>
      </c>
      <c r="AS110" s="660">
        <f t="shared" si="142"/>
        <v>0</v>
      </c>
      <c r="AT110" s="660">
        <f t="shared" si="142"/>
        <v>0</v>
      </c>
      <c r="AU110" s="662">
        <f t="shared" si="142"/>
        <v>0</v>
      </c>
      <c r="AV110" s="663">
        <f t="shared" si="142"/>
        <v>0</v>
      </c>
      <c r="AW110" s="660">
        <f t="shared" si="142"/>
        <v>0</v>
      </c>
      <c r="AX110" s="660">
        <f t="shared" si="142"/>
        <v>0</v>
      </c>
      <c r="AY110" s="662">
        <f t="shared" si="142"/>
        <v>0</v>
      </c>
      <c r="AZ110" s="663">
        <f t="shared" si="142"/>
        <v>0</v>
      </c>
      <c r="BA110" s="660">
        <f t="shared" si="142"/>
        <v>0</v>
      </c>
      <c r="BB110" s="660">
        <f t="shared" si="142"/>
        <v>0</v>
      </c>
      <c r="BC110" s="662">
        <f t="shared" si="142"/>
        <v>0</v>
      </c>
      <c r="BD110" s="663">
        <f t="shared" si="142"/>
        <v>0</v>
      </c>
      <c r="BE110" s="660">
        <f t="shared" si="142"/>
        <v>0</v>
      </c>
      <c r="BF110" s="660">
        <f t="shared" si="142"/>
        <v>0</v>
      </c>
      <c r="BG110" s="662">
        <f t="shared" si="142"/>
        <v>0</v>
      </c>
      <c r="BH110" s="663">
        <f t="shared" si="142"/>
        <v>0</v>
      </c>
      <c r="BI110" s="660">
        <f t="shared" si="142"/>
        <v>0</v>
      </c>
      <c r="BJ110" s="660">
        <f t="shared" si="142"/>
        <v>0</v>
      </c>
      <c r="BK110" s="662">
        <f t="shared" si="142"/>
        <v>0</v>
      </c>
      <c r="BL110" s="663">
        <f t="shared" si="142"/>
        <v>0</v>
      </c>
      <c r="BM110" s="660">
        <f t="shared" si="142"/>
        <v>0</v>
      </c>
      <c r="BN110" s="660">
        <f t="shared" si="142"/>
        <v>0</v>
      </c>
      <c r="BO110" s="662">
        <f t="shared" si="142"/>
        <v>0</v>
      </c>
      <c r="BP110" s="663">
        <f t="shared" si="142"/>
        <v>0</v>
      </c>
      <c r="BQ110" s="660">
        <f t="shared" si="142"/>
        <v>0</v>
      </c>
      <c r="BR110" s="660">
        <f t="shared" si="142"/>
        <v>0</v>
      </c>
      <c r="BS110" s="662">
        <f t="shared" si="142"/>
        <v>0</v>
      </c>
      <c r="BT110" s="663">
        <f t="shared" si="142"/>
        <v>0</v>
      </c>
      <c r="BU110" s="660">
        <f t="shared" si="142"/>
        <v>0</v>
      </c>
      <c r="BV110" s="660">
        <f t="shared" si="142"/>
        <v>0</v>
      </c>
      <c r="BW110" s="662">
        <f t="shared" si="142"/>
        <v>0</v>
      </c>
      <c r="BX110" s="663">
        <f t="shared" ref="BX110:DC110" si="143">BX109+BT110</f>
        <v>0</v>
      </c>
      <c r="BY110" s="660">
        <f t="shared" si="143"/>
        <v>0</v>
      </c>
      <c r="BZ110" s="660">
        <f t="shared" si="143"/>
        <v>0</v>
      </c>
      <c r="CA110" s="662">
        <f t="shared" si="143"/>
        <v>0</v>
      </c>
      <c r="CB110" s="663">
        <f t="shared" si="143"/>
        <v>0</v>
      </c>
      <c r="CC110" s="660">
        <f t="shared" si="143"/>
        <v>0</v>
      </c>
      <c r="CD110" s="660">
        <f t="shared" si="143"/>
        <v>0</v>
      </c>
      <c r="CE110" s="662">
        <f t="shared" si="143"/>
        <v>0</v>
      </c>
      <c r="CF110" s="663">
        <f t="shared" si="143"/>
        <v>0</v>
      </c>
      <c r="CG110" s="660">
        <f t="shared" si="143"/>
        <v>0</v>
      </c>
      <c r="CH110" s="660">
        <f t="shared" si="143"/>
        <v>0</v>
      </c>
      <c r="CI110" s="662">
        <f t="shared" si="143"/>
        <v>0</v>
      </c>
      <c r="CJ110" s="663">
        <f t="shared" si="143"/>
        <v>0</v>
      </c>
      <c r="CK110" s="660">
        <f t="shared" si="143"/>
        <v>0</v>
      </c>
      <c r="CL110" s="660">
        <f t="shared" si="143"/>
        <v>0</v>
      </c>
      <c r="CM110" s="662">
        <f t="shared" si="143"/>
        <v>0</v>
      </c>
      <c r="CN110" s="663">
        <f t="shared" si="143"/>
        <v>0</v>
      </c>
      <c r="CO110" s="660">
        <f t="shared" si="143"/>
        <v>0</v>
      </c>
      <c r="CP110" s="660">
        <f t="shared" si="143"/>
        <v>0</v>
      </c>
      <c r="CQ110" s="662">
        <f t="shared" si="143"/>
        <v>0</v>
      </c>
      <c r="CR110" s="663">
        <f t="shared" si="143"/>
        <v>0</v>
      </c>
      <c r="CS110" s="660">
        <f t="shared" si="143"/>
        <v>0</v>
      </c>
      <c r="CT110" s="660">
        <f t="shared" si="143"/>
        <v>0</v>
      </c>
      <c r="CU110" s="662">
        <f t="shared" si="143"/>
        <v>0</v>
      </c>
      <c r="CV110" s="663">
        <f t="shared" si="143"/>
        <v>0</v>
      </c>
      <c r="CW110" s="660">
        <f t="shared" si="143"/>
        <v>0</v>
      </c>
      <c r="CX110" s="660">
        <f t="shared" si="143"/>
        <v>0</v>
      </c>
      <c r="CY110" s="662">
        <f t="shared" si="143"/>
        <v>0</v>
      </c>
      <c r="CZ110" s="663">
        <f t="shared" si="143"/>
        <v>0</v>
      </c>
      <c r="DA110" s="660">
        <f t="shared" si="143"/>
        <v>0</v>
      </c>
      <c r="DB110" s="660">
        <f t="shared" si="143"/>
        <v>0</v>
      </c>
      <c r="DC110" s="662">
        <f t="shared" si="143"/>
        <v>0</v>
      </c>
      <c r="DD110" s="506"/>
      <c r="DE110" s="506"/>
      <c r="DF110" s="506"/>
      <c r="DG110" s="506"/>
      <c r="DH110" s="506"/>
      <c r="DI110" s="506"/>
      <c r="DJ110" s="506"/>
      <c r="DK110" s="506"/>
    </row>
    <row r="111" spans="2:115" ht="12.75" customHeight="1">
      <c r="B111" s="610">
        <v>25</v>
      </c>
      <c r="C111" s="664" t="e">
        <f>NA()</f>
        <v>#N/A</v>
      </c>
      <c r="D111" s="612" t="s">
        <v>2445</v>
      </c>
      <c r="E111" s="613" t="s">
        <v>2446</v>
      </c>
      <c r="F111" s="614" t="e">
        <f>NA()</f>
        <v>#N/A</v>
      </c>
      <c r="G111" s="615" t="e">
        <f>NA()</f>
        <v>#N/A</v>
      </c>
      <c r="H111" s="616"/>
      <c r="I111" s="617"/>
      <c r="J111" s="617"/>
      <c r="K111" s="618"/>
      <c r="L111" s="619" t="e">
        <f>NA()</f>
        <v>#N/A</v>
      </c>
      <c r="M111" s="620" t="e">
        <f>NA()</f>
        <v>#N/A</v>
      </c>
      <c r="N111" s="621" t="e">
        <f>NA()</f>
        <v>#N/A</v>
      </c>
      <c r="O111" s="622" t="e">
        <f>M111+N111</f>
        <v>#N/A</v>
      </c>
      <c r="P111" s="623" t="e">
        <f>NA()</f>
        <v>#N/A</v>
      </c>
      <c r="Q111" s="624" t="e">
        <f>NA()</f>
        <v>#N/A</v>
      </c>
      <c r="R111" s="624" t="e">
        <f>NA()</f>
        <v>#N/A</v>
      </c>
      <c r="S111" s="625" t="e">
        <f>Q111+R111</f>
        <v>#N/A</v>
      </c>
      <c r="T111" s="623" t="e">
        <f>NA()</f>
        <v>#N/A</v>
      </c>
      <c r="U111" s="624" t="e">
        <f>NA()</f>
        <v>#N/A</v>
      </c>
      <c r="V111" s="624" t="e">
        <f>NA()</f>
        <v>#N/A</v>
      </c>
      <c r="W111" s="625" t="e">
        <f>U111+V111</f>
        <v>#N/A</v>
      </c>
      <c r="X111" s="623" t="e">
        <f>NA()</f>
        <v>#N/A</v>
      </c>
      <c r="Y111" s="624" t="e">
        <f>NA()</f>
        <v>#N/A</v>
      </c>
      <c r="Z111" s="624" t="e">
        <f>NA()</f>
        <v>#N/A</v>
      </c>
      <c r="AA111" s="625" t="e">
        <f>Y111+Z111</f>
        <v>#N/A</v>
      </c>
      <c r="AB111" s="623" t="e">
        <f>NA()</f>
        <v>#N/A</v>
      </c>
      <c r="AC111" s="624" t="e">
        <f>NA()</f>
        <v>#N/A</v>
      </c>
      <c r="AD111" s="624" t="e">
        <f>NA()</f>
        <v>#N/A</v>
      </c>
      <c r="AE111" s="625" t="e">
        <f>AC111+AD111</f>
        <v>#N/A</v>
      </c>
      <c r="AF111" s="623" t="e">
        <f>NA()</f>
        <v>#N/A</v>
      </c>
      <c r="AG111" s="624" t="e">
        <f>NA()</f>
        <v>#N/A</v>
      </c>
      <c r="AH111" s="624" t="e">
        <f>NA()</f>
        <v>#N/A</v>
      </c>
      <c r="AI111" s="625" t="e">
        <f>AG111+AH111</f>
        <v>#N/A</v>
      </c>
      <c r="AJ111" s="623" t="e">
        <f>NA()</f>
        <v>#N/A</v>
      </c>
      <c r="AK111" s="624" t="e">
        <f>NA()</f>
        <v>#N/A</v>
      </c>
      <c r="AL111" s="624" t="e">
        <f>NA()</f>
        <v>#N/A</v>
      </c>
      <c r="AM111" s="625" t="e">
        <f>AK111+AL111</f>
        <v>#N/A</v>
      </c>
      <c r="AN111" s="623" t="e">
        <f>NA()</f>
        <v>#N/A</v>
      </c>
      <c r="AO111" s="624" t="e">
        <f>NA()</f>
        <v>#N/A</v>
      </c>
      <c r="AP111" s="624" t="e">
        <f>NA()</f>
        <v>#N/A</v>
      </c>
      <c r="AQ111" s="625" t="e">
        <f>AO111+AP111</f>
        <v>#N/A</v>
      </c>
      <c r="AR111" s="623" t="e">
        <f>NA()</f>
        <v>#N/A</v>
      </c>
      <c r="AS111" s="624" t="e">
        <f>NA()</f>
        <v>#N/A</v>
      </c>
      <c r="AT111" s="624" t="e">
        <f>NA()</f>
        <v>#N/A</v>
      </c>
      <c r="AU111" s="625" t="e">
        <f>AS111+AT111</f>
        <v>#N/A</v>
      </c>
      <c r="AV111" s="623" t="e">
        <f>NA()</f>
        <v>#N/A</v>
      </c>
      <c r="AW111" s="624" t="e">
        <f>NA()</f>
        <v>#N/A</v>
      </c>
      <c r="AX111" s="624" t="e">
        <f>NA()</f>
        <v>#N/A</v>
      </c>
      <c r="AY111" s="625" t="e">
        <f>AW111+AX111</f>
        <v>#N/A</v>
      </c>
      <c r="AZ111" s="623" t="e">
        <f>NA()</f>
        <v>#N/A</v>
      </c>
      <c r="BA111" s="624" t="e">
        <f>NA()</f>
        <v>#N/A</v>
      </c>
      <c r="BB111" s="624" t="e">
        <f>NA()</f>
        <v>#N/A</v>
      </c>
      <c r="BC111" s="625" t="e">
        <f>BA111+BB111</f>
        <v>#N/A</v>
      </c>
      <c r="BD111" s="623" t="e">
        <f>NA()</f>
        <v>#N/A</v>
      </c>
      <c r="BE111" s="624" t="e">
        <f>NA()</f>
        <v>#N/A</v>
      </c>
      <c r="BF111" s="624" t="e">
        <f>NA()</f>
        <v>#N/A</v>
      </c>
      <c r="BG111" s="625" t="e">
        <f>BE111+BF111</f>
        <v>#N/A</v>
      </c>
      <c r="BH111" s="623" t="e">
        <f>NA()</f>
        <v>#N/A</v>
      </c>
      <c r="BI111" s="624" t="e">
        <f>NA()</f>
        <v>#N/A</v>
      </c>
      <c r="BJ111" s="624" t="e">
        <f>NA()</f>
        <v>#N/A</v>
      </c>
      <c r="BK111" s="625" t="e">
        <f>BI111+BJ111</f>
        <v>#N/A</v>
      </c>
      <c r="BL111" s="623" t="e">
        <f>NA()</f>
        <v>#N/A</v>
      </c>
      <c r="BM111" s="624" t="e">
        <f>NA()</f>
        <v>#N/A</v>
      </c>
      <c r="BN111" s="624" t="e">
        <f>NA()</f>
        <v>#N/A</v>
      </c>
      <c r="BO111" s="625" t="e">
        <f>BM111+BN111</f>
        <v>#N/A</v>
      </c>
      <c r="BP111" s="623" t="e">
        <f>NA()</f>
        <v>#N/A</v>
      </c>
      <c r="BQ111" s="624" t="e">
        <f>NA()</f>
        <v>#N/A</v>
      </c>
      <c r="BR111" s="624" t="e">
        <f>NA()</f>
        <v>#N/A</v>
      </c>
      <c r="BS111" s="625" t="e">
        <f>BQ111+BR111</f>
        <v>#N/A</v>
      </c>
      <c r="BT111" s="623" t="e">
        <f>NA()</f>
        <v>#N/A</v>
      </c>
      <c r="BU111" s="624" t="e">
        <f>NA()</f>
        <v>#N/A</v>
      </c>
      <c r="BV111" s="624" t="e">
        <f>NA()</f>
        <v>#N/A</v>
      </c>
      <c r="BW111" s="625" t="e">
        <f>BU111+BV111</f>
        <v>#N/A</v>
      </c>
      <c r="BX111" s="623" t="e">
        <f>NA()</f>
        <v>#N/A</v>
      </c>
      <c r="BY111" s="624" t="e">
        <f>NA()</f>
        <v>#N/A</v>
      </c>
      <c r="BZ111" s="624" t="e">
        <f>NA()</f>
        <v>#N/A</v>
      </c>
      <c r="CA111" s="625" t="e">
        <f>BY111+BZ111</f>
        <v>#N/A</v>
      </c>
      <c r="CB111" s="623" t="e">
        <f>NA()</f>
        <v>#N/A</v>
      </c>
      <c r="CC111" s="624" t="e">
        <f>NA()</f>
        <v>#N/A</v>
      </c>
      <c r="CD111" s="624" t="e">
        <f>NA()</f>
        <v>#N/A</v>
      </c>
      <c r="CE111" s="625" t="e">
        <f>CC111+CD111</f>
        <v>#N/A</v>
      </c>
      <c r="CF111" s="623" t="e">
        <f>NA()</f>
        <v>#N/A</v>
      </c>
      <c r="CG111" s="624" t="e">
        <f>NA()</f>
        <v>#N/A</v>
      </c>
      <c r="CH111" s="624" t="e">
        <f>NA()</f>
        <v>#N/A</v>
      </c>
      <c r="CI111" s="625" t="e">
        <f>CG111+CH111</f>
        <v>#N/A</v>
      </c>
      <c r="CJ111" s="623" t="e">
        <f>NA()</f>
        <v>#N/A</v>
      </c>
      <c r="CK111" s="624" t="e">
        <f>NA()</f>
        <v>#N/A</v>
      </c>
      <c r="CL111" s="624" t="e">
        <f>NA()</f>
        <v>#N/A</v>
      </c>
      <c r="CM111" s="625" t="e">
        <f>CK111+CL111</f>
        <v>#N/A</v>
      </c>
      <c r="CN111" s="623" t="e">
        <f>NA()</f>
        <v>#N/A</v>
      </c>
      <c r="CO111" s="624" t="e">
        <f>NA()</f>
        <v>#N/A</v>
      </c>
      <c r="CP111" s="624" t="e">
        <f>NA()</f>
        <v>#N/A</v>
      </c>
      <c r="CQ111" s="625" t="e">
        <f>CO111+CP111</f>
        <v>#N/A</v>
      </c>
      <c r="CR111" s="623" t="e">
        <f>NA()</f>
        <v>#N/A</v>
      </c>
      <c r="CS111" s="624" t="e">
        <f>NA()</f>
        <v>#N/A</v>
      </c>
      <c r="CT111" s="624" t="e">
        <f>NA()</f>
        <v>#N/A</v>
      </c>
      <c r="CU111" s="625" t="e">
        <f>CS111+CT111</f>
        <v>#N/A</v>
      </c>
      <c r="CV111" s="623" t="e">
        <f>NA()</f>
        <v>#N/A</v>
      </c>
      <c r="CW111" s="624" t="e">
        <f>NA()</f>
        <v>#N/A</v>
      </c>
      <c r="CX111" s="624" t="e">
        <f>NA()</f>
        <v>#N/A</v>
      </c>
      <c r="CY111" s="625" t="e">
        <f>CW111+CX111</f>
        <v>#N/A</v>
      </c>
      <c r="CZ111" s="623" t="e">
        <f>NA()</f>
        <v>#N/A</v>
      </c>
      <c r="DA111" s="624" t="e">
        <f>NA()</f>
        <v>#N/A</v>
      </c>
      <c r="DB111" s="624" t="e">
        <f>NA()</f>
        <v>#N/A</v>
      </c>
      <c r="DC111" s="625" t="e">
        <f>DA111+DB111</f>
        <v>#N/A</v>
      </c>
      <c r="DD111" s="506"/>
      <c r="DE111" s="506"/>
      <c r="DF111" s="506"/>
      <c r="DG111" s="506"/>
      <c r="DH111" s="506"/>
      <c r="DI111" s="506"/>
      <c r="DJ111" s="506"/>
      <c r="DK111" s="506"/>
    </row>
    <row r="112" spans="2:115" ht="12.75" customHeight="1">
      <c r="B112" s="626"/>
      <c r="C112" s="627"/>
      <c r="D112" s="628" t="s">
        <v>2445</v>
      </c>
      <c r="E112" s="629" t="s">
        <v>2447</v>
      </c>
      <c r="F112" s="630">
        <f>IF(F113&lt;&gt;0,F111-F113,0)</f>
        <v>0</v>
      </c>
      <c r="G112" s="631"/>
      <c r="H112" s="632"/>
      <c r="I112" s="633"/>
      <c r="J112" s="633"/>
      <c r="K112" s="634"/>
      <c r="L112" s="635" t="e">
        <f t="shared" ref="L112:AQ112" si="144">L111+H112</f>
        <v>#N/A</v>
      </c>
      <c r="M112" s="635" t="e">
        <f t="shared" si="144"/>
        <v>#N/A</v>
      </c>
      <c r="N112" s="636" t="e">
        <f t="shared" si="144"/>
        <v>#N/A</v>
      </c>
      <c r="O112" s="637" t="e">
        <f t="shared" si="144"/>
        <v>#N/A</v>
      </c>
      <c r="P112" s="638" t="e">
        <f t="shared" si="144"/>
        <v>#N/A</v>
      </c>
      <c r="Q112" s="639" t="e">
        <f t="shared" si="144"/>
        <v>#N/A</v>
      </c>
      <c r="R112" s="640" t="e">
        <f t="shared" si="144"/>
        <v>#N/A</v>
      </c>
      <c r="S112" s="641" t="e">
        <f t="shared" si="144"/>
        <v>#N/A</v>
      </c>
      <c r="T112" s="638" t="e">
        <f t="shared" si="144"/>
        <v>#N/A</v>
      </c>
      <c r="U112" s="639" t="e">
        <f t="shared" si="144"/>
        <v>#N/A</v>
      </c>
      <c r="V112" s="640" t="e">
        <f t="shared" si="144"/>
        <v>#N/A</v>
      </c>
      <c r="W112" s="641" t="e">
        <f t="shared" si="144"/>
        <v>#N/A</v>
      </c>
      <c r="X112" s="638" t="e">
        <f t="shared" si="144"/>
        <v>#N/A</v>
      </c>
      <c r="Y112" s="639" t="e">
        <f t="shared" si="144"/>
        <v>#N/A</v>
      </c>
      <c r="Z112" s="640" t="e">
        <f t="shared" si="144"/>
        <v>#N/A</v>
      </c>
      <c r="AA112" s="641" t="e">
        <f t="shared" si="144"/>
        <v>#N/A</v>
      </c>
      <c r="AB112" s="638" t="e">
        <f t="shared" si="144"/>
        <v>#N/A</v>
      </c>
      <c r="AC112" s="639" t="e">
        <f t="shared" si="144"/>
        <v>#N/A</v>
      </c>
      <c r="AD112" s="640" t="e">
        <f t="shared" si="144"/>
        <v>#N/A</v>
      </c>
      <c r="AE112" s="641" t="e">
        <f t="shared" si="144"/>
        <v>#N/A</v>
      </c>
      <c r="AF112" s="638" t="e">
        <f t="shared" si="144"/>
        <v>#N/A</v>
      </c>
      <c r="AG112" s="639" t="e">
        <f t="shared" si="144"/>
        <v>#N/A</v>
      </c>
      <c r="AH112" s="640" t="e">
        <f t="shared" si="144"/>
        <v>#N/A</v>
      </c>
      <c r="AI112" s="641" t="e">
        <f t="shared" si="144"/>
        <v>#N/A</v>
      </c>
      <c r="AJ112" s="638" t="e">
        <f t="shared" si="144"/>
        <v>#N/A</v>
      </c>
      <c r="AK112" s="639" t="e">
        <f t="shared" si="144"/>
        <v>#N/A</v>
      </c>
      <c r="AL112" s="640" t="e">
        <f t="shared" si="144"/>
        <v>#N/A</v>
      </c>
      <c r="AM112" s="641" t="e">
        <f t="shared" si="144"/>
        <v>#N/A</v>
      </c>
      <c r="AN112" s="638" t="e">
        <f t="shared" si="144"/>
        <v>#N/A</v>
      </c>
      <c r="AO112" s="639" t="e">
        <f t="shared" si="144"/>
        <v>#N/A</v>
      </c>
      <c r="AP112" s="640" t="e">
        <f t="shared" si="144"/>
        <v>#N/A</v>
      </c>
      <c r="AQ112" s="641" t="e">
        <f t="shared" si="144"/>
        <v>#N/A</v>
      </c>
      <c r="AR112" s="638" t="e">
        <f t="shared" ref="AR112:BW112" si="145">AR111+AN112</f>
        <v>#N/A</v>
      </c>
      <c r="AS112" s="639" t="e">
        <f t="shared" si="145"/>
        <v>#N/A</v>
      </c>
      <c r="AT112" s="640" t="e">
        <f t="shared" si="145"/>
        <v>#N/A</v>
      </c>
      <c r="AU112" s="641" t="e">
        <f t="shared" si="145"/>
        <v>#N/A</v>
      </c>
      <c r="AV112" s="638" t="e">
        <f t="shared" si="145"/>
        <v>#N/A</v>
      </c>
      <c r="AW112" s="639" t="e">
        <f t="shared" si="145"/>
        <v>#N/A</v>
      </c>
      <c r="AX112" s="640" t="e">
        <f t="shared" si="145"/>
        <v>#N/A</v>
      </c>
      <c r="AY112" s="641" t="e">
        <f t="shared" si="145"/>
        <v>#N/A</v>
      </c>
      <c r="AZ112" s="638" t="e">
        <f t="shared" si="145"/>
        <v>#N/A</v>
      </c>
      <c r="BA112" s="639" t="e">
        <f t="shared" si="145"/>
        <v>#N/A</v>
      </c>
      <c r="BB112" s="640" t="e">
        <f t="shared" si="145"/>
        <v>#N/A</v>
      </c>
      <c r="BC112" s="641" t="e">
        <f t="shared" si="145"/>
        <v>#N/A</v>
      </c>
      <c r="BD112" s="638" t="e">
        <f t="shared" si="145"/>
        <v>#N/A</v>
      </c>
      <c r="BE112" s="639" t="e">
        <f t="shared" si="145"/>
        <v>#N/A</v>
      </c>
      <c r="BF112" s="640" t="e">
        <f t="shared" si="145"/>
        <v>#N/A</v>
      </c>
      <c r="BG112" s="641" t="e">
        <f t="shared" si="145"/>
        <v>#N/A</v>
      </c>
      <c r="BH112" s="638" t="e">
        <f t="shared" si="145"/>
        <v>#N/A</v>
      </c>
      <c r="BI112" s="639" t="e">
        <f t="shared" si="145"/>
        <v>#N/A</v>
      </c>
      <c r="BJ112" s="640" t="e">
        <f t="shared" si="145"/>
        <v>#N/A</v>
      </c>
      <c r="BK112" s="641" t="e">
        <f t="shared" si="145"/>
        <v>#N/A</v>
      </c>
      <c r="BL112" s="638" t="e">
        <f t="shared" si="145"/>
        <v>#N/A</v>
      </c>
      <c r="BM112" s="639" t="e">
        <f t="shared" si="145"/>
        <v>#N/A</v>
      </c>
      <c r="BN112" s="640" t="e">
        <f t="shared" si="145"/>
        <v>#N/A</v>
      </c>
      <c r="BO112" s="641" t="e">
        <f t="shared" si="145"/>
        <v>#N/A</v>
      </c>
      <c r="BP112" s="638" t="e">
        <f t="shared" si="145"/>
        <v>#N/A</v>
      </c>
      <c r="BQ112" s="639" t="e">
        <f t="shared" si="145"/>
        <v>#N/A</v>
      </c>
      <c r="BR112" s="640" t="e">
        <f t="shared" si="145"/>
        <v>#N/A</v>
      </c>
      <c r="BS112" s="641" t="e">
        <f t="shared" si="145"/>
        <v>#N/A</v>
      </c>
      <c r="BT112" s="638" t="e">
        <f t="shared" si="145"/>
        <v>#N/A</v>
      </c>
      <c r="BU112" s="639" t="e">
        <f t="shared" si="145"/>
        <v>#N/A</v>
      </c>
      <c r="BV112" s="640" t="e">
        <f t="shared" si="145"/>
        <v>#N/A</v>
      </c>
      <c r="BW112" s="641" t="e">
        <f t="shared" si="145"/>
        <v>#N/A</v>
      </c>
      <c r="BX112" s="638" t="e">
        <f t="shared" ref="BX112:DC112" si="146">BX111+BT112</f>
        <v>#N/A</v>
      </c>
      <c r="BY112" s="639" t="e">
        <f t="shared" si="146"/>
        <v>#N/A</v>
      </c>
      <c r="BZ112" s="640" t="e">
        <f t="shared" si="146"/>
        <v>#N/A</v>
      </c>
      <c r="CA112" s="641" t="e">
        <f t="shared" si="146"/>
        <v>#N/A</v>
      </c>
      <c r="CB112" s="638" t="e">
        <f t="shared" si="146"/>
        <v>#N/A</v>
      </c>
      <c r="CC112" s="639" t="e">
        <f t="shared" si="146"/>
        <v>#N/A</v>
      </c>
      <c r="CD112" s="640" t="e">
        <f t="shared" si="146"/>
        <v>#N/A</v>
      </c>
      <c r="CE112" s="641" t="e">
        <f t="shared" si="146"/>
        <v>#N/A</v>
      </c>
      <c r="CF112" s="638" t="e">
        <f t="shared" si="146"/>
        <v>#N/A</v>
      </c>
      <c r="CG112" s="639" t="e">
        <f t="shared" si="146"/>
        <v>#N/A</v>
      </c>
      <c r="CH112" s="640" t="e">
        <f t="shared" si="146"/>
        <v>#N/A</v>
      </c>
      <c r="CI112" s="641" t="e">
        <f t="shared" si="146"/>
        <v>#N/A</v>
      </c>
      <c r="CJ112" s="638" t="e">
        <f t="shared" si="146"/>
        <v>#N/A</v>
      </c>
      <c r="CK112" s="639" t="e">
        <f t="shared" si="146"/>
        <v>#N/A</v>
      </c>
      <c r="CL112" s="640" t="e">
        <f t="shared" si="146"/>
        <v>#N/A</v>
      </c>
      <c r="CM112" s="641" t="e">
        <f t="shared" si="146"/>
        <v>#N/A</v>
      </c>
      <c r="CN112" s="638" t="e">
        <f t="shared" si="146"/>
        <v>#N/A</v>
      </c>
      <c r="CO112" s="639" t="e">
        <f t="shared" si="146"/>
        <v>#N/A</v>
      </c>
      <c r="CP112" s="640" t="e">
        <f t="shared" si="146"/>
        <v>#N/A</v>
      </c>
      <c r="CQ112" s="641" t="e">
        <f t="shared" si="146"/>
        <v>#N/A</v>
      </c>
      <c r="CR112" s="638" t="e">
        <f t="shared" si="146"/>
        <v>#N/A</v>
      </c>
      <c r="CS112" s="639" t="e">
        <f t="shared" si="146"/>
        <v>#N/A</v>
      </c>
      <c r="CT112" s="640" t="e">
        <f t="shared" si="146"/>
        <v>#N/A</v>
      </c>
      <c r="CU112" s="641" t="e">
        <f t="shared" si="146"/>
        <v>#N/A</v>
      </c>
      <c r="CV112" s="638" t="e">
        <f t="shared" si="146"/>
        <v>#N/A</v>
      </c>
      <c r="CW112" s="639" t="e">
        <f t="shared" si="146"/>
        <v>#N/A</v>
      </c>
      <c r="CX112" s="640" t="e">
        <f t="shared" si="146"/>
        <v>#N/A</v>
      </c>
      <c r="CY112" s="641" t="e">
        <f t="shared" si="146"/>
        <v>#N/A</v>
      </c>
      <c r="CZ112" s="638" t="e">
        <f t="shared" si="146"/>
        <v>#N/A</v>
      </c>
      <c r="DA112" s="639" t="e">
        <f t="shared" si="146"/>
        <v>#N/A</v>
      </c>
      <c r="DB112" s="640" t="e">
        <f t="shared" si="146"/>
        <v>#N/A</v>
      </c>
      <c r="DC112" s="641" t="e">
        <f t="shared" si="146"/>
        <v>#N/A</v>
      </c>
      <c r="DD112" s="506"/>
      <c r="DE112" s="506"/>
      <c r="DF112" s="506"/>
      <c r="DG112" s="506"/>
      <c r="DH112" s="506"/>
      <c r="DI112" s="506"/>
      <c r="DJ112" s="506"/>
      <c r="DK112" s="506"/>
    </row>
    <row r="113" spans="2:115" ht="12.75" customHeight="1">
      <c r="B113" s="626"/>
      <c r="C113" s="627"/>
      <c r="D113" s="642" t="s">
        <v>2448</v>
      </c>
      <c r="E113" s="643" t="s">
        <v>2449</v>
      </c>
      <c r="F113" s="644"/>
      <c r="G113" s="645">
        <f>IF(F113=0,0,F113/F$115)</f>
        <v>0</v>
      </c>
      <c r="H113" s="646"/>
      <c r="I113" s="647"/>
      <c r="J113" s="647"/>
      <c r="K113" s="648"/>
      <c r="L113" s="649">
        <f>IF(O113&lt;&gt;0,(O113/$F113)*100,0)</f>
        <v>0</v>
      </c>
      <c r="M113" s="649">
        <v>0</v>
      </c>
      <c r="N113" s="650">
        <f>O113-M113</f>
        <v>0</v>
      </c>
      <c r="O113" s="651"/>
      <c r="P113" s="652">
        <f>IF(S113&lt;&gt;0,(S113/$F113)*100,0)</f>
        <v>0</v>
      </c>
      <c r="Q113" s="649">
        <v>0</v>
      </c>
      <c r="R113" s="649">
        <f>S113-Q113</f>
        <v>0</v>
      </c>
      <c r="S113" s="651"/>
      <c r="T113" s="652">
        <f>IF(W113&lt;&gt;0,(W113/$F113)*100,0)</f>
        <v>0</v>
      </c>
      <c r="U113" s="649">
        <v>0</v>
      </c>
      <c r="V113" s="649">
        <f>W113-U113</f>
        <v>0</v>
      </c>
      <c r="W113" s="651"/>
      <c r="X113" s="652">
        <f>IF(AA113&lt;&gt;0,(AA113/$F113)*100,0)</f>
        <v>0</v>
      </c>
      <c r="Y113" s="649">
        <v>0</v>
      </c>
      <c r="Z113" s="649">
        <f>AA113-Y113</f>
        <v>0</v>
      </c>
      <c r="AA113" s="651"/>
      <c r="AB113" s="652">
        <f>IF(AE113&lt;&gt;0,(AE113/$F113)*100,0)</f>
        <v>0</v>
      </c>
      <c r="AC113" s="649">
        <v>0</v>
      </c>
      <c r="AD113" s="649">
        <f>AE113-AC113</f>
        <v>0</v>
      </c>
      <c r="AE113" s="651"/>
      <c r="AF113" s="652">
        <f>IF(AI113&lt;&gt;0,(AI113/$F113)*100,0)</f>
        <v>0</v>
      </c>
      <c r="AG113" s="649">
        <v>0</v>
      </c>
      <c r="AH113" s="649">
        <f>AI113-AG113</f>
        <v>0</v>
      </c>
      <c r="AI113" s="651"/>
      <c r="AJ113" s="652">
        <f>IF(AM113&lt;&gt;0,(AM113/$F113)*100,0)</f>
        <v>0</v>
      </c>
      <c r="AK113" s="649">
        <v>0</v>
      </c>
      <c r="AL113" s="649">
        <f>AM113-AK113</f>
        <v>0</v>
      </c>
      <c r="AM113" s="651"/>
      <c r="AN113" s="652">
        <f>IF(AQ113&lt;&gt;0,(AQ113/$F113)*100,0)</f>
        <v>0</v>
      </c>
      <c r="AO113" s="649">
        <v>0</v>
      </c>
      <c r="AP113" s="649">
        <f>AQ113-AO113</f>
        <v>0</v>
      </c>
      <c r="AQ113" s="651"/>
      <c r="AR113" s="652">
        <f>IF(AU113&lt;&gt;0,(AU113/$F113)*100,0)</f>
        <v>0</v>
      </c>
      <c r="AS113" s="649">
        <v>0</v>
      </c>
      <c r="AT113" s="649">
        <f>AU113-AS113</f>
        <v>0</v>
      </c>
      <c r="AU113" s="651"/>
      <c r="AV113" s="652">
        <f>IF(AY113&lt;&gt;0,(AY113/$F113)*100,0)</f>
        <v>0</v>
      </c>
      <c r="AW113" s="649">
        <v>0</v>
      </c>
      <c r="AX113" s="649">
        <f>AY113-AW113</f>
        <v>0</v>
      </c>
      <c r="AY113" s="651"/>
      <c r="AZ113" s="652">
        <f>IF(BC113&lt;&gt;0,(BC113/$F113)*100,0)</f>
        <v>0</v>
      </c>
      <c r="BA113" s="649">
        <v>0</v>
      </c>
      <c r="BB113" s="649">
        <f>BC113-BA113</f>
        <v>0</v>
      </c>
      <c r="BC113" s="651"/>
      <c r="BD113" s="652">
        <f>IF(BG113&lt;&gt;0,(BG113/$F113)*100,0)</f>
        <v>0</v>
      </c>
      <c r="BE113" s="649">
        <v>0</v>
      </c>
      <c r="BF113" s="649">
        <f>BG113-BE113</f>
        <v>0</v>
      </c>
      <c r="BG113" s="651"/>
      <c r="BH113" s="652">
        <f>IF(BK113&lt;&gt;0,(BK113/$F113)*100,0)</f>
        <v>0</v>
      </c>
      <c r="BI113" s="649">
        <v>0</v>
      </c>
      <c r="BJ113" s="649">
        <f>BK113-BI113</f>
        <v>0</v>
      </c>
      <c r="BK113" s="651"/>
      <c r="BL113" s="652">
        <f>IF(BO113&lt;&gt;0,(BO113/$F113)*100,0)</f>
        <v>0</v>
      </c>
      <c r="BM113" s="649">
        <v>0</v>
      </c>
      <c r="BN113" s="649">
        <f>BO113-BM113</f>
        <v>0</v>
      </c>
      <c r="BO113" s="651"/>
      <c r="BP113" s="652">
        <f>IF(BS113&lt;&gt;0,(BS113/$F113)*100,0)</f>
        <v>0</v>
      </c>
      <c r="BQ113" s="649">
        <v>0</v>
      </c>
      <c r="BR113" s="649">
        <f>BS113-BQ113</f>
        <v>0</v>
      </c>
      <c r="BS113" s="651"/>
      <c r="BT113" s="652">
        <f>IF(BW113&lt;&gt;0,(BW113/$F113)*100,0)</f>
        <v>0</v>
      </c>
      <c r="BU113" s="649">
        <v>0</v>
      </c>
      <c r="BV113" s="649">
        <f>BW113-BU113</f>
        <v>0</v>
      </c>
      <c r="BW113" s="651"/>
      <c r="BX113" s="652">
        <f>IF(CA113&lt;&gt;0,(CA113/$F113)*100,0)</f>
        <v>0</v>
      </c>
      <c r="BY113" s="649">
        <v>0</v>
      </c>
      <c r="BZ113" s="649">
        <f>CA113-BY113</f>
        <v>0</v>
      </c>
      <c r="CA113" s="651"/>
      <c r="CB113" s="652">
        <f>IF(CE113&lt;&gt;0,(CE113/$F113)*100,0)</f>
        <v>0</v>
      </c>
      <c r="CC113" s="649">
        <v>0</v>
      </c>
      <c r="CD113" s="649">
        <f>CE113-CC113</f>
        <v>0</v>
      </c>
      <c r="CE113" s="651"/>
      <c r="CF113" s="652">
        <f>IF(CI113&lt;&gt;0,(CI113/$F113)*100,0)</f>
        <v>0</v>
      </c>
      <c r="CG113" s="649">
        <v>0</v>
      </c>
      <c r="CH113" s="649">
        <f>CI113-CG113</f>
        <v>0</v>
      </c>
      <c r="CI113" s="651"/>
      <c r="CJ113" s="652">
        <f>IF(CM113&lt;&gt;0,(CM113/$F113)*100,0)</f>
        <v>0</v>
      </c>
      <c r="CK113" s="649">
        <v>0</v>
      </c>
      <c r="CL113" s="649">
        <f>CM113-CK113</f>
        <v>0</v>
      </c>
      <c r="CM113" s="651"/>
      <c r="CN113" s="652">
        <f>IF(CQ113&lt;&gt;0,(CQ113/$F113)*100,0)</f>
        <v>0</v>
      </c>
      <c r="CO113" s="649">
        <v>0</v>
      </c>
      <c r="CP113" s="649">
        <f>CQ113-CO113</f>
        <v>0</v>
      </c>
      <c r="CQ113" s="651"/>
      <c r="CR113" s="652">
        <f>IF(CU113&lt;&gt;0,(CU113/$F113)*100,0)</f>
        <v>0</v>
      </c>
      <c r="CS113" s="649">
        <v>0</v>
      </c>
      <c r="CT113" s="649">
        <f>CU113-CS113</f>
        <v>0</v>
      </c>
      <c r="CU113" s="651"/>
      <c r="CV113" s="652">
        <f>IF(CY113&lt;&gt;0,(CY113/$F113)*100,0)</f>
        <v>0</v>
      </c>
      <c r="CW113" s="649">
        <v>0</v>
      </c>
      <c r="CX113" s="649">
        <f>CY113-CW113</f>
        <v>0</v>
      </c>
      <c r="CY113" s="651"/>
      <c r="CZ113" s="652">
        <f>IF(DC113&lt;&gt;0,(DC113/$F113)*100,0)</f>
        <v>0</v>
      </c>
      <c r="DA113" s="649">
        <v>0</v>
      </c>
      <c r="DB113" s="649">
        <f>DC113-DA113</f>
        <v>0</v>
      </c>
      <c r="DC113" s="651"/>
      <c r="DD113" s="506"/>
      <c r="DE113" s="506"/>
      <c r="DF113" s="506"/>
      <c r="DG113" s="506"/>
      <c r="DH113" s="506"/>
      <c r="DI113" s="506"/>
      <c r="DJ113" s="506"/>
      <c r="DK113" s="506"/>
    </row>
    <row r="114" spans="2:115" ht="12.75" customHeight="1">
      <c r="B114" s="668"/>
      <c r="C114" s="669"/>
      <c r="D114" s="653" t="s">
        <v>2450</v>
      </c>
      <c r="E114" s="670" t="s">
        <v>2451</v>
      </c>
      <c r="F114" s="671" t="e">
        <f>IF(F113=0,F111,F113)</f>
        <v>#N/A</v>
      </c>
      <c r="G114" s="672"/>
      <c r="H114" s="673"/>
      <c r="I114" s="674"/>
      <c r="J114" s="674"/>
      <c r="K114" s="675"/>
      <c r="L114" s="676">
        <f t="shared" ref="L114:AQ114" si="147">L113+H114</f>
        <v>0</v>
      </c>
      <c r="M114" s="676">
        <f t="shared" si="147"/>
        <v>0</v>
      </c>
      <c r="N114" s="677">
        <f t="shared" si="147"/>
        <v>0</v>
      </c>
      <c r="O114" s="678">
        <f t="shared" si="147"/>
        <v>0</v>
      </c>
      <c r="P114" s="679">
        <f t="shared" si="147"/>
        <v>0</v>
      </c>
      <c r="Q114" s="676">
        <f t="shared" si="147"/>
        <v>0</v>
      </c>
      <c r="R114" s="676">
        <f t="shared" si="147"/>
        <v>0</v>
      </c>
      <c r="S114" s="678">
        <f t="shared" si="147"/>
        <v>0</v>
      </c>
      <c r="T114" s="679">
        <f t="shared" si="147"/>
        <v>0</v>
      </c>
      <c r="U114" s="676">
        <f t="shared" si="147"/>
        <v>0</v>
      </c>
      <c r="V114" s="676">
        <f t="shared" si="147"/>
        <v>0</v>
      </c>
      <c r="W114" s="678">
        <f t="shared" si="147"/>
        <v>0</v>
      </c>
      <c r="X114" s="679">
        <f t="shared" si="147"/>
        <v>0</v>
      </c>
      <c r="Y114" s="676">
        <f t="shared" si="147"/>
        <v>0</v>
      </c>
      <c r="Z114" s="676">
        <f t="shared" si="147"/>
        <v>0</v>
      </c>
      <c r="AA114" s="678">
        <f t="shared" si="147"/>
        <v>0</v>
      </c>
      <c r="AB114" s="679">
        <f t="shared" si="147"/>
        <v>0</v>
      </c>
      <c r="AC114" s="676">
        <f t="shared" si="147"/>
        <v>0</v>
      </c>
      <c r="AD114" s="676">
        <f t="shared" si="147"/>
        <v>0</v>
      </c>
      <c r="AE114" s="678">
        <f t="shared" si="147"/>
        <v>0</v>
      </c>
      <c r="AF114" s="679">
        <f t="shared" si="147"/>
        <v>0</v>
      </c>
      <c r="AG114" s="676">
        <f t="shared" si="147"/>
        <v>0</v>
      </c>
      <c r="AH114" s="676">
        <f t="shared" si="147"/>
        <v>0</v>
      </c>
      <c r="AI114" s="678">
        <f t="shared" si="147"/>
        <v>0</v>
      </c>
      <c r="AJ114" s="679">
        <f t="shared" si="147"/>
        <v>0</v>
      </c>
      <c r="AK114" s="676">
        <f t="shared" si="147"/>
        <v>0</v>
      </c>
      <c r="AL114" s="676">
        <f t="shared" si="147"/>
        <v>0</v>
      </c>
      <c r="AM114" s="678">
        <f t="shared" si="147"/>
        <v>0</v>
      </c>
      <c r="AN114" s="679">
        <f t="shared" si="147"/>
        <v>0</v>
      </c>
      <c r="AO114" s="676">
        <f t="shared" si="147"/>
        <v>0</v>
      </c>
      <c r="AP114" s="676">
        <f t="shared" si="147"/>
        <v>0</v>
      </c>
      <c r="AQ114" s="678">
        <f t="shared" si="147"/>
        <v>0</v>
      </c>
      <c r="AR114" s="679">
        <f t="shared" ref="AR114:BW114" si="148">AR113+AN114</f>
        <v>0</v>
      </c>
      <c r="AS114" s="676">
        <f t="shared" si="148"/>
        <v>0</v>
      </c>
      <c r="AT114" s="676">
        <f t="shared" si="148"/>
        <v>0</v>
      </c>
      <c r="AU114" s="678">
        <f t="shared" si="148"/>
        <v>0</v>
      </c>
      <c r="AV114" s="679">
        <f t="shared" si="148"/>
        <v>0</v>
      </c>
      <c r="AW114" s="676">
        <f t="shared" si="148"/>
        <v>0</v>
      </c>
      <c r="AX114" s="676">
        <f t="shared" si="148"/>
        <v>0</v>
      </c>
      <c r="AY114" s="678">
        <f t="shared" si="148"/>
        <v>0</v>
      </c>
      <c r="AZ114" s="679">
        <f t="shared" si="148"/>
        <v>0</v>
      </c>
      <c r="BA114" s="676">
        <f t="shared" si="148"/>
        <v>0</v>
      </c>
      <c r="BB114" s="676">
        <f t="shared" si="148"/>
        <v>0</v>
      </c>
      <c r="BC114" s="678">
        <f t="shared" si="148"/>
        <v>0</v>
      </c>
      <c r="BD114" s="679">
        <f t="shared" si="148"/>
        <v>0</v>
      </c>
      <c r="BE114" s="676">
        <f t="shared" si="148"/>
        <v>0</v>
      </c>
      <c r="BF114" s="676">
        <f t="shared" si="148"/>
        <v>0</v>
      </c>
      <c r="BG114" s="678">
        <f t="shared" si="148"/>
        <v>0</v>
      </c>
      <c r="BH114" s="679">
        <f t="shared" si="148"/>
        <v>0</v>
      </c>
      <c r="BI114" s="676">
        <f t="shared" si="148"/>
        <v>0</v>
      </c>
      <c r="BJ114" s="676">
        <f t="shared" si="148"/>
        <v>0</v>
      </c>
      <c r="BK114" s="678">
        <f t="shared" si="148"/>
        <v>0</v>
      </c>
      <c r="BL114" s="679">
        <f t="shared" si="148"/>
        <v>0</v>
      </c>
      <c r="BM114" s="676">
        <f t="shared" si="148"/>
        <v>0</v>
      </c>
      <c r="BN114" s="676">
        <f t="shared" si="148"/>
        <v>0</v>
      </c>
      <c r="BO114" s="678">
        <f t="shared" si="148"/>
        <v>0</v>
      </c>
      <c r="BP114" s="679">
        <f t="shared" si="148"/>
        <v>0</v>
      </c>
      <c r="BQ114" s="676">
        <f t="shared" si="148"/>
        <v>0</v>
      </c>
      <c r="BR114" s="676">
        <f t="shared" si="148"/>
        <v>0</v>
      </c>
      <c r="BS114" s="678">
        <f t="shared" si="148"/>
        <v>0</v>
      </c>
      <c r="BT114" s="679">
        <f t="shared" si="148"/>
        <v>0</v>
      </c>
      <c r="BU114" s="676">
        <f t="shared" si="148"/>
        <v>0</v>
      </c>
      <c r="BV114" s="676">
        <f t="shared" si="148"/>
        <v>0</v>
      </c>
      <c r="BW114" s="678">
        <f t="shared" si="148"/>
        <v>0</v>
      </c>
      <c r="BX114" s="679">
        <f t="shared" ref="BX114:DC114" si="149">BX113+BT114</f>
        <v>0</v>
      </c>
      <c r="BY114" s="676">
        <f t="shared" si="149"/>
        <v>0</v>
      </c>
      <c r="BZ114" s="676">
        <f t="shared" si="149"/>
        <v>0</v>
      </c>
      <c r="CA114" s="678">
        <f t="shared" si="149"/>
        <v>0</v>
      </c>
      <c r="CB114" s="679">
        <f t="shared" si="149"/>
        <v>0</v>
      </c>
      <c r="CC114" s="676">
        <f t="shared" si="149"/>
        <v>0</v>
      </c>
      <c r="CD114" s="676">
        <f t="shared" si="149"/>
        <v>0</v>
      </c>
      <c r="CE114" s="678">
        <f t="shared" si="149"/>
        <v>0</v>
      </c>
      <c r="CF114" s="679">
        <f t="shared" si="149"/>
        <v>0</v>
      </c>
      <c r="CG114" s="676">
        <f t="shared" si="149"/>
        <v>0</v>
      </c>
      <c r="CH114" s="676">
        <f t="shared" si="149"/>
        <v>0</v>
      </c>
      <c r="CI114" s="678">
        <f t="shared" si="149"/>
        <v>0</v>
      </c>
      <c r="CJ114" s="679">
        <f t="shared" si="149"/>
        <v>0</v>
      </c>
      <c r="CK114" s="676">
        <f t="shared" si="149"/>
        <v>0</v>
      </c>
      <c r="CL114" s="676">
        <f t="shared" si="149"/>
        <v>0</v>
      </c>
      <c r="CM114" s="678">
        <f t="shared" si="149"/>
        <v>0</v>
      </c>
      <c r="CN114" s="679">
        <f t="shared" si="149"/>
        <v>0</v>
      </c>
      <c r="CO114" s="676">
        <f t="shared" si="149"/>
        <v>0</v>
      </c>
      <c r="CP114" s="676">
        <f t="shared" si="149"/>
        <v>0</v>
      </c>
      <c r="CQ114" s="678">
        <f t="shared" si="149"/>
        <v>0</v>
      </c>
      <c r="CR114" s="679">
        <f t="shared" si="149"/>
        <v>0</v>
      </c>
      <c r="CS114" s="676">
        <f t="shared" si="149"/>
        <v>0</v>
      </c>
      <c r="CT114" s="676">
        <f t="shared" si="149"/>
        <v>0</v>
      </c>
      <c r="CU114" s="678">
        <f t="shared" si="149"/>
        <v>0</v>
      </c>
      <c r="CV114" s="679">
        <f t="shared" si="149"/>
        <v>0</v>
      </c>
      <c r="CW114" s="676">
        <f t="shared" si="149"/>
        <v>0</v>
      </c>
      <c r="CX114" s="676">
        <f t="shared" si="149"/>
        <v>0</v>
      </c>
      <c r="CY114" s="678">
        <f t="shared" si="149"/>
        <v>0</v>
      </c>
      <c r="CZ114" s="679">
        <f t="shared" si="149"/>
        <v>0</v>
      </c>
      <c r="DA114" s="676">
        <f t="shared" si="149"/>
        <v>0</v>
      </c>
      <c r="DB114" s="676">
        <f t="shared" si="149"/>
        <v>0</v>
      </c>
      <c r="DC114" s="678">
        <f t="shared" si="149"/>
        <v>0</v>
      </c>
      <c r="DD114" s="506"/>
      <c r="DE114" s="506"/>
      <c r="DF114" s="506"/>
      <c r="DG114" s="506"/>
      <c r="DH114" s="506"/>
      <c r="DI114" s="506"/>
      <c r="DJ114" s="506"/>
      <c r="DK114" s="506"/>
    </row>
    <row r="115" spans="2:115" ht="12.75" customHeight="1">
      <c r="B115" s="680" t="s">
        <v>2456</v>
      </c>
      <c r="C115" s="681" t="s">
        <v>2457</v>
      </c>
      <c r="D115" s="682" t="s">
        <v>2445</v>
      </c>
      <c r="E115" s="683" t="s">
        <v>2446</v>
      </c>
      <c r="F115" s="684" t="e">
        <f>F15+F19+F23+F27+F31+F35+F39+F43+F47+F51+F55+F59+F63+F67+F71+F75+F79+F83+F87+F91+F95+F99+F103+F107+F111</f>
        <v>#N/A</v>
      </c>
      <c r="G115" s="685" t="e">
        <f>G15+G19+G23+G27+G31+G35+G39+G43+G47+G51+G55+G59+G63+G67+G71+G75+G79+G83+G87+G91+G95+G99+G103+G107+G111</f>
        <v>#N/A</v>
      </c>
      <c r="H115" s="686"/>
      <c r="I115" s="687"/>
      <c r="J115" s="687"/>
      <c r="K115" s="688"/>
      <c r="L115" s="689" t="e">
        <f>IF(O115&lt;&gt;0,O115/$F115*100,0)</f>
        <v>#N/A</v>
      </c>
      <c r="M115" s="684" t="e">
        <f>M15+M19+M23+M27+M31+M35+M39+M43+M47+M51+M55+M59+M63+M67+M71+M75+M79+M83+M87+M91+M95+M99+M103+M107+M111</f>
        <v>#N/A</v>
      </c>
      <c r="N115" s="684" t="e">
        <f>O115-M115</f>
        <v>#N/A</v>
      </c>
      <c r="O115" s="690" t="e">
        <f>O15+O19+O23+O27+O31+O35+O39+O43+O47+O51+O55+O59+O63+O67+O71+O75+O79+O83+O87+O91+O95+O99+O103+O107+O111</f>
        <v>#N/A</v>
      </c>
      <c r="P115" s="689" t="e">
        <f>IF(S115&lt;&gt;0,S115/$F115*100,0)</f>
        <v>#N/A</v>
      </c>
      <c r="Q115" s="684" t="e">
        <f>Q15+Q19+Q23+Q27+Q31+Q35+Q39+Q43+Q47+Q51+Q55+Q59+Q63+Q67+Q71+Q75+Q79+Q83+Q87+Q91+Q95+Q99+Q103+Q107+Q111</f>
        <v>#N/A</v>
      </c>
      <c r="R115" s="684" t="e">
        <f>S115-Q115</f>
        <v>#N/A</v>
      </c>
      <c r="S115" s="690" t="e">
        <f>S15+S19+S23+S27+S31+S35+S39+S43+S47+S51+S55+S59+S63+S67+S71+S75+S79+S83+S87+S91+S95+S99+S103+S107+S111</f>
        <v>#N/A</v>
      </c>
      <c r="T115" s="691" t="e">
        <f>IF(W115&lt;&gt;0,W115/$F115*100,0)</f>
        <v>#N/A</v>
      </c>
      <c r="U115" s="690" t="e">
        <f>U15+U19+U23+U27+U31+U35+U39+U43+U47+U51+U55+U59+U63+U67+U71+U75+U79+U83+U87+U91+U95+U99+U103+U107+U111</f>
        <v>#N/A</v>
      </c>
      <c r="V115" s="684" t="e">
        <f>W115-U115</f>
        <v>#N/A</v>
      </c>
      <c r="W115" s="692" t="e">
        <f>W15+W19+W23+W27+W31+W35+W39+W43+W47+W51+W55+W59+W63+W67+W71+W75+W79+W83+W87+W91+W95+W99+W103+W107+W111</f>
        <v>#N/A</v>
      </c>
      <c r="X115" s="689" t="e">
        <f>IF(AA115&lt;&gt;0,AA115/$F115*100,0)</f>
        <v>#N/A</v>
      </c>
      <c r="Y115" s="684" t="e">
        <f>Y15+Y19+Y23+Y27+Y31+Y35+Y39+Y43+Y47+Y51+Y55+Y59+Y63+Y67+Y71+Y75+Y79+Y83+Y87+Y91+Y95+Y99+Y103+Y107+Y111</f>
        <v>#N/A</v>
      </c>
      <c r="Z115" s="684" t="e">
        <f>AA115-Y115</f>
        <v>#N/A</v>
      </c>
      <c r="AA115" s="692" t="e">
        <f>AA15+AA19+AA23+AA27+AA31+AA35+AA39+AA43+AA47+AA51+AA55+AA59+AA63+AA67+AA71+AA75+AA79+AA83+AA87+AA91+AA95+AA99+AA103+AA107+AA111</f>
        <v>#N/A</v>
      </c>
      <c r="AB115" s="689" t="e">
        <f>IF(AE115&lt;&gt;0,AE115/$F115*100,0)</f>
        <v>#N/A</v>
      </c>
      <c r="AC115" s="684" t="e">
        <f>AC15+AC19+AC23+AC27+AC31+AC35+AC39+AC43+AC47+AC51+AC55+AC59+AC63+AC67+AC71+AC75+AC79+AC83+AC87+AC91+AC95+AC99+AC103+AC107+AC111</f>
        <v>#N/A</v>
      </c>
      <c r="AD115" s="684" t="e">
        <f>AE115-AC115</f>
        <v>#N/A</v>
      </c>
      <c r="AE115" s="690" t="e">
        <f>AE15+AE19+AE23+AE27+AE31+AE35+AE39+AE43+AE47+AE51+AE55+AE59+AE63+AE67+AE71+AE75+AE79+AE83+AE87+AE91+AE95+AE99+AE103+AE107+AE111</f>
        <v>#N/A</v>
      </c>
      <c r="AF115" s="689" t="e">
        <f>IF(AI115&lt;&gt;0,AI115/$F115*100,0)</f>
        <v>#N/A</v>
      </c>
      <c r="AG115" s="684" t="e">
        <f>AG15+AG19+AG23+AG27+AG31+AG35+AG39+AG43+AG47+AG51+AG55+AG59+AG63+AG67+AG71+AG75+AG79+AG83+AG87+AG91+AG95+AG99+AG103+AG107+AG111</f>
        <v>#N/A</v>
      </c>
      <c r="AH115" s="684" t="e">
        <f>AI115-AG115</f>
        <v>#N/A</v>
      </c>
      <c r="AI115" s="692" t="e">
        <f>AI15+AI19+AI23+AI27+AI31+AI35+AI39+AI43+AI47+AI51+AI55+AI59+AI63+AI67+AI71+AI75+AI79+AI83+AI87+AI91+AI95+AI99+AI103+AI107+AI111</f>
        <v>#N/A</v>
      </c>
      <c r="AJ115" s="689" t="e">
        <f>IF(AM115&lt;&gt;0,AM115/$F115*100,0)</f>
        <v>#N/A</v>
      </c>
      <c r="AK115" s="684" t="e">
        <f>AK15+AK19+AK23+AK27+AK31+AK35+AK39+AK43+AK47+AK51+AK55+AK59+AK63+AK67+AK71+AK75+AK79+AK83+AK87+AK91+AK95+AK99+AK103+AK107+AK111</f>
        <v>#N/A</v>
      </c>
      <c r="AL115" s="693" t="e">
        <f>AM115-AK115</f>
        <v>#N/A</v>
      </c>
      <c r="AM115" s="694" t="e">
        <f>AM15+AM19+AM23+AM27+AM31+AM35+AM39+AM43+AM47+AM51+AM55+AM59+AM63+AM67+AM71+AM75+AM79+AM83+AM87+AM91+AM95+AM99+AM103+AM107+AM111</f>
        <v>#N/A</v>
      </c>
      <c r="AN115" s="689" t="e">
        <f>IF(AQ115&lt;&gt;0,AQ115/$F115*100,0)</f>
        <v>#N/A</v>
      </c>
      <c r="AO115" s="684" t="e">
        <f>AO15+AO19+AO23+AO27+AO31+AO35+AO39+AO43+AO47+AO51+AO55+AO59+AO63+AO67+AO71+AO75+AO79+AO83+AO87+AO91+AO95+AO99+AO103+AO107+AO111</f>
        <v>#N/A</v>
      </c>
      <c r="AP115" s="693" t="e">
        <f>AQ115-AO115</f>
        <v>#N/A</v>
      </c>
      <c r="AQ115" s="694" t="e">
        <f>AQ15+AQ19+AQ23+AQ27+AQ31+AQ35+AQ39+AQ43+AQ47+AQ51+AQ55+AQ59+AQ63+AQ67+AQ71+AQ75+AQ79+AQ83+AQ87+AQ91+AQ95+AQ99+AQ103+AQ107+AQ111</f>
        <v>#N/A</v>
      </c>
      <c r="AR115" s="691" t="e">
        <f>IF(AU115&lt;&gt;0,AU115/$F115*100,0)</f>
        <v>#N/A</v>
      </c>
      <c r="AS115" s="693" t="e">
        <f>AS15+AS19+AS23+AS27+AS31+AS35+AS39+AS43+AS47+AS51+AS55+AS59+AS63+AS67+AS71+AS75+AS79+AS83+AS87+AS91+AS95+AS99+AS103+AS107+AS111</f>
        <v>#N/A</v>
      </c>
      <c r="AT115" s="693" t="e">
        <f>AU115-AS115</f>
        <v>#N/A</v>
      </c>
      <c r="AU115" s="694" t="e">
        <f>AU15+AU19+AU23+AU27+AU31+AU35+AU39+AU43+AU47+AU51+AU55+AU59+AU63+AU67+AU71+AU75+AU79+AU83+AU87+AU91+AU95+AU99+AU103+AU107+AU111</f>
        <v>#N/A</v>
      </c>
      <c r="AV115" s="691" t="e">
        <f>IF(AY115&lt;&gt;0,AY115/$F115*100,0)</f>
        <v>#N/A</v>
      </c>
      <c r="AW115" s="695" t="e">
        <f>AW15+AW19+AW23+AW27+AW31+AW35+AW39+AW43+AW47+AW51+AW55+AW59+AW63+AW67+AW71+AW75+AW79+AW83+AW87+AW91+AW95+AW99+AW103+AW107+AW111</f>
        <v>#N/A</v>
      </c>
      <c r="AX115" s="696" t="e">
        <f>AY115-AW115</f>
        <v>#N/A</v>
      </c>
      <c r="AY115" s="694" t="e">
        <f>AY15+AY19+AY23+AY27+AY31+AY35+AY39+AY43+AY47+AY51+AY55+AY59+AY63+AY67+AY71+AY75+AY79+AY83+AY87+AY91+AY95+AY99+AY103+AY107+AY111</f>
        <v>#N/A</v>
      </c>
      <c r="AZ115" s="691" t="e">
        <f>IF(BC115&lt;&gt;0,BC115/$F115*100,0)</f>
        <v>#N/A</v>
      </c>
      <c r="BA115" s="693" t="e">
        <f>BA15+BA19+BA23+BA27+BA31+BA35+BA39+BA43+BA47+BA51+BA55+BA59+BA63+BA67+BA71+BA75+BA79+BA83+BA87+BA91+BA95+BA99+BA103+BA107+BA111</f>
        <v>#N/A</v>
      </c>
      <c r="BB115" s="693" t="e">
        <f>BC115-BA115</f>
        <v>#N/A</v>
      </c>
      <c r="BC115" s="694" t="e">
        <f>BC15+BC19+BC23+BC27+BC31+BC35+BC39+BC43+BC47+BC51+BC55+BC59+BC63+BC67+BC71+BC75+BC79+BC83+BC87+BC91+BC95+BC99+BC103+BC107+BC111</f>
        <v>#N/A</v>
      </c>
      <c r="BD115" s="691" t="e">
        <f>IF(BG115&lt;&gt;0,BG115/$F115*100,0)</f>
        <v>#N/A</v>
      </c>
      <c r="BE115" s="693" t="e">
        <f>BE15+BE19+BE23+BE27+BE31+BE35+BE39+BE43+BE47+BE51+BE55+BE59+BE63+BE67+BE71+BE75+BE79+BE83+BE87+BE91+BE95+BE99+BE103+BE107+BE111</f>
        <v>#N/A</v>
      </c>
      <c r="BF115" s="693" t="e">
        <f>BG115-BE115</f>
        <v>#N/A</v>
      </c>
      <c r="BG115" s="694" t="e">
        <f>BG15+BG19+BG23+BG27+BG31+BG35+BG39+BG43+BG47+BG51+BG55+BG59+BG63+BG67+BG71+BG75+BG79+BG83+BG87+BG91+BG95+BG99+BG103+BG107+BG111</f>
        <v>#N/A</v>
      </c>
      <c r="BH115" s="689" t="e">
        <f>IF(BK115&lt;&gt;0,BK115/$F115*100,0)</f>
        <v>#N/A</v>
      </c>
      <c r="BI115" s="684" t="e">
        <f>BI15+BI19+BI23+BI27+BI31+BI35+BI39+BI43+BI47+BI51+BI55+BI59+BI63+BI67+BI71+BI75+BI79+BI83+BI87+BI91+BI95+BI99+BI103+BI107+BI111</f>
        <v>#N/A</v>
      </c>
      <c r="BJ115" s="684" t="e">
        <f>BK115-BI115</f>
        <v>#N/A</v>
      </c>
      <c r="BK115" s="692" t="e">
        <f>BK15+BK19+BK23+BK27+BK31+BK35+BK39+BK43+BK47+BK51+BK55+BK59+BK63+BK67+BK71+BK75+BK79+BK83+BK87+BK91+BK95+BK99+BK103+BK107+BK111</f>
        <v>#N/A</v>
      </c>
      <c r="BL115" s="689" t="e">
        <f>IF(BO115&lt;&gt;0,BO115/$F115*100,0)</f>
        <v>#N/A</v>
      </c>
      <c r="BM115" s="684" t="e">
        <f>BM15+BM19+BM23+BM27+BM31+BM35+BM39+BM43+BM47+BM51+BM55+BM59+BM63+BM67+BM71+BM75+BM79+BM83+BM87+BM91+BM95+BM99+BM103+BM107+BM111</f>
        <v>#N/A</v>
      </c>
      <c r="BN115" s="684" t="e">
        <f>BO115-BM115</f>
        <v>#N/A</v>
      </c>
      <c r="BO115" s="692" t="e">
        <f>BO15+BO19+BO23+BO27+BO31+BO35+BO39+BO43+BO47+BO51+BO55+BO59+BO63+BO67+BO71+BO75+BO79+BO83+BO87+BO91+BO95+BO99+BO103+BO107+BO111</f>
        <v>#N/A</v>
      </c>
      <c r="BP115" s="689" t="e">
        <f>IF(BS115&lt;&gt;0,BS115/$F115*100,0)</f>
        <v>#N/A</v>
      </c>
      <c r="BQ115" s="684" t="e">
        <f>BQ15+BQ19+BQ23+BQ27+BQ31+BQ35+BQ39+BQ43+BQ47+BQ51+BQ55+BQ59+BQ63+BQ67+BQ71+BQ75+BQ79+BQ83+BQ87+BQ91+BQ95+BQ99+BQ103+BQ107+BQ111</f>
        <v>#N/A</v>
      </c>
      <c r="BR115" s="684" t="e">
        <f>BS115-BQ115</f>
        <v>#N/A</v>
      </c>
      <c r="BS115" s="692" t="e">
        <f>BS15+BS19+BS23+BS27+BS31+BS35+BS39+BS43+BS47+BS51+BS55+BS59+BS63+BS67+BS71+BS75+BS79+BS83+BS87+BS91+BS95+BS99+BS103+BS107+BS111</f>
        <v>#N/A</v>
      </c>
      <c r="BT115" s="689" t="e">
        <f>IF(BW115&lt;&gt;0,BW115/$F115*100,0)</f>
        <v>#N/A</v>
      </c>
      <c r="BU115" s="684" t="e">
        <f>BU15+BU19+BU23+BU27+BU31+BU35+BU39+BU43+BU47+BU51+BU55+BU59+BU63+BU67+BU71+BU75+BU79+BU83+BU87+BU91+BU95+BU99+BU103+BU107+BU111</f>
        <v>#N/A</v>
      </c>
      <c r="BV115" s="684" t="e">
        <f>BW115-BU115</f>
        <v>#N/A</v>
      </c>
      <c r="BW115" s="692" t="e">
        <f>BW15+BW19+BW23+BW27+BW31+BW35+BW39+BW43+BW47+BW51+BW55+BW59+BW63+BW67+BW71+BW75+BW79+BW83+BW87+BW91+BW95+BW99+BW103+BW107+BW111</f>
        <v>#N/A</v>
      </c>
      <c r="BX115" s="689" t="e">
        <f>IF(CA115&lt;&gt;0,CA115/$F115*100,0)</f>
        <v>#N/A</v>
      </c>
      <c r="BY115" s="684" t="e">
        <f>BY15+BY19+BY23+BY27+BY31+BY35+BY39+BY43+BY47+BY51+BY55+BY59+BY63+BY67+BY71+BY75+BY79+BY83+BY87+BY91+BY95+BY99+BY103+BY107+BY111</f>
        <v>#N/A</v>
      </c>
      <c r="BZ115" s="684" t="e">
        <f>CA115-BY115</f>
        <v>#N/A</v>
      </c>
      <c r="CA115" s="692" t="e">
        <f>CA15+CA19+CA23+CA27+CA31+CA35+CA39+CA43+CA47+CA51+CA55+CA59+CA63+CA67+CA71+CA75+CA79+CA83+CA87+CA91+CA95+CA99+CA103+CA107+CA111</f>
        <v>#N/A</v>
      </c>
      <c r="CB115" s="689" t="e">
        <f>IF(CE115&lt;&gt;0,CE115/$F115*100,0)</f>
        <v>#N/A</v>
      </c>
      <c r="CC115" s="684" t="e">
        <f>CC15+CC19+CC23+CC27+CC31+CC35+CC39+CC43+CC47+CC51+CC55+CC59+CC63+CC67+CC71+CC75+CC79+CC83+CC87+CC91+CC95+CC99+CC103+CC107+CC111</f>
        <v>#N/A</v>
      </c>
      <c r="CD115" s="684" t="e">
        <f>CE115-CC115</f>
        <v>#N/A</v>
      </c>
      <c r="CE115" s="692" t="e">
        <f>CE15+CE19+CE23+CE27+CE31+CE35+CE39+CE43+CE47+CE51+CE55+CE59+CE63+CE67+CE71+CE75+CE79+CE83+CE87+CE91+CE95+CE99+CE103+CE107+CE111</f>
        <v>#N/A</v>
      </c>
      <c r="CF115" s="689" t="e">
        <f>IF(CI115&lt;&gt;0,CI115/$F115*100,0)</f>
        <v>#N/A</v>
      </c>
      <c r="CG115" s="684" t="e">
        <f>CG15+CG19+CG23+CG27+CG31+CG35+CG39+CG43+CG47+CG51+CG55+CG59+CG63+CG67+CG71+CG75+CG79+CG83+CG87+CG91+CG95+CG99+CG103+CG107+CG111</f>
        <v>#N/A</v>
      </c>
      <c r="CH115" s="684" t="e">
        <f>CI115-CG115</f>
        <v>#N/A</v>
      </c>
      <c r="CI115" s="692" t="e">
        <f>CI15+CI19+CI23+CI27+CI31+CI35+CI39+CI43+CI47+CI51+CI55+CI59+CI63+CI67+CI71+CI75+CI79+CI83+CI87+CI91+CI95+CI99+CI103+CI107+CI111</f>
        <v>#N/A</v>
      </c>
      <c r="CJ115" s="689" t="e">
        <f>IF(CM115&lt;&gt;0,CM115/$F115*100,0)</f>
        <v>#N/A</v>
      </c>
      <c r="CK115" s="684" t="e">
        <f>CK15+CK19+CK23+CK27+CK31+CK35+CK39+CK43+CK47+CK51+CK55+CK59+CK63+CK67+CK71+CK75+CK79+CK83+CK87+CK91+CK95+CK99+CK103+CK107+CK111</f>
        <v>#N/A</v>
      </c>
      <c r="CL115" s="684" t="e">
        <f>CM115-CK115</f>
        <v>#N/A</v>
      </c>
      <c r="CM115" s="692" t="e">
        <f>CM15+CM19+CM23+CM27+CM31+CM35+CM39+CM43+CM47+CM51+CM55+CM59+CM63+CM67+CM71+CM75+CM79+CM83+CM87+CM91+CM95+CM99+CM103+CM107+CM111</f>
        <v>#N/A</v>
      </c>
      <c r="CN115" s="689" t="e">
        <f>IF(CQ115&lt;&gt;0,CQ115/$F115*100,0)</f>
        <v>#N/A</v>
      </c>
      <c r="CO115" s="684" t="e">
        <f>CO15+CO19+CO23+CO27+CO31+CO35+CO39+CO43+CO47+CO51+CO55+CO59+CO63+CO67+CO71+CO75+CO79+CO83+CO87+CO91+CO95+CO99+CO103+CO107+CO111</f>
        <v>#N/A</v>
      </c>
      <c r="CP115" s="684" t="e">
        <f>CQ115-CO115</f>
        <v>#N/A</v>
      </c>
      <c r="CQ115" s="692" t="e">
        <f>CQ15+CQ19+CQ23+CQ27+CQ31+CQ35+CQ39+CQ43+CQ47+CQ51+CQ55+CQ59+CQ63+CQ67+CQ71+CQ75+CQ79+CQ83+CQ87+CQ91+CQ95+CQ99+CQ103+CQ107+CQ111</f>
        <v>#N/A</v>
      </c>
      <c r="CR115" s="689" t="e">
        <f>IF(CU115&lt;&gt;0,CU115/$F115*100,0)</f>
        <v>#N/A</v>
      </c>
      <c r="CS115" s="684" t="e">
        <f>CS15+CS19+CS23+CS27+CS31+CS35+CS39+CS43+CS47+CS51+CS55+CS59+CS63+CS67+CS71+CS75+CS79+CS83+CS87+CS91+CS95+CS99+CS103+CS107+CS111</f>
        <v>#N/A</v>
      </c>
      <c r="CT115" s="684" t="e">
        <f>CU115-CS115</f>
        <v>#N/A</v>
      </c>
      <c r="CU115" s="692" t="e">
        <f>CU15+CU19+CU23+CU27+CU31+CU35+CU39+CU43+CU47+CU51+CU55+CU59+CU63+CU67+CU71+CU75+CU79+CU83+CU87+CU91+CU95+CU99+CU103+CU107+CU111</f>
        <v>#N/A</v>
      </c>
      <c r="CV115" s="689" t="e">
        <f>IF(CY115&lt;&gt;0,CY115/$F115*100,0)</f>
        <v>#N/A</v>
      </c>
      <c r="CW115" s="684" t="e">
        <f>CW15+CW19+CW23+CW27+CW31+CW35+CW39+CW43+CW47+CW51+CW55+CW59+CW63+CW67+CW71+CW75+CW79+CW83+CW87+CW91+CW95+CW99+CW103+CW107+CW111</f>
        <v>#N/A</v>
      </c>
      <c r="CX115" s="684" t="e">
        <f>CY115-CW115</f>
        <v>#N/A</v>
      </c>
      <c r="CY115" s="692" t="e">
        <f>CY15+CY19+CY23+CY27+CY31+CY35+CY39+CY43+CY47+CY51+CY55+CY59+CY63+CY67+CY71+CY75+CY79+CY83+CY87+CY91+CY95+CY99+CY103+CY107+CY111</f>
        <v>#N/A</v>
      </c>
      <c r="CZ115" s="689" t="e">
        <f>IF(DC115&lt;&gt;0,DC115/$F115*100,0)</f>
        <v>#N/A</v>
      </c>
      <c r="DA115" s="684" t="e">
        <f>DA15+DA19+DA23+DA27+DA31+DA35+DA39+DA43+DA47+DA51+DA55+DA59+DA63+DA67+DA71+DA75+DA79+DA83+DA87+DA91+DA95+DA99+DA103+DA107+DA111</f>
        <v>#N/A</v>
      </c>
      <c r="DB115" s="684" t="e">
        <f>DC115-DA115</f>
        <v>#N/A</v>
      </c>
      <c r="DC115" s="692" t="e">
        <f>DC15+DC19+DC23+DC27+DC31+DC35+DC39+DC43+DC47+DC51+DC55+DC59+DC63+DC67+DC71+DC75+DC79+DC83+DC87+DC91+DC95+DC99+DC103+DC107+DC111</f>
        <v>#N/A</v>
      </c>
      <c r="DD115" s="506"/>
      <c r="DE115" s="506"/>
      <c r="DF115" s="506"/>
      <c r="DG115" s="506"/>
      <c r="DH115" s="506"/>
      <c r="DI115" s="506"/>
      <c r="DJ115" s="506"/>
      <c r="DK115" s="506"/>
    </row>
    <row r="116" spans="2:115" ht="12.75" customHeight="1">
      <c r="B116" s="697"/>
      <c r="C116" s="627"/>
      <c r="D116" s="698" t="s">
        <v>2445</v>
      </c>
      <c r="E116" s="629" t="s">
        <v>2447</v>
      </c>
      <c r="F116" s="630">
        <f>F16+F20+F24+F28+F32+F36+F40+F44+F48+F52+F56+F60+F64+F68+F72+F76+F80+F84+F88+F92+F96+F100+F104+F108+F112</f>
        <v>0</v>
      </c>
      <c r="G116" s="631"/>
      <c r="H116" s="633"/>
      <c r="I116" s="633"/>
      <c r="J116" s="633"/>
      <c r="K116" s="634"/>
      <c r="L116" s="638" t="e">
        <f>IF(O116&lt;&gt;0,O116/$F115*100,0)</f>
        <v>#REF!</v>
      </c>
      <c r="M116" s="639" t="e">
        <f>M16+M20+M24+M28+M32+M36+M40+M44+M48+M52+M56+M60+M64+M68+M72+M76+M80+M84+M88+M92+M96+M100+M104+M108+M112</f>
        <v>#N/A</v>
      </c>
      <c r="N116" s="640" t="e">
        <f>O116-M116</f>
        <v>#REF!</v>
      </c>
      <c r="O116" s="641" t="e">
        <f>O16+O20+O24+O28+O32+O36+O40+O44+O48+O52+O56+O60+O64+O68+O72+O76+O80+O84+O88+O92+O96+O100+O104+O108+O112</f>
        <v>#REF!</v>
      </c>
      <c r="P116" s="638" t="e">
        <f>IF(S116&lt;&gt;0,S116/$F115*100,0)</f>
        <v>#N/A</v>
      </c>
      <c r="Q116" s="639" t="e">
        <f>Q16+Q20+Q24+Q28+Q32+Q36+Q40+Q44+Q48+Q52+Q56+Q60+Q64+Q68+Q72+Q76+Q80+Q84+Q88+Q92+Q96+Q100+Q104+Q108+Q112</f>
        <v>#N/A</v>
      </c>
      <c r="R116" s="640" t="e">
        <f>S116-Q116</f>
        <v>#N/A</v>
      </c>
      <c r="S116" s="641" t="e">
        <f>S16+S20+S24+S28+S32+S36+S40+S44+S48+S52+S56+S60+S64+S68+S72+S76+S80+S84+S88+S92+S96+S100+S104+S108+S112</f>
        <v>#N/A</v>
      </c>
      <c r="T116" s="638" t="e">
        <f>IF(W116&lt;&gt;0,W116/$F115*100,0)</f>
        <v>#N/A</v>
      </c>
      <c r="U116" s="639" t="e">
        <f>U16+U20+U24+U28+U32+U36+U40+U44+U48+U52+U56+U60+U64+U68+U72+U76+U80+U84+U88+U92+U96+U100+U104+U108+U112</f>
        <v>#N/A</v>
      </c>
      <c r="V116" s="640" t="e">
        <f>W116-U116</f>
        <v>#N/A</v>
      </c>
      <c r="W116" s="641" t="e">
        <f>W16+W20+W24+W28+W32+W36+W40+W44+W48+W52+W56+W60+W64+W68+W72+W76+W80+W84+W88+W92+W96+W100+W104+W108+W112</f>
        <v>#N/A</v>
      </c>
      <c r="X116" s="638" t="e">
        <f>IF(AA116&lt;&gt;0,AA116/$F115*100,0)</f>
        <v>#N/A</v>
      </c>
      <c r="Y116" s="639" t="e">
        <f>Y16+Y20+Y24+Y28+Y32+Y36+Y40+Y44+Y48+Y52+Y56+Y60+Y64+Y68+Y72+Y76+Y80+Y84+Y88+Y92+Y96+Y100+Y104+Y108+Y112</f>
        <v>#N/A</v>
      </c>
      <c r="Z116" s="640" t="e">
        <f>AA116-Y116</f>
        <v>#N/A</v>
      </c>
      <c r="AA116" s="641" t="e">
        <f>AA16+AA20+AA24+AA28+AA32+AA36+AA40+AA44+AA48+AA52+AA56+AA60+AA64+AA68+AA72+AA76+AA80+AA84+AA88+AA92+AA96+AA100+AA104+AA108+AA112</f>
        <v>#N/A</v>
      </c>
      <c r="AB116" s="638" t="e">
        <f>IF(AE116&lt;&gt;0,AE116/$F115*100,0)</f>
        <v>#N/A</v>
      </c>
      <c r="AC116" s="639" t="e">
        <f>AC16+AC20+AC24+AC28+AC32+AC36+AC40+AC44+AC48+AC52+AC56+AC60+AC64+AC68+AC72+AC76+AC80+AC84+AC88+AC92+AC96+AC100+AC104+AC108+AC112</f>
        <v>#N/A</v>
      </c>
      <c r="AD116" s="640" t="e">
        <f>AE116-AC116</f>
        <v>#N/A</v>
      </c>
      <c r="AE116" s="641" t="e">
        <f>AE16+AE20+AE24+AE28+AE32+AE36+AE40+AE44+AE48+AE52+AE56+AE60+AE64+AE68+AE72+AE76+AE80+AE84+AE88+AE92+AE96+AE100+AE104+AE108+AE112</f>
        <v>#N/A</v>
      </c>
      <c r="AF116" s="638" t="e">
        <f>IF(AI116&lt;&gt;0,AI116/$F115*100,0)</f>
        <v>#N/A</v>
      </c>
      <c r="AG116" s="639" t="e">
        <f>AG16+AG20+AG24+AG28+AG32+AG36+AG40+AG44+AG48+AG52+AG56+AG60+AG64+AG68+AG72+AG76+AG80+AG84+AG88+AG92+AG96+AG100+AG104+AG108+AG112</f>
        <v>#N/A</v>
      </c>
      <c r="AH116" s="640" t="e">
        <f>AI116-AG116</f>
        <v>#N/A</v>
      </c>
      <c r="AI116" s="641" t="e">
        <f>AI16+AI20+AI24+AI28+AI32+AI36+AI40+AI44+AI48+AI52+AI56+AI60+AI64+AI68+AI72+AI76+AI80+AI84+AI88+AI92+AI96+AI100+AI104+AI108+AI112</f>
        <v>#N/A</v>
      </c>
      <c r="AJ116" s="638" t="e">
        <f>IF(AM116&lt;&gt;0,AM116/$F115*100,0)</f>
        <v>#N/A</v>
      </c>
      <c r="AK116" s="639" t="e">
        <f>AK16+AK20+AK24+AK28+AK32+AK36+AK40+AK44+AK48+AK52+AK56+AK60+AK64+AK68+AK72+AK76+AK80+AK84+AK88+AK92+AK96+AK100+AK104+AK108+AK112</f>
        <v>#N/A</v>
      </c>
      <c r="AL116" s="640" t="e">
        <f>AM116-AK116</f>
        <v>#N/A</v>
      </c>
      <c r="AM116" s="641" t="e">
        <f>AM16+AM20+AM24+AM28+AM32+AM36+AM40+AM44+AM48+AM52+AM56+AM60+AM64+AM68+AM72+AM76+AM80+AM84+AM88+AM92+AM96+AM100+AM104+AM108+AM112</f>
        <v>#N/A</v>
      </c>
      <c r="AN116" s="638" t="e">
        <f>IF(AQ116&lt;&gt;0,AQ116/$F115*100,0)</f>
        <v>#N/A</v>
      </c>
      <c r="AO116" s="640" t="e">
        <f>AO16+AO20+AO24+AO28+AO32+AO36+AO40+AO44+AO48+AO52+AO56+AO60+AO64+AO68+AO72+AO76+AO80+AO84+AO88+AO92+AO96+AO100+AO104+AO108+AO112</f>
        <v>#N/A</v>
      </c>
      <c r="AP116" s="638" t="e">
        <f>AQ116-AO116</f>
        <v>#N/A</v>
      </c>
      <c r="AQ116" s="699" t="e">
        <f>AQ16+AQ20+AQ24+AQ28+AQ32+AQ36+AQ40+AQ44+AQ48+AQ52+AQ56+AQ60+AQ64+AQ68+AQ72+AQ76+AQ80+AQ84+AQ88+AQ92+AQ96+AQ100+AQ104+AQ108+AQ112</f>
        <v>#N/A</v>
      </c>
      <c r="AR116" s="638" t="e">
        <f>IF(AU116&lt;&gt;0,AU116/$F115*100,0)</f>
        <v>#N/A</v>
      </c>
      <c r="AS116" s="639" t="e">
        <f>AS16+AS20+AS24+AS28+AS32+AS36+AS40+AS44+AS48+AS52+AS56+AS60+AS64+AS68+AS72+AS76+AS80+AS84+AS88+AS92+AS96+AS100+AS104+AS108+AS112</f>
        <v>#N/A</v>
      </c>
      <c r="AT116" s="640" t="e">
        <f>AU116-AS116</f>
        <v>#N/A</v>
      </c>
      <c r="AU116" s="641" t="e">
        <f>AU16+AU20+AU24+AU28+AU32+AU36+AU40+AU44+AU48+AU52+AU56+AU60+AU64+AU68+AU72+AU76+AU80+AU84+AU88+AU92+AU96+AU100+AU104+AU108+AU112</f>
        <v>#N/A</v>
      </c>
      <c r="AV116" s="638" t="e">
        <f>IF(AY116&lt;&gt;0,AY116/$F115*100,0)</f>
        <v>#N/A</v>
      </c>
      <c r="AW116" s="639" t="e">
        <f>AW16+AW20+AW24+AW28+AW32+AW36+AW40+AW44+AW48+AW52+AW56+AW60+AW64+AW68+AW72+AW76+AW80+AW84+AW88+AW92+AW96+AW100+AW104+AW108+AW112</f>
        <v>#N/A</v>
      </c>
      <c r="AX116" s="640" t="e">
        <f>AY116-AW116</f>
        <v>#N/A</v>
      </c>
      <c r="AY116" s="641" t="e">
        <f>AY16+AY20+AY24+AY28+AY32+AY36+AY40+AY44+AY48+AY52+AY56+AY60+AY64+AY68+AY72+AY76+AY80+AY84+AY88+AY92+AY96+AY100+AY104+AY108+AY112</f>
        <v>#N/A</v>
      </c>
      <c r="AZ116" s="638" t="e">
        <f>IF(BC116&lt;&gt;0,BC116/$F115*100,0)</f>
        <v>#N/A</v>
      </c>
      <c r="BA116" s="639" t="e">
        <f>BA16+BA20+BA24+BA28+BA32+BA36+BA40+BA44+BA48+BA52+BA56+BA60+BA64+BA68+BA72+BA76+BA80+BA84+BA88+BA92+BA96+BA100+BA104+BA108+BA112</f>
        <v>#N/A</v>
      </c>
      <c r="BB116" s="640" t="e">
        <f>BC116-BA116</f>
        <v>#N/A</v>
      </c>
      <c r="BC116" s="641" t="e">
        <f>BC16+BC20+BC24+BC28+BC32+BC36+BC40+BC44+BC48+BC52+BC56+BC60+BC64+BC68+BC72+BC76+BC80+BC84+BC88+BC92+BC96+BC100+BC104+BC108+BC112</f>
        <v>#N/A</v>
      </c>
      <c r="BD116" s="638" t="e">
        <f>IF(BG116&lt;&gt;0,BG116/$F115*100,0)</f>
        <v>#N/A</v>
      </c>
      <c r="BE116" s="639" t="e">
        <f>BE16+BE20+BE24+BE28+BE32+BE36+BE40+BE44+BE48+BE52+BE56+BE60+BE64+BE68+BE72+BE76+BE80+BE84+BE88+BE92+BE96+BE100+BE104+BE108+BE112</f>
        <v>#N/A</v>
      </c>
      <c r="BF116" s="640" t="e">
        <f>BG116-BE116</f>
        <v>#N/A</v>
      </c>
      <c r="BG116" s="641" t="e">
        <f>BG16+BG20+BG24+BG28+BG32+BG36+BG40+BG44+BG48+BG52+BG56+BG60+BG64+BG68+BG72+BG76+BG80+BG84+BG88+BG92+BG96+BG100+BG104+BG108+BG112</f>
        <v>#N/A</v>
      </c>
      <c r="BH116" s="638" t="e">
        <f>IF(BK116&lt;&gt;0,BK116/$F115*100,0)</f>
        <v>#N/A</v>
      </c>
      <c r="BI116" s="639" t="e">
        <f>BI16+BI20+BI24+BI28+BI32+BI36+BI40+BI44+BI48+BI52+BI56+BI60+BI64+BI68+BI72+BI76+BI80+BI84+BI88+BI92+BI96+BI100+BI104+BI108+BI112</f>
        <v>#N/A</v>
      </c>
      <c r="BJ116" s="640" t="e">
        <f>BK116-BI116</f>
        <v>#N/A</v>
      </c>
      <c r="BK116" s="641" t="e">
        <f>BK16+BK20+BK24+BK28+BK32+BK36+BK40+BK44+BK48+BK52+BK56+BK60+BK64+BK68+BK72+BK76+BK80+BK84+BK88+BK92+BK96+BK100+BK104+BK108+BK112</f>
        <v>#N/A</v>
      </c>
      <c r="BL116" s="638" t="e">
        <f>IF(BO116&lt;&gt;0,BO116/$F115*100,0)</f>
        <v>#N/A</v>
      </c>
      <c r="BM116" s="639" t="e">
        <f>BM16+BM20+BM24+BM28+BM32+BM36+BM40+BM44+BM48+BM52+BM56+BM60+BM64+BM68+BM72+BM76+BM80+BM84+BM88+BM92+BM96+BM100+BM104+BM108+BM112</f>
        <v>#N/A</v>
      </c>
      <c r="BN116" s="640" t="e">
        <f>BO116-BM116</f>
        <v>#N/A</v>
      </c>
      <c r="BO116" s="641" t="e">
        <f>BO16+BO20+BO24+BO28+BO32+BO36+BO40+BO44+BO48+BO52+BO56+BO60+BO64+BO68+BO72+BO76+BO80+BO84+BO88+BO92+BO96+BO100+BO104+BO108+BO112</f>
        <v>#N/A</v>
      </c>
      <c r="BP116" s="638" t="e">
        <f>IF(BS116&lt;&gt;0,BS116/$F115*100,0)</f>
        <v>#N/A</v>
      </c>
      <c r="BQ116" s="639" t="e">
        <f>BQ16+BQ20+BQ24+BQ28+BQ32+BQ36+BQ40+BQ44+BQ48+BQ52+BQ56+BQ60+BQ64+BQ68+BQ72+BQ76+BQ80+BQ84+BQ88+BQ92+BQ96+BQ100+BQ104+BQ108+BQ112</f>
        <v>#N/A</v>
      </c>
      <c r="BR116" s="640" t="e">
        <f>BS116-BQ116</f>
        <v>#N/A</v>
      </c>
      <c r="BS116" s="641" t="e">
        <f>BS16+BS20+BS24+BS28+BS32+BS36+BS40+BS44+BS48+BS52+BS56+BS60+BS64+BS68+BS72+BS76+BS80+BS84+BS88+BS92+BS96+BS100+BS104+BS108+BS112</f>
        <v>#N/A</v>
      </c>
      <c r="BT116" s="638" t="e">
        <f>IF(BW116&lt;&gt;0,BW116/$F115*100,0)</f>
        <v>#N/A</v>
      </c>
      <c r="BU116" s="639" t="e">
        <f>BU16+BU20+BU24+BU28+BU32+BU36+BU40+BU44+BU48+BU52+BU56+BU60+BU64+BU68+BU72+BU76+BU80+BU84+BU88+BU92+BU96+BU100+BU104+BU108+BU112</f>
        <v>#N/A</v>
      </c>
      <c r="BV116" s="640" t="e">
        <f>BW116-BU116</f>
        <v>#N/A</v>
      </c>
      <c r="BW116" s="641" t="e">
        <f>BW16+BW20+BW24+BW28+BW32+BW36+BW40+BW44+BW48+BW52+BW56+BW60+BW64+BW68+BW72+BW76+BW80+BW84+BW88+BW92+BW96+BW100+BW104+BW108+BW112</f>
        <v>#N/A</v>
      </c>
      <c r="BX116" s="638" t="e">
        <f>IF(CA116&lt;&gt;0,CA116/$F115*100,0)</f>
        <v>#N/A</v>
      </c>
      <c r="BY116" s="639" t="e">
        <f>BY16+BY20+BY24+BY28+BY32+BY36+BY40+BY44+BY48+BY52+BY56+BY60+BY64+BY68+BY72+BY76+BY80+BY84+BY88+BY92+BY96+BY100+BY104+BY108+BY112</f>
        <v>#N/A</v>
      </c>
      <c r="BZ116" s="640" t="e">
        <f>CA116-BY116</f>
        <v>#N/A</v>
      </c>
      <c r="CA116" s="641" t="e">
        <f>CA16+CA20+CA24+CA28+CA32+CA36+CA40+CA44+CA48+CA52+CA56+CA60+CA64+CA68+CA72+CA76+CA80+CA84+CA88+CA92+CA96+CA100+CA104+CA108+CA112</f>
        <v>#N/A</v>
      </c>
      <c r="CB116" s="638" t="e">
        <f>IF(CE116&lt;&gt;0,CE116/$F115*100,0)</f>
        <v>#N/A</v>
      </c>
      <c r="CC116" s="639" t="e">
        <f>CC16+CC20+CC24+CC28+CC32+CC36+CC40+CC44+CC48+CC52+CC56+CC60+CC64+CC68+CC72+CC76+CC80+CC84+CC88+CC92+CC96+CC100+CC104+CC108+CC112</f>
        <v>#N/A</v>
      </c>
      <c r="CD116" s="640" t="e">
        <f>CE116-CC116</f>
        <v>#N/A</v>
      </c>
      <c r="CE116" s="641" t="e">
        <f>CE16+CE20+CE24+CE28+CE32+CE36+CE40+CE44+CE48+CE52+CE56+CE60+CE64+CE68+CE72+CE76+CE80+CE84+CE88+CE92+CE96+CE100+CE104+CE108+CE112</f>
        <v>#N/A</v>
      </c>
      <c r="CF116" s="638" t="e">
        <f>IF(CI116&lt;&gt;0,CI116/$F115*100,0)</f>
        <v>#N/A</v>
      </c>
      <c r="CG116" s="639" t="e">
        <f>CG16+CG20+CG24+CG28+CG32+CG36+CG40+CG44+CG48+CG52+CG56+CG60+CG64+CG68+CG72+CG76+CG80+CG84+CG88+CG92+CG96+CG100+CG104+CG108+CG112</f>
        <v>#N/A</v>
      </c>
      <c r="CH116" s="640" t="e">
        <f>CI116-CG116</f>
        <v>#N/A</v>
      </c>
      <c r="CI116" s="641" t="e">
        <f>CI16+CI20+CI24+CI28+CI32+CI36+CI40+CI44+CI48+CI52+CI56+CI60+CI64+CI68+CI72+CI76+CI80+CI84+CI88+CI92+CI96+CI100+CI104+CI108+CI112</f>
        <v>#N/A</v>
      </c>
      <c r="CJ116" s="638" t="e">
        <f>IF(CM116&lt;&gt;0,CM116/$F115*100,0)</f>
        <v>#N/A</v>
      </c>
      <c r="CK116" s="639" t="e">
        <f>CK16+CK20+CK24+CK28+CK32+CK36+CK40+CK44+CK48+CK52+CK56+CK60+CK64+CK68+CK72+CK76+CK80+CK84+CK88+CK92+CK96+CK100+CK104+CK108+CK112</f>
        <v>#N/A</v>
      </c>
      <c r="CL116" s="640" t="e">
        <f>CM116-CK116</f>
        <v>#N/A</v>
      </c>
      <c r="CM116" s="641" t="e">
        <f>CM16+CM20+CM24+CM28+CM32+CM36+CM40+CM44+CM48+CM52+CM56+CM60+CM64+CM68+CM72+CM76+CM80+CM84+CM88+CM92+CM96+CM100+CM104+CM108+CM112</f>
        <v>#N/A</v>
      </c>
      <c r="CN116" s="638" t="e">
        <f>IF(CQ116&lt;&gt;0,CQ116/$F115*100,0)</f>
        <v>#N/A</v>
      </c>
      <c r="CO116" s="639" t="e">
        <f>CO16+CO20+CO24+CO28+CO32+CO36+CO40+CO44+CO48+CO52+CO56+CO60+CO64+CO68+CO72+CO76+CO80+CO84+CO88+CO92+CO96+CO100+CO104+CO108+CO112</f>
        <v>#N/A</v>
      </c>
      <c r="CP116" s="640" t="e">
        <f>CQ116-CO116</f>
        <v>#N/A</v>
      </c>
      <c r="CQ116" s="641" t="e">
        <f>CQ16+CQ20+CQ24+CQ28+CQ32+CQ36+CQ40+CQ44+CQ48+CQ52+CQ56+CQ60+CQ64+CQ68+CQ72+CQ76+CQ80+CQ84+CQ88+CQ92+CQ96+CQ100+CQ104+CQ108+CQ112</f>
        <v>#N/A</v>
      </c>
      <c r="CR116" s="638" t="e">
        <f>IF(CU116&lt;&gt;0,CU116/$F115*100,0)</f>
        <v>#N/A</v>
      </c>
      <c r="CS116" s="639" t="e">
        <f>CS16+CS20+CS24+CS28+CS32+CS36+CS40+CS44+CS48+CS52+CS56+CS60+CS64+CS68+CS72+CS76+CS80+CS84+CS88+CS92+CS96+CS100+CS104+CS108+CS112</f>
        <v>#N/A</v>
      </c>
      <c r="CT116" s="640" t="e">
        <f>CU116-CS116</f>
        <v>#N/A</v>
      </c>
      <c r="CU116" s="641" t="e">
        <f>CU16+CU20+CU24+CU28+CU32+CU36+CU40+CU44+CU48+CU52+CU56+CU60+CU64+CU68+CU72+CU76+CU80+CU84+CU88+CU92+CU96+CU100+CU104+CU108+CU112</f>
        <v>#N/A</v>
      </c>
      <c r="CV116" s="638" t="e">
        <f>IF(CY116&lt;&gt;0,CY116/$F115*100,0)</f>
        <v>#N/A</v>
      </c>
      <c r="CW116" s="639" t="e">
        <f>CW16+CW20+CW24+CW28+CW32+CW36+CW40+CW44+CW48+CW52+CW56+CW60+CW64+CW68+CW72+CW76+CW80+CW84+CW88+CW92+CW96+CW100+CW104+CW108+CW112</f>
        <v>#N/A</v>
      </c>
      <c r="CX116" s="640" t="e">
        <f>CY116-CW116</f>
        <v>#N/A</v>
      </c>
      <c r="CY116" s="641" t="e">
        <f>CY16+CY20+CY24+CY28+CY32+CY36+CY40+CY44+CY48+CY52+CY56+CY60+CY64+CY68+CY72+CY76+CY80+CY84+CY88+CY92+CY96+CY100+CY104+CY108+CY112</f>
        <v>#N/A</v>
      </c>
      <c r="CZ116" s="638" t="e">
        <f>IF(DC116&lt;&gt;0,DC116/$F115*100,0)</f>
        <v>#N/A</v>
      </c>
      <c r="DA116" s="639" t="e">
        <f>DA16+DA20+DA24+DA28+DA32+DA36+DA40+DA44+DA48+DA52+DA56+DA60+DA64+DA68+DA72+DA76+DA80+DA84+DA88+DA92+DA96+DA100+DA104+DA108+DA112</f>
        <v>#N/A</v>
      </c>
      <c r="DB116" s="640" t="e">
        <f>DC116-DA116</f>
        <v>#N/A</v>
      </c>
      <c r="DC116" s="641" t="e">
        <f>DC16+DC20+DC24+DC28+DC32+DC36+DC40+DC44+DC48+DC52+DC56+DC60+DC64+DC68+DC72+DC76+DC80+DC84+DC88+DC92+DC96+DC100+DC104+DC108+DC112</f>
        <v>#N/A</v>
      </c>
      <c r="DD116" s="506"/>
      <c r="DE116" s="506"/>
      <c r="DF116" s="506"/>
      <c r="DG116" s="506"/>
      <c r="DH116" s="506"/>
      <c r="DI116" s="506"/>
      <c r="DJ116" s="506"/>
      <c r="DK116" s="506"/>
    </row>
    <row r="117" spans="2:115" ht="12.75" customHeight="1">
      <c r="B117" s="700"/>
      <c r="C117" s="701"/>
      <c r="D117" s="642" t="s">
        <v>2450</v>
      </c>
      <c r="E117" s="702" t="s">
        <v>2449</v>
      </c>
      <c r="F117" s="703">
        <f>F17+F21+F25+F29+F33+F37+F41+F45+F49+F53+F57+F61+F65+F69+F73+F77+F81+F85+F89+F93+F97+F101+F105+F109+F113</f>
        <v>0</v>
      </c>
      <c r="G117" s="704">
        <f>IF(F117=0,0,F117/F$115)</f>
        <v>0</v>
      </c>
      <c r="H117" s="705"/>
      <c r="I117" s="705"/>
      <c r="J117" s="705"/>
      <c r="K117" s="706"/>
      <c r="L117" s="707" t="e">
        <f>IF(O117&lt;&gt;0,O117/$F117*100,0)</f>
        <v>#REF!</v>
      </c>
      <c r="M117" s="707" t="e">
        <f>M17+M21+M25+M29+M33+M37+M41+M45+M49+M53+M57+M61+M65+M69+M73+M77+M81+M85+M89+M93+M97+M101+M105+M109+M113</f>
        <v>#N/A</v>
      </c>
      <c r="N117" s="708" t="e">
        <f>O117-M117</f>
        <v>#REF!</v>
      </c>
      <c r="O117" s="709" t="e">
        <f>O17+O21+O25+O29+O33+O37+O41+O45+O49+O53+O57+O61+O65+O69+O73+O77+O81+O85+O89+O93+O97+O101+O105+O109+O113</f>
        <v>#REF!</v>
      </c>
      <c r="P117" s="707">
        <f>IF(S117&lt;&gt;0,S117/$F117*100,0)</f>
        <v>0</v>
      </c>
      <c r="Q117" s="707">
        <f>Q17+Q21+Q25+Q29+Q33+Q37+Q41+Q45+Q49+Q53+Q57+Q61+Q65+Q69+Q73+Q77+Q81+Q85+Q89+Q93+Q97+Q101+Q105+Q109+Q113</f>
        <v>0</v>
      </c>
      <c r="R117" s="708">
        <f>S117-Q117</f>
        <v>0</v>
      </c>
      <c r="S117" s="709">
        <f>S17+S21+S25+S29+S33+S37+S41+S45+S49+S53+S57+S61+S65+S69+S73+S77+S81+S85+S89+S93+S97+S101+S105+S109+S113</f>
        <v>0</v>
      </c>
      <c r="T117" s="707">
        <f>IF(W117&lt;&gt;0,W117/$F117*100,0)</f>
        <v>0</v>
      </c>
      <c r="U117" s="707">
        <f>U17+U21+U25+U29+U33+U37+U41+U45+U49+U53+U57+U61+U65+U69+U73+U77+U81+U85+U89+U93+U97+U101+U105+U109+U113</f>
        <v>0</v>
      </c>
      <c r="V117" s="708">
        <f>W117-U117</f>
        <v>0</v>
      </c>
      <c r="W117" s="709">
        <f>W17+W21+W25+W29+W33+W37+W41+W45+W49+W53+W57+W61+W65+W69+W73+W77+W81+W85+W89+W93+W97+W101+W105+W109+W113</f>
        <v>0</v>
      </c>
      <c r="X117" s="707">
        <f>IF(AA117&lt;&gt;0,AA117/$F117*100,0)</f>
        <v>0</v>
      </c>
      <c r="Y117" s="707">
        <f>Y17+Y21+Y25+Y29+Y33+Y37+Y41+Y45+Y49+Y53+Y57+Y61+Y65+Y69+Y73+Y77+Y81+Y85+Y89+Y93+Y97+Y101+Y105+Y109+Y113</f>
        <v>0</v>
      </c>
      <c r="Z117" s="708">
        <f>AA117-Y117</f>
        <v>0</v>
      </c>
      <c r="AA117" s="709">
        <f>AA17+AA21+AA25+AA29+AA33+AA37+AA41+AA45+AA49+AA53+AA57+AA61+AA65+AA69+AA73+AA77+AA81+AA85+AA89+AA93+AA97+AA101+AA105+AA109+AA113</f>
        <v>0</v>
      </c>
      <c r="AB117" s="707">
        <f>IF(AE117&lt;&gt;0,AE117/$F117*100,0)</f>
        <v>0</v>
      </c>
      <c r="AC117" s="707">
        <f>AC17+AC21+AC25+AC29+AC33+AC37+AC41+AC45+AC49+AC53+AC57+AC61+AC65+AC69+AC73+AC77+AC81+AC85+AC89+AC93+AC97+AC101+AC105+AC109+AC113</f>
        <v>0</v>
      </c>
      <c r="AD117" s="708">
        <f>AE117-AC117</f>
        <v>0</v>
      </c>
      <c r="AE117" s="709">
        <f>AE17+AE21+AE25+AE29+AE33+AE37+AE41+AE45+AE49+AE53+AE57+AE61+AE65+AE69+AE73+AE77+AE81+AE85+AE89+AE93+AE97+AE101+AE105+AE109+AE113</f>
        <v>0</v>
      </c>
      <c r="AF117" s="707">
        <f>IF(AI117&lt;&gt;0,AI117/$F117*100,0)</f>
        <v>0</v>
      </c>
      <c r="AG117" s="707">
        <f>AG17+AG21+AG25+AG29+AG33+AG37+AG41+AG45+AG49+AG53+AG57+AG61+AG65+AG69+AG73+AG77+AG81+AG85+AG89+AG93+AG97+AG101+AG105+AG109+AG113</f>
        <v>0</v>
      </c>
      <c r="AH117" s="708">
        <f>AI117-AG117</f>
        <v>0</v>
      </c>
      <c r="AI117" s="709">
        <f>AI17+AI21+AI25+AI29+AI33+AI37+AI41+AI45+AI49+AI53+AI57+AI61+AI65+AI69+AI73+AI77+AI81+AI85+AI89+AI93+AI97+AI101+AI105+AI109+AI113</f>
        <v>0</v>
      </c>
      <c r="AJ117" s="707">
        <f>IF(AM117&lt;&gt;0,AM117/$F117*100,0)</f>
        <v>0</v>
      </c>
      <c r="AK117" s="707">
        <f>AK17+AK21+AK25+AK29+AK33+AK37+AK41+AK45+AK49+AK53+AK57+AK61+AK65+AK69+AK73+AK77+AK81+AK85+AK89+AK93+AK97+AK101+AK105+AK109+AK113</f>
        <v>0</v>
      </c>
      <c r="AL117" s="708">
        <f>AM117-AK117</f>
        <v>0</v>
      </c>
      <c r="AM117" s="709">
        <f>AM17+AM21+AM25+AM29+AM33+AM37+AM41+AM45+AM49+AM53+AM57+AM61+AM65+AM69+AM73+AM77+AM81+AM85+AM89+AM93+AM97+AM101+AM105+AM109+AM113</f>
        <v>0</v>
      </c>
      <c r="AN117" s="707">
        <f>IF(AQ117&lt;&gt;0,AQ117/$F117*100,0)</f>
        <v>0</v>
      </c>
      <c r="AO117" s="707">
        <f>AO17+AO21+AO25+AO29+AO33+AO37+AO41+AO45+AO49+AO53+AO57+AO61+AO65+AO69+AO73+AO77+AO81+AO85+AO89+AO93+AO97+AO101+AO105+AO109+AO113</f>
        <v>0</v>
      </c>
      <c r="AP117" s="708">
        <f>AQ117-AO117</f>
        <v>0</v>
      </c>
      <c r="AQ117" s="709">
        <f>AQ17+AQ21+AQ25+AQ29+AQ33+AQ37+AQ41+AQ45+AQ49+AQ53+AQ57+AQ61+AQ65+AQ69+AQ73+AQ77+AQ81+AQ85+AQ89+AQ93+AQ97+AQ101+AQ105+AQ109+AQ113</f>
        <v>0</v>
      </c>
      <c r="AR117" s="707">
        <f>IF(AU117&lt;&gt;0,AU117/$F117*100,0)</f>
        <v>0</v>
      </c>
      <c r="AS117" s="707">
        <f>AS17+AS21+AS25+AS29+AS33+AS37+AS41+AS45+AS49+AS53+AS57+AS61+AS65+AS69+AS73+AS77+AS81+AS85+AS89+AS93+AS97+AS101+AS105+AS109+AS113</f>
        <v>0</v>
      </c>
      <c r="AT117" s="708">
        <f>AU117-AS117</f>
        <v>0</v>
      </c>
      <c r="AU117" s="709">
        <f>AU17+AU21+AU25+AU29+AU33+AU37+AU41+AU45+AU49+AU53+AU57+AU61+AU65+AU69+AU73+AU77+AU81+AU85+AU89+AU93+AU97+AU101+AU105+AU109+AU113</f>
        <v>0</v>
      </c>
      <c r="AV117" s="707">
        <f>IF(AY117&lt;&gt;0,AY117/$F117*100,0)</f>
        <v>0</v>
      </c>
      <c r="AW117" s="707">
        <f>AW17+AW21+AW25+AW29+AW33+AW37+AW41+AW45+AW49+AW53+AW57+AW61+AW65+AW69+AW73+AW77+AW81+AW85+AW89+AW93+AW97+AW101+AW105+AW109+AW113</f>
        <v>0</v>
      </c>
      <c r="AX117" s="708">
        <f>AY117-AW117</f>
        <v>0</v>
      </c>
      <c r="AY117" s="709">
        <f>AY17+AY21+AY25+AY29+AY33+AY37+AY41+AY45+AY49+AY53+AY57+AY61+AY65+AY69+AY73+AY77+AY81+AY85+AY89+AY93+AY97+AY101+AY105+AY109+AY113</f>
        <v>0</v>
      </c>
      <c r="AZ117" s="707">
        <f>IF(BC117&lt;&gt;0,BC117/$F117*100,0)</f>
        <v>0</v>
      </c>
      <c r="BA117" s="707">
        <f>BA17+BA21+BA25+BA29+BA33+BA37+BA41+BA45+BA49+BA53+BA57+BA61+BA65+BA69+BA73+BA77+BA81+BA85+BA89+BA93+BA97+BA101+BA105+BA109+BA113</f>
        <v>0</v>
      </c>
      <c r="BB117" s="708">
        <f>BC117-BA117</f>
        <v>0</v>
      </c>
      <c r="BC117" s="709">
        <f>BC17+BC21+BC25+BC29+BC33+BC37+BC41+BC45+BC49+BC53+BC57+BC61+BC65+BC69+BC73+BC77+BC81+BC85+BC89+BC93+BC97+BC101+BC105+BC109+BC113</f>
        <v>0</v>
      </c>
      <c r="BD117" s="707">
        <f>IF(BG117&lt;&gt;0,BG117/$F117*100,0)</f>
        <v>0</v>
      </c>
      <c r="BE117" s="707">
        <f>BE17+BE21+BE25+BE29+BE33+BE37+BE41+BE45+BE49+BE53+BE57+BE61+BE65+BE69+BE73+BE77+BE81+BE85+BE89+BE93+BE97+BE101+BE105+BE109+BE113</f>
        <v>0</v>
      </c>
      <c r="BF117" s="708">
        <f>BG117-BE117</f>
        <v>0</v>
      </c>
      <c r="BG117" s="709">
        <f>BG17+BG21+BG25+BG29+BG33+BG37+BG41+BG45+BG49+BG53+BG57+BG61+BG65+BG69+BG73+BG77+BG81+BG85+BG89+BG93+BG97+BG101+BG105+BG109+BG113</f>
        <v>0</v>
      </c>
      <c r="BH117" s="707">
        <f>IF(BK117&lt;&gt;0,BK117/$F117*100,0)</f>
        <v>0</v>
      </c>
      <c r="BI117" s="707">
        <f>BI17+BI21+BI25+BI29+BI33+BI37+BI41+BI45+BI49+BI53+BI57+BI61+BI65+BI69+BI73+BI77+BI81+BI85+BI89+BI93+BI97+BI101+BI105+BI109+BI113</f>
        <v>0</v>
      </c>
      <c r="BJ117" s="708">
        <f>BK117-BI117</f>
        <v>0</v>
      </c>
      <c r="BK117" s="709">
        <f>BK17+BK21+BK25+BK29+BK33+BK37+BK41+BK45+BK49+BK53+BK57+BK61+BK65+BK69+BK73+BK77+BK81+BK85+BK89+BK93+BK97+BK101+BK105+BK109+BK113</f>
        <v>0</v>
      </c>
      <c r="BL117" s="707">
        <f>IF(BO117&lt;&gt;0,BO117/$F117*100,0)</f>
        <v>0</v>
      </c>
      <c r="BM117" s="707">
        <f>BM17+BM21+BM25+BM29+BM33+BM37+BM41+BM45+BM49+BM53+BM57+BM61+BM65+BM69+BM73+BM77+BM81+BM85+BM89+BM93+BM97+BM101+BM105+BM109+BM113</f>
        <v>0</v>
      </c>
      <c r="BN117" s="708">
        <f>BO117-BM117</f>
        <v>0</v>
      </c>
      <c r="BO117" s="709">
        <f>BO17+BO21+BO25+BO29+BO33+BO37+BO41+BO45+BO49+BO53+BO57+BO61+BO65+BO69+BO73+BO77+BO81+BO85+BO89+BO93+BO97+BO101+BO105+BO109+BO113</f>
        <v>0</v>
      </c>
      <c r="BP117" s="707">
        <f>IF(BS117&lt;&gt;0,BS117/$F117*100,0)</f>
        <v>0</v>
      </c>
      <c r="BQ117" s="707">
        <f>BQ17+BQ21+BQ25+BQ29+BQ33+BQ37+BQ41+BQ45+BQ49+BQ53+BQ57+BQ61+BQ65+BQ69+BQ73+BQ77+BQ81+BQ85+BQ89+BQ93+BQ97+BQ101+BQ105+BQ109+BQ113</f>
        <v>0</v>
      </c>
      <c r="BR117" s="708">
        <f>BS117-BQ117</f>
        <v>0</v>
      </c>
      <c r="BS117" s="709">
        <f>BS17+BS21+BS25+BS29+BS33+BS37+BS41+BS45+BS49+BS53+BS57+BS61+BS65+BS69+BS73+BS77+BS81+BS85+BS89+BS93+BS97+BS101+BS105+BS109+BS113</f>
        <v>0</v>
      </c>
      <c r="BT117" s="707">
        <f>IF(BW117&lt;&gt;0,BW117/$F117*100,0)</f>
        <v>0</v>
      </c>
      <c r="BU117" s="707">
        <f>BU17+BU21+BU25+BU29+BU33+BU37+BU41+BU45+BU49+BU53+BU57+BU61+BU65+BU69+BU73+BU77+BU81+BU85+BU89+BU93+BU97+BU101+BU105+BU109+BU113</f>
        <v>0</v>
      </c>
      <c r="BV117" s="708">
        <f>BW117-BU117</f>
        <v>0</v>
      </c>
      <c r="BW117" s="709">
        <f>BW17+BW21+BW25+BW29+BW33+BW37+BW41+BW45+BW49+BW53+BW57+BW61+BW65+BW69+BW73+BW77+BW81+BW85+BW89+BW93+BW97+BW101+BW105+BW109+BW113</f>
        <v>0</v>
      </c>
      <c r="BX117" s="707">
        <f>IF(CA117&lt;&gt;0,CA117/$F117*100,0)</f>
        <v>0</v>
      </c>
      <c r="BY117" s="707">
        <f>BY17+BY21+BY25+BY29+BY33+BY37+BY41+BY45+BY49+BY53+BY57+BY61+BY65+BY69+BY73+BY77+BY81+BY85+BY89+BY93+BY97+BY101+BY105+BY109+BY113</f>
        <v>0</v>
      </c>
      <c r="BZ117" s="708">
        <f>CA117-BY117</f>
        <v>0</v>
      </c>
      <c r="CA117" s="709">
        <f>CA17+CA21+CA25+CA29+CA33+CA37+CA41+CA45+CA49+CA53+CA57+CA61+CA65+CA69+CA73+CA77+CA81+CA85+CA89+CA93+CA97+CA101+CA105+CA109+CA113</f>
        <v>0</v>
      </c>
      <c r="CB117" s="707">
        <f>IF(CE117&lt;&gt;0,CE117/$F117*100,0)</f>
        <v>0</v>
      </c>
      <c r="CC117" s="707">
        <f>CC17+CC21+CC25+CC29+CC33+CC37+CC41+CC45+CC49+CC53+CC57+CC61+CC65+CC69+CC73+CC77+CC81+CC85+CC89+CC93+CC97+CC101+CC105+CC109+CC113</f>
        <v>0</v>
      </c>
      <c r="CD117" s="708">
        <f>CE117-CC117</f>
        <v>0</v>
      </c>
      <c r="CE117" s="709">
        <f>CE17+CE21+CE25+CE29+CE33+CE37+CE41+CE45+CE49+CE53+CE57+CE61+CE65+CE69+CE73+CE77+CE81+CE85+CE89+CE93+CE97+CE101+CE105+CE109+CE113</f>
        <v>0</v>
      </c>
      <c r="CF117" s="707">
        <f>IF(CI117&lt;&gt;0,CI117/$F117*100,0)</f>
        <v>0</v>
      </c>
      <c r="CG117" s="707">
        <f>CG17+CG21+CG25+CG29+CG33+CG37+CG41+CG45+CG49+CG53+CG57+CG61+CG65+CG69+CG73+CG77+CG81+CG85+CG89+CG93+CG97+CG101+CG105+CG109+CG113</f>
        <v>0</v>
      </c>
      <c r="CH117" s="708">
        <f>CI117-CG117</f>
        <v>0</v>
      </c>
      <c r="CI117" s="709">
        <f>CI17+CI21+CI25+CI29+CI33+CI37+CI41+CI45+CI49+CI53+CI57+CI61+CI65+CI69+CI73+CI77+CI81+CI85+CI89+CI93+CI97+CI101+CI105+CI109+CI113</f>
        <v>0</v>
      </c>
      <c r="CJ117" s="707">
        <f>IF(CM117&lt;&gt;0,CM117/$F117*100,0)</f>
        <v>0</v>
      </c>
      <c r="CK117" s="707">
        <f>CK17+CK21+CK25+CK29+CK33+CK37+CK41+CK45+CK49+CK53+CK57+CK61+CK65+CK69+CK73+CK77+CK81+CK85+CK89+CK93+CK97+CK101+CK105+CK109+CK113</f>
        <v>0</v>
      </c>
      <c r="CL117" s="708">
        <f>CM117-CK117</f>
        <v>0</v>
      </c>
      <c r="CM117" s="709">
        <f>CM17+CM21+CM25+CM29+CM33+CM37+CM41+CM45+CM49+CM53+CM57+CM61+CM65+CM69+CM73+CM77+CM81+CM85+CM89+CM93+CM97+CM101+CM105+CM109+CM113</f>
        <v>0</v>
      </c>
      <c r="CN117" s="707">
        <f>IF(CQ117&lt;&gt;0,CQ117/$F117*100,0)</f>
        <v>0</v>
      </c>
      <c r="CO117" s="707">
        <f>CO17+CO21+CO25+CO29+CO33+CO37+CO41+CO45+CO49+CO53+CO57+CO61+CO65+CO69+CO73+CO77+CO81+CO85+CO89+CO93+CO97+CO101+CO105+CO109+CO113</f>
        <v>0</v>
      </c>
      <c r="CP117" s="708">
        <f>CQ117-CO117</f>
        <v>0</v>
      </c>
      <c r="CQ117" s="709">
        <f>CQ17+CQ21+CQ25+CQ29+CQ33+CQ37+CQ41+CQ45+CQ49+CQ53+CQ57+CQ61+CQ65+CQ69+CQ73+CQ77+CQ81+CQ85+CQ89+CQ93+CQ97+CQ101+CQ105+CQ109+CQ113</f>
        <v>0</v>
      </c>
      <c r="CR117" s="707">
        <f>IF(CU117&lt;&gt;0,CU117/$F117*100,0)</f>
        <v>0</v>
      </c>
      <c r="CS117" s="707">
        <f>CS17+CS21+CS25+CS29+CS33+CS37+CS41+CS45+CS49+CS53+CS57+CS61+CS65+CS69+CS73+CS77+CS81+CS85+CS89+CS93+CS97+CS101+CS105+CS109+CS113</f>
        <v>0</v>
      </c>
      <c r="CT117" s="708">
        <f>CU117-CS117</f>
        <v>0</v>
      </c>
      <c r="CU117" s="709">
        <f>CU17+CU21+CU25+CU29+CU33+CU37+CU41+CU45+CU49+CU53+CU57+CU61+CU65+CU69+CU73+CU77+CU81+CU85+CU89+CU93+CU97+CU101+CU105+CU109+CU113</f>
        <v>0</v>
      </c>
      <c r="CV117" s="707">
        <f>IF(CY117&lt;&gt;0,CY117/$F117*100,0)</f>
        <v>0</v>
      </c>
      <c r="CW117" s="707">
        <f>CW17+CW21+CW25+CW29+CW33+CW37+CW41+CW45+CW49+CW53+CW57+CW61+CW65+CW69+CW73+CW77+CW81+CW85+CW89+CW93+CW97+CW101+CW105+CW109+CW113</f>
        <v>0</v>
      </c>
      <c r="CX117" s="708">
        <f>CY117-CW117</f>
        <v>0</v>
      </c>
      <c r="CY117" s="709">
        <f>CY17+CY21+CY25+CY29+CY33+CY37+CY41+CY45+CY49+CY53+CY57+CY61+CY65+CY69+CY73+CY77+CY81+CY85+CY89+CY93+CY97+CY101+CY105+CY109+CY113</f>
        <v>0</v>
      </c>
      <c r="CZ117" s="707">
        <f>IF(DC117&lt;&gt;0,DC117/$F117*100,0)</f>
        <v>0</v>
      </c>
      <c r="DA117" s="707">
        <f>DA17+DA21+DA25+DA29+DA33+DA37+DA41+DA45+DA49+DA53+DA57+DA61+DA65+DA69+DA73+DA77+DA81+DA85+DA89+DA93+DA97+DA101+DA105+DA109+DA113</f>
        <v>0</v>
      </c>
      <c r="DB117" s="708">
        <f>DC117-DA117</f>
        <v>0</v>
      </c>
      <c r="DC117" s="709">
        <f>DC17+DC21+DC25+DC29+DC33+DC37+DC41+DC45+DC49+DC53+DC57+DC61+DC65+DC69+DC73+DC77+DC81+DC85+DC89+DC93+DC97+DC101+DC105+DC109+DC113</f>
        <v>0</v>
      </c>
      <c r="DD117" s="506"/>
      <c r="DE117" s="506"/>
      <c r="DF117" s="506"/>
      <c r="DG117" s="506"/>
      <c r="DH117" s="506"/>
      <c r="DI117" s="506"/>
      <c r="DJ117" s="506"/>
      <c r="DK117" s="506"/>
    </row>
    <row r="118" spans="2:115" ht="12.75" customHeight="1">
      <c r="B118" s="700"/>
      <c r="C118" s="701"/>
      <c r="D118" s="710" t="s">
        <v>2450</v>
      </c>
      <c r="E118" s="711" t="s">
        <v>2451</v>
      </c>
      <c r="F118" s="712" t="e">
        <f>F18+F22+F26+F30+F34+F38+F42+F46+F50+F54+F58+F62+F66+F70+F74+F78+F82+F86+F90+F94+F98+F102+F106+F110+F114</f>
        <v>#N/A</v>
      </c>
      <c r="G118" s="713"/>
      <c r="H118" s="714"/>
      <c r="I118" s="714"/>
      <c r="J118" s="714"/>
      <c r="K118" s="715"/>
      <c r="L118" s="716" t="e">
        <f>IF(O118&lt;&gt;0,O118/$F117*100,0)</f>
        <v>#REF!</v>
      </c>
      <c r="M118" s="716" t="e">
        <f>M18+M22+M26+M30+M34+M38+M42+M46+M50+M54+M58+M62+M66+M70+M74+M78+M82+M86+M90+M94+M98+M102+M106+M110+M114</f>
        <v>#N/A</v>
      </c>
      <c r="N118" s="717" t="e">
        <f>O118-M118</f>
        <v>#REF!</v>
      </c>
      <c r="O118" s="718" t="e">
        <f>O18+O22+O26+O30+O34+O38+O42+O46+O50+O54+O58+O62+O66+O70+O74+O78+O82+O86+O90+O94+O98+O102+O106+O110+O114</f>
        <v>#REF!</v>
      </c>
      <c r="P118" s="716" t="e">
        <f>IF(S118&lt;&gt;0,S118/$F117*100,0)</f>
        <v>#REF!</v>
      </c>
      <c r="Q118" s="716" t="e">
        <f>Q18+Q22+Q26+Q30+Q34+Q38+Q42+Q46+Q50+Q54+Q58+Q62+Q66+Q70+Q74+Q78+Q82+Q86+Q90+Q94+Q98+Q102+Q106+Q110+Q114</f>
        <v>#N/A</v>
      </c>
      <c r="R118" s="717" t="e">
        <f>S118-Q118</f>
        <v>#REF!</v>
      </c>
      <c r="S118" s="718" t="e">
        <f>S18+S22+S26+S30+S34+S38+S42+S46+S50+S54+S58+S62+S66+S70+S74+S78+S82+S86+S90+S94+S98+S102+S106+S110+S114</f>
        <v>#REF!</v>
      </c>
      <c r="T118" s="716" t="e">
        <f>IF(W118&lt;&gt;0,W118/$F117*100,0)</f>
        <v>#REF!</v>
      </c>
      <c r="U118" s="716" t="e">
        <f>U18+U22+U26+U30+U34+U38+U42+U46+U50+U54+U58+U62+U66+U70+U74+U78+U82+U86+U90+U94+U98+U102+U106+U110+U114</f>
        <v>#N/A</v>
      </c>
      <c r="V118" s="717" t="e">
        <f>W118-U118</f>
        <v>#REF!</v>
      </c>
      <c r="W118" s="718" t="e">
        <f>W18+W22+W26+W30+W34+W38+W42+W46+W50+W54+W58+W62+W66+W70+W74+W78+W82+W86+W90+W94+W98+W102+W106+W110+W114</f>
        <v>#REF!</v>
      </c>
      <c r="X118" s="716" t="e">
        <f>IF(AA118&lt;&gt;0,AA118/$F117*100,0)</f>
        <v>#REF!</v>
      </c>
      <c r="Y118" s="716" t="e">
        <f>Y18+Y22+Y26+Y30+Y34+Y38+Y42+Y46+Y50+Y54+Y58+Y62+Y66+Y70+Y74+Y78+Y82+Y86+Y90+Y94+Y98+Y102+Y106+Y110+Y114</f>
        <v>#N/A</v>
      </c>
      <c r="Z118" s="717" t="e">
        <f>AA118-Y118</f>
        <v>#REF!</v>
      </c>
      <c r="AA118" s="718" t="e">
        <f>AA18+AA22+AA26+AA30+AA34+AA38+AA42+AA46+AA50+AA54+AA58+AA62+AA66+AA70+AA74+AA78+AA82+AA86+AA90+AA94+AA98+AA102+AA106+AA110+AA114</f>
        <v>#REF!</v>
      </c>
      <c r="AB118" s="716" t="e">
        <f>IF(AE118&lt;&gt;0,AE118/$F117*100,0)</f>
        <v>#REF!</v>
      </c>
      <c r="AC118" s="716" t="e">
        <f>AC18+AC22+AC26+AC30+AC34+AC38+AC42+AC46+AC50+AC54+AC58+AC62+AC66+AC70+AC74+AC78+AC82+AC86+AC90+AC94+AC98+AC102+AC106+AC110+AC114</f>
        <v>#N/A</v>
      </c>
      <c r="AD118" s="717" t="e">
        <f>AE118-AC118</f>
        <v>#REF!</v>
      </c>
      <c r="AE118" s="718" t="e">
        <f>AE18+AE22+AE26+AE30+AE34+AE38+AE42+AE46+AE50+AE54+AE58+AE62+AE66+AE70+AE74+AE78+AE82+AE86+AE90+AE94+AE98+AE102+AE106+AE110+AE114</f>
        <v>#REF!</v>
      </c>
      <c r="AF118" s="716" t="e">
        <f>IF(AI118&lt;&gt;0,AI118/$F117*100,0)</f>
        <v>#REF!</v>
      </c>
      <c r="AG118" s="716" t="e">
        <f>AG18+AG22+AG26+AG30+AG34+AG38+AG42+AG46+AG50+AG54+AG58+AG62+AG66+AG70+AG74+AG78+AG82+AG86+AG90+AG94+AG98+AG102+AG106+AG110+AG114</f>
        <v>#N/A</v>
      </c>
      <c r="AH118" s="717" t="e">
        <f>AI118-AG118</f>
        <v>#REF!</v>
      </c>
      <c r="AI118" s="718" t="e">
        <f>AI18+AI22+AI26+AI30+AI34+AI38+AI42+AI46+AI50+AI54+AI58+AI62+AI66+AI70+AI74+AI78+AI82+AI86+AI90+AI94+AI98+AI102+AI106+AI110+AI114</f>
        <v>#REF!</v>
      </c>
      <c r="AJ118" s="716" t="e">
        <f>IF(AM118&lt;&gt;0,AM118/$F117*100,0)</f>
        <v>#REF!</v>
      </c>
      <c r="AK118" s="716" t="e">
        <f>AK18+AK22+AK26+AK30+AK34+AK38+AK42+AK46+AK50+AK54+AK58+AK62+AK66+AK70+AK74+AK78+AK82+AK86+AK90+AK94+AK98+AK102+AK106+AK110+AK114</f>
        <v>#N/A</v>
      </c>
      <c r="AL118" s="717" t="e">
        <f>AM118-AK118</f>
        <v>#REF!</v>
      </c>
      <c r="AM118" s="718" t="e">
        <f>AM18+AM22+AM26+AM30+AM34+AM38+AM42+AM46+AM50+AM54+AM58+AM62+AM66+AM70+AM74+AM78+AM82+AM86+AM90+AM94+AM98+AM102+AM106+AM110+AM114</f>
        <v>#REF!</v>
      </c>
      <c r="AN118" s="716" t="e">
        <f>IF(AQ118&lt;&gt;0,AQ118/$F117*100,0)</f>
        <v>#REF!</v>
      </c>
      <c r="AO118" s="716" t="e">
        <f>AO18+AO22+AO26+AO30+AO34+AO38+AO42+AO46+AO50+AO54+AO58+AO62+AO66+AO70+AO74+AO78+AO82+AO86+AO90+AO94+AO98+AO102+AO106+AO110+AO114</f>
        <v>#N/A</v>
      </c>
      <c r="AP118" s="717" t="e">
        <f>AQ118-AO118</f>
        <v>#REF!</v>
      </c>
      <c r="AQ118" s="718" t="e">
        <f>AQ18+AQ22+AQ26+AQ30+AQ34+AQ38+AQ42+AQ46+AQ50+AQ54+AQ58+AQ62+AQ66+AQ70+AQ74+AQ78+AQ82+AQ86+AQ90+AQ94+AQ98+AQ102+AQ106+AQ110+AQ114</f>
        <v>#REF!</v>
      </c>
      <c r="AR118" s="716" t="e">
        <f>IF(AU118&lt;&gt;0,AU118/$F117*100,0)</f>
        <v>#REF!</v>
      </c>
      <c r="AS118" s="716" t="e">
        <f>AS18+AS22+AS26+AS30+AS34+AS38+AS42+AS46+AS50+AS54+AS58+AS62+AS66+AS70+AS74+AS78+AS82+AS86+AS90+AS94+AS98+AS102+AS106+AS110+AS114</f>
        <v>#N/A</v>
      </c>
      <c r="AT118" s="717" t="e">
        <f>AU118-AS118</f>
        <v>#REF!</v>
      </c>
      <c r="AU118" s="718" t="e">
        <f>AU18+AU22+AU26+AU30+AU34+AU38+AU42+AU46+AU50+AU54+AU58+AU62+AU66+AU70+AU74+AU78+AU82+AU86+AU90+AU94+AU98+AU102+AU106+AU110+AU114</f>
        <v>#REF!</v>
      </c>
      <c r="AV118" s="716" t="e">
        <f>IF(AY118&lt;&gt;0,AY118/$F117*100,0)</f>
        <v>#REF!</v>
      </c>
      <c r="AW118" s="716" t="e">
        <f>AW18+AW22+AW26+AW30+AW34+AW38+AW42+AW46+AW50+AW54+AW58+AW62+AW66+AW70+AW74+AW78+AW82+AW86+AW90+AW94+AW98+AW102+AW106+AW110+AW114</f>
        <v>#N/A</v>
      </c>
      <c r="AX118" s="717" t="e">
        <f>AY118-AW118</f>
        <v>#REF!</v>
      </c>
      <c r="AY118" s="718" t="e">
        <f>AY18+AY22+AY26+AY30+AY34+AY38+AY42+AY46+AY50+AY54+AY58+AY62+AY66+AY70+AY74+AY78+AY82+AY86+AY90+AY94+AY98+AY102+AY106+AY110+AY114</f>
        <v>#REF!</v>
      </c>
      <c r="AZ118" s="716" t="e">
        <f>IF(BC118&lt;&gt;0,BC118/$F117*100,0)</f>
        <v>#REF!</v>
      </c>
      <c r="BA118" s="716" t="e">
        <f>BA18+BA22+BA26+BA30+BA34+BA38+BA42+BA46+BA50+BA54+BA58+BA62+BA66+BA70+BA74+BA78+BA82+BA86+BA90+BA94+BA98+BA102+BA106+BA110+BA114</f>
        <v>#N/A</v>
      </c>
      <c r="BB118" s="717" t="e">
        <f>BC118-BA118</f>
        <v>#REF!</v>
      </c>
      <c r="BC118" s="718" t="e">
        <f>BC18+BC22+BC26+BC30+BC34+BC38+BC42+BC46+BC50+BC54+BC58+BC62+BC66+BC70+BC74+BC78+BC82+BC86+BC90+BC94+BC98+BC102+BC106+BC110+BC114</f>
        <v>#REF!</v>
      </c>
      <c r="BD118" s="716" t="e">
        <f>IF(BG118&lt;&gt;0,BG118/$F117*100,0)</f>
        <v>#REF!</v>
      </c>
      <c r="BE118" s="716" t="e">
        <f>BE18+BE22+BE26+BE30+BE34+BE38+BE42+BE46+BE50+BE54+BE58+BE62+BE66+BE70+BE74+BE78+BE82+BE86+BE90+BE94+BE98+BE102+BE106+BE110+BE114</f>
        <v>#N/A</v>
      </c>
      <c r="BF118" s="717" t="e">
        <f>BG118-BE118</f>
        <v>#REF!</v>
      </c>
      <c r="BG118" s="718" t="e">
        <f>BG18+BG22+BG26+BG30+BG34+BG38+BG42+BG46+BG50+BG54+BG58+BG62+BG66+BG70+BG74+BG78+BG82+BG86+BG90+BG94+BG98+BG102+BG106+BG110+BG114</f>
        <v>#REF!</v>
      </c>
      <c r="BH118" s="716" t="e">
        <f>IF(BK118&lt;&gt;0,BK118/$F117*100,0)</f>
        <v>#REF!</v>
      </c>
      <c r="BI118" s="716" t="e">
        <f>BI18+BI22+BI26+BI30+BI34+BI38+BI42+BI46+BI50+BI54+BI58+BI62+BI66+BI70+BI74+BI78+BI82+BI86+BI90+BI94+BI98+BI102+BI106+BI110+BI114</f>
        <v>#N/A</v>
      </c>
      <c r="BJ118" s="717" t="e">
        <f>BK118-BI118</f>
        <v>#REF!</v>
      </c>
      <c r="BK118" s="718" t="e">
        <f>BK18+BK22+BK26+BK30+BK34+BK38+BK42+BK46+BK50+BK54+BK58+BK62+BK66+BK70+BK74+BK78+BK82+BK86+BK90+BK94+BK98+BK102+BK106+BK110+BK114</f>
        <v>#REF!</v>
      </c>
      <c r="BL118" s="716" t="e">
        <f>IF(BO118&lt;&gt;0,BO118/$F117*100,0)</f>
        <v>#REF!</v>
      </c>
      <c r="BM118" s="716" t="e">
        <f>BM18+BM22+BM26+BM30+BM34+BM38+BM42+BM46+BM50+BM54+BM58+BM62+BM66+BM70+BM74+BM78+BM82+BM86+BM90+BM94+BM98+BM102+BM106+BM110+BM114</f>
        <v>#N/A</v>
      </c>
      <c r="BN118" s="717" t="e">
        <f>BO118-BM118</f>
        <v>#REF!</v>
      </c>
      <c r="BO118" s="718" t="e">
        <f>BO18+BO22+BO26+BO30+BO34+BO38+BO42+BO46+BO50+BO54+BO58+BO62+BO66+BO70+BO74+BO78+BO82+BO86+BO90+BO94+BO98+BO102+BO106+BO110+BO114</f>
        <v>#REF!</v>
      </c>
      <c r="BP118" s="716" t="e">
        <f>IF(BS118&lt;&gt;0,BS118/$F117*100,0)</f>
        <v>#REF!</v>
      </c>
      <c r="BQ118" s="716" t="e">
        <f>BQ18+BQ22+BQ26+BQ30+BQ34+BQ38+BQ42+BQ46+BQ50+BQ54+BQ58+BQ62+BQ66+BQ70+BQ74+BQ78+BQ82+BQ86+BQ90+BQ94+BQ98+BQ102+BQ106+BQ110+BQ114</f>
        <v>#N/A</v>
      </c>
      <c r="BR118" s="717" t="e">
        <f>BS118-BQ118</f>
        <v>#REF!</v>
      </c>
      <c r="BS118" s="718" t="e">
        <f>BS18+BS22+BS26+BS30+BS34+BS38+BS42+BS46+BS50+BS54+BS58+BS62+BS66+BS70+BS74+BS78+BS82+BS86+BS90+BS94+BS98+BS102+BS106+BS110+BS114</f>
        <v>#REF!</v>
      </c>
      <c r="BT118" s="716" t="e">
        <f>IF(BW118&lt;&gt;0,BW118/$F117*100,0)</f>
        <v>#REF!</v>
      </c>
      <c r="BU118" s="716" t="e">
        <f>BU18+BU22+BU26+BU30+BU34+BU38+BU42+BU46+BU50+BU54+BU58+BU62+BU66+BU70+BU74+BU78+BU82+BU86+BU90+BU94+BU98+BU102+BU106+BU110+BU114</f>
        <v>#N/A</v>
      </c>
      <c r="BV118" s="717" t="e">
        <f>BW118-BU118</f>
        <v>#REF!</v>
      </c>
      <c r="BW118" s="718" t="e">
        <f>BW18+BW22+BW26+BW30+BW34+BW38+BW42+BW46+BW50+BW54+BW58+BW62+BW66+BW70+BW74+BW78+BW82+BW86+BW90+BW94+BW98+BW102+BW106+BW110+BW114</f>
        <v>#REF!</v>
      </c>
      <c r="BX118" s="716" t="e">
        <f>IF(CA118&lt;&gt;0,CA118/$F117*100,0)</f>
        <v>#REF!</v>
      </c>
      <c r="BY118" s="716" t="e">
        <f>BY18+BY22+BY26+BY30+BY34+BY38+BY42+BY46+BY50+BY54+BY58+BY62+BY66+BY70+BY74+BY78+BY82+BY86+BY90+BY94+BY98+BY102+BY106+BY110+BY114</f>
        <v>#N/A</v>
      </c>
      <c r="BZ118" s="717" t="e">
        <f>CA118-BY118</f>
        <v>#REF!</v>
      </c>
      <c r="CA118" s="718" t="e">
        <f>CA18+CA22+CA26+CA30+CA34+CA38+CA42+CA46+CA50+CA54+CA58+CA62+CA66+CA70+CA74+CA78+CA82+CA86+CA90+CA94+CA98+CA102+CA106+CA110+CA114</f>
        <v>#REF!</v>
      </c>
      <c r="CB118" s="716" t="e">
        <f>IF(CE118&lt;&gt;0,CE118/$F117*100,0)</f>
        <v>#REF!</v>
      </c>
      <c r="CC118" s="716" t="e">
        <f>CC18+CC22+CC26+CC30+CC34+CC38+CC42+CC46+CC50+CC54+CC58+CC62+CC66+CC70+CC74+CC78+CC82+CC86+CC90+CC94+CC98+CC102+CC106+CC110+CC114</f>
        <v>#N/A</v>
      </c>
      <c r="CD118" s="717" t="e">
        <f>CE118-CC118</f>
        <v>#REF!</v>
      </c>
      <c r="CE118" s="718" t="e">
        <f>CE18+CE22+CE26+CE30+CE34+CE38+CE42+CE46+CE50+CE54+CE58+CE62+CE66+CE70+CE74+CE78+CE82+CE86+CE90+CE94+CE98+CE102+CE106+CE110+CE114</f>
        <v>#REF!</v>
      </c>
      <c r="CF118" s="716" t="e">
        <f>IF(CI118&lt;&gt;0,CI118/$F117*100,0)</f>
        <v>#REF!</v>
      </c>
      <c r="CG118" s="716" t="e">
        <f>CG18+CG22+CG26+CG30+CG34+CG38+CG42+CG46+CG50+CG54+CG58+CG62+CG66+CG70+CG74+CG78+CG82+CG86+CG90+CG94+CG98+CG102+CG106+CG110+CG114</f>
        <v>#N/A</v>
      </c>
      <c r="CH118" s="717" t="e">
        <f>CI118-CG118</f>
        <v>#REF!</v>
      </c>
      <c r="CI118" s="718" t="e">
        <f>CI18+CI22+CI26+CI30+CI34+CI38+CI42+CI46+CI50+CI54+CI58+CI62+CI66+CI70+CI74+CI78+CI82+CI86+CI90+CI94+CI98+CI102+CI106+CI110+CI114</f>
        <v>#REF!</v>
      </c>
      <c r="CJ118" s="716" t="e">
        <f>IF(CM118&lt;&gt;0,CM118/$F117*100,0)</f>
        <v>#REF!</v>
      </c>
      <c r="CK118" s="716" t="e">
        <f>CK18+CK22+CK26+CK30+CK34+CK38+CK42+CK46+CK50+CK54+CK58+CK62+CK66+CK70+CK74+CK78+CK82+CK86+CK90+CK94+CK98+CK102+CK106+CK110+CK114</f>
        <v>#N/A</v>
      </c>
      <c r="CL118" s="717" t="e">
        <f>CM118-CK118</f>
        <v>#REF!</v>
      </c>
      <c r="CM118" s="718" t="e">
        <f>CM18+CM22+CM26+CM30+CM34+CM38+CM42+CM46+CM50+CM54+CM58+CM62+CM66+CM70+CM74+CM78+CM82+CM86+CM90+CM94+CM98+CM102+CM106+CM110+CM114</f>
        <v>#REF!</v>
      </c>
      <c r="CN118" s="716" t="e">
        <f>IF(CQ118&lt;&gt;0,CQ118/$F117*100,0)</f>
        <v>#REF!</v>
      </c>
      <c r="CO118" s="716" t="e">
        <f>CO18+CO22+CO26+CO30+CO34+CO38+CO42+CO46+CO50+CO54+CO58+CO62+CO66+CO70+CO74+CO78+CO82+CO86+CO90+CO94+CO98+CO102+CO106+CO110+CO114</f>
        <v>#N/A</v>
      </c>
      <c r="CP118" s="717" t="e">
        <f>CQ118-CO118</f>
        <v>#REF!</v>
      </c>
      <c r="CQ118" s="718" t="e">
        <f>CQ18+CQ22+CQ26+CQ30+CQ34+CQ38+CQ42+CQ46+CQ50+CQ54+CQ58+CQ62+CQ66+CQ70+CQ74+CQ78+CQ82+CQ86+CQ90+CQ94+CQ98+CQ102+CQ106+CQ110+CQ114</f>
        <v>#REF!</v>
      </c>
      <c r="CR118" s="716" t="e">
        <f>IF(CU118&lt;&gt;0,CU118/$F117*100,0)</f>
        <v>#REF!</v>
      </c>
      <c r="CS118" s="716" t="e">
        <f>CS18+CS22+CS26+CS30+CS34+CS38+CS42+CS46+CS50+CS54+CS58+CS62+CS66+CS70+CS74+CS78+CS82+CS86+CS90+CS94+CS98+CS102+CS106+CS110+CS114</f>
        <v>#N/A</v>
      </c>
      <c r="CT118" s="717" t="e">
        <f>CU118-CS118</f>
        <v>#REF!</v>
      </c>
      <c r="CU118" s="718" t="e">
        <f>CU18+CU22+CU26+CU30+CU34+CU38+CU42+CU46+CU50+CU54+CU58+CU62+CU66+CU70+CU74+CU78+CU82+CU86+CU90+CU94+CU98+CU102+CU106+CU110+CU114</f>
        <v>#REF!</v>
      </c>
      <c r="CV118" s="716" t="e">
        <f>IF(CY118&lt;&gt;0,CY118/$F117*100,0)</f>
        <v>#REF!</v>
      </c>
      <c r="CW118" s="716" t="e">
        <f>CW18+CW22+CW26+CW30+CW34+CW38+CW42+CW46+CW50+CW54+CW58+CW62+CW66+CW70+CW74+CW78+CW82+CW86+CW90+CW94+CW98+CW102+CW106+CW110+CW114</f>
        <v>#N/A</v>
      </c>
      <c r="CX118" s="717" t="e">
        <f>CY118-CW118</f>
        <v>#REF!</v>
      </c>
      <c r="CY118" s="718" t="e">
        <f>CY18+CY22+CY26+CY30+CY34+CY38+CY42+CY46+CY50+CY54+CY58+CY62+CY66+CY70+CY74+CY78+CY82+CY86+CY90+CY94+CY98+CY102+CY106+CY110+CY114</f>
        <v>#REF!</v>
      </c>
      <c r="CZ118" s="716" t="e">
        <f>IF(DC118&lt;&gt;0,DC118/$F117*100,0)</f>
        <v>#REF!</v>
      </c>
      <c r="DA118" s="716" t="e">
        <f>DA18+DA22+DA26+DA30+DA34+DA38+DA42+DA46+DA50+DA54+DA58+DA62+DA66+DA70+DA74+DA78+DA82+DA86+DA90+DA94+DA98+DA102+DA106+DA110+DA114</f>
        <v>#N/A</v>
      </c>
      <c r="DB118" s="717" t="e">
        <f>DC118-DA118</f>
        <v>#REF!</v>
      </c>
      <c r="DC118" s="718" t="e">
        <f>DC18+DC22+DC26+DC30+DC34+DC38+DC42+DC46+DC50+DC54+DC58+DC62+DC66+DC70+DC74+DC78+DC82+DC86+DC90+DC94+DC98+DC102+DC106+DC110+DC114</f>
        <v>#REF!</v>
      </c>
      <c r="DD118" s="506"/>
      <c r="DE118" s="506"/>
      <c r="DF118" s="506"/>
      <c r="DG118" s="506"/>
      <c r="DH118" s="506"/>
      <c r="DI118" s="506"/>
      <c r="DJ118" s="506"/>
      <c r="DK118" s="506"/>
    </row>
    <row r="119" spans="2:115" ht="12.75" customHeight="1">
      <c r="B119" s="719"/>
      <c r="C119" s="720"/>
      <c r="D119" s="721" t="s">
        <v>2458</v>
      </c>
      <c r="E119" s="722" t="s">
        <v>2459</v>
      </c>
      <c r="F119" s="723"/>
      <c r="G119" s="724"/>
      <c r="H119" s="724"/>
      <c r="I119" s="724"/>
      <c r="J119" s="724"/>
      <c r="K119" s="725"/>
      <c r="L119" s="726" t="e">
        <f>IF($F115&lt;&gt;0,ROUND(O118/$F115*100,4),0)</f>
        <v>#N/A</v>
      </c>
      <c r="M119" s="727"/>
      <c r="N119" s="728"/>
      <c r="O119" s="729"/>
      <c r="P119" s="726" t="e">
        <f>IF($F115&lt;&gt;0,ROUND(S118/$F115*100,4),0)</f>
        <v>#N/A</v>
      </c>
      <c r="Q119" s="727"/>
      <c r="R119" s="728"/>
      <c r="S119" s="729"/>
      <c r="T119" s="726" t="e">
        <f>IF($F115&lt;&gt;0,ROUND(W118/$F115*100,4),0)</f>
        <v>#N/A</v>
      </c>
      <c r="U119" s="727"/>
      <c r="V119" s="728"/>
      <c r="W119" s="729"/>
      <c r="X119" s="726" t="e">
        <f>IF($F115&lt;&gt;0,ROUND(AA118/$F115*100,4),0)</f>
        <v>#N/A</v>
      </c>
      <c r="Y119" s="727"/>
      <c r="Z119" s="728"/>
      <c r="AA119" s="729"/>
      <c r="AB119" s="726" t="e">
        <f>IF($F115&lt;&gt;0,ROUND(AE118/$F115*100,4),0)</f>
        <v>#N/A</v>
      </c>
      <c r="AC119" s="727"/>
      <c r="AD119" s="728"/>
      <c r="AE119" s="729"/>
      <c r="AF119" s="726" t="e">
        <f>IF($F115&lt;&gt;0,ROUND(AI118/$F115*100,4),0)</f>
        <v>#N/A</v>
      </c>
      <c r="AG119" s="727"/>
      <c r="AH119" s="728"/>
      <c r="AI119" s="729"/>
      <c r="AJ119" s="726" t="e">
        <f>IF($F115&lt;&gt;0,ROUND(AM118/$F115*100,4),0)</f>
        <v>#N/A</v>
      </c>
      <c r="AK119" s="727"/>
      <c r="AL119" s="728"/>
      <c r="AM119" s="729"/>
      <c r="AN119" s="726" t="e">
        <f>IF($F115&lt;&gt;0,ROUND(AQ118/$F115*100,4),0)</f>
        <v>#N/A</v>
      </c>
      <c r="AO119" s="727"/>
      <c r="AP119" s="728"/>
      <c r="AQ119" s="729"/>
      <c r="AR119" s="726" t="e">
        <f>IF($F115&lt;&gt;0,ROUND(AU118/$F115*100,4),0)</f>
        <v>#N/A</v>
      </c>
      <c r="AS119" s="727"/>
      <c r="AT119" s="728"/>
      <c r="AU119" s="729"/>
      <c r="AV119" s="726" t="e">
        <f>IF($F115&lt;&gt;0,ROUND(AY118/$F115*100,4),0)</f>
        <v>#N/A</v>
      </c>
      <c r="AW119" s="727"/>
      <c r="AX119" s="728"/>
      <c r="AY119" s="729"/>
      <c r="AZ119" s="726" t="e">
        <f>IF($F115&lt;&gt;0,ROUND(BC118/$F115*100,4),0)</f>
        <v>#N/A</v>
      </c>
      <c r="BA119" s="727"/>
      <c r="BB119" s="728"/>
      <c r="BC119" s="729"/>
      <c r="BD119" s="726" t="e">
        <f>IF($F115&lt;&gt;0,ROUND(BG118/$F115*100,4),0)</f>
        <v>#N/A</v>
      </c>
      <c r="BE119" s="727"/>
      <c r="BF119" s="728"/>
      <c r="BG119" s="729"/>
      <c r="BH119" s="726" t="e">
        <f>IF($F115&lt;&gt;0,ROUND(BK118/$F115*100,4),0)</f>
        <v>#N/A</v>
      </c>
      <c r="BI119" s="727"/>
      <c r="BJ119" s="728"/>
      <c r="BK119" s="729"/>
      <c r="BL119" s="726" t="e">
        <f>IF($F115&lt;&gt;0,ROUND(BO118/$F115*100,4),0)</f>
        <v>#N/A</v>
      </c>
      <c r="BM119" s="727"/>
      <c r="BN119" s="728"/>
      <c r="BO119" s="729"/>
      <c r="BP119" s="726" t="e">
        <f>IF($F115&lt;&gt;0,ROUND(BS118/$F115*100,4),0)</f>
        <v>#N/A</v>
      </c>
      <c r="BQ119" s="727"/>
      <c r="BR119" s="728"/>
      <c r="BS119" s="729"/>
      <c r="BT119" s="726" t="e">
        <f>IF($F115&lt;&gt;0,ROUND(BW118/$F115*100,4),0)</f>
        <v>#N/A</v>
      </c>
      <c r="BU119" s="727"/>
      <c r="BV119" s="728"/>
      <c r="BW119" s="729"/>
      <c r="BX119" s="726" t="e">
        <f>IF($F115&lt;&gt;0,ROUND(CA118/$F115*100,4),0)</f>
        <v>#N/A</v>
      </c>
      <c r="BY119" s="727"/>
      <c r="BZ119" s="728"/>
      <c r="CA119" s="729"/>
      <c r="CB119" s="726" t="e">
        <f>IF($F115&lt;&gt;0,ROUND(CE118/$F115*100,4),0)</f>
        <v>#N/A</v>
      </c>
      <c r="CC119" s="727"/>
      <c r="CD119" s="728"/>
      <c r="CE119" s="729"/>
      <c r="CF119" s="726" t="e">
        <f>IF($F115&lt;&gt;0,ROUND(CI118/$F115*100,4),0)</f>
        <v>#N/A</v>
      </c>
      <c r="CG119" s="727"/>
      <c r="CH119" s="728"/>
      <c r="CI119" s="729"/>
      <c r="CJ119" s="726" t="e">
        <f>IF($F115&lt;&gt;0,ROUND(CM118/$F115*100,4),0)</f>
        <v>#N/A</v>
      </c>
      <c r="CK119" s="727"/>
      <c r="CL119" s="728"/>
      <c r="CM119" s="729"/>
      <c r="CN119" s="726" t="e">
        <f>IF($F115&lt;&gt;0,ROUND(CQ118/$F115*100,4),0)</f>
        <v>#N/A</v>
      </c>
      <c r="CO119" s="727"/>
      <c r="CP119" s="728"/>
      <c r="CQ119" s="729"/>
      <c r="CR119" s="726" t="e">
        <f>IF($F115&lt;&gt;0,ROUND(CU118/$F115*100,4),0)</f>
        <v>#N/A</v>
      </c>
      <c r="CS119" s="727"/>
      <c r="CT119" s="728"/>
      <c r="CU119" s="729"/>
      <c r="CV119" s="726" t="e">
        <f>IF($F115&lt;&gt;0,ROUND(CY118/$F115*100,4),0)</f>
        <v>#N/A</v>
      </c>
      <c r="CW119" s="727"/>
      <c r="CX119" s="728"/>
      <c r="CY119" s="729"/>
      <c r="CZ119" s="726" t="e">
        <f>IF($F115&lt;&gt;0,ROUND(DC118/$F115*100,4),0)</f>
        <v>#N/A</v>
      </c>
      <c r="DA119" s="727"/>
      <c r="DB119" s="728"/>
      <c r="DC119" s="729"/>
      <c r="DD119" s="506"/>
      <c r="DE119" s="506"/>
      <c r="DF119" s="506"/>
      <c r="DG119" s="506"/>
      <c r="DH119" s="506"/>
      <c r="DI119" s="506"/>
      <c r="DJ119" s="506"/>
      <c r="DK119" s="506"/>
    </row>
    <row r="120" spans="2:115" ht="3.75" customHeight="1">
      <c r="B120" s="730"/>
      <c r="C120" s="731"/>
      <c r="D120" s="731"/>
      <c r="E120" s="731"/>
      <c r="F120" s="732"/>
      <c r="G120" s="733"/>
      <c r="H120" s="733"/>
      <c r="I120" s="733"/>
      <c r="J120" s="733"/>
      <c r="K120" s="734"/>
      <c r="L120" s="735"/>
      <c r="M120" s="735"/>
      <c r="N120" s="735"/>
      <c r="O120" s="735"/>
      <c r="P120" s="735"/>
      <c r="Q120" s="735"/>
      <c r="R120" s="735"/>
      <c r="S120" s="735"/>
      <c r="T120" s="735"/>
      <c r="U120" s="735"/>
      <c r="V120" s="735"/>
      <c r="W120" s="735"/>
      <c r="X120" s="735"/>
      <c r="Y120" s="735"/>
      <c r="Z120" s="735"/>
      <c r="AA120" s="735"/>
      <c r="AB120" s="735"/>
      <c r="AC120" s="735"/>
      <c r="AD120" s="735"/>
      <c r="AE120" s="735"/>
      <c r="AF120" s="735"/>
      <c r="AG120" s="735"/>
      <c r="AH120" s="735"/>
      <c r="AI120" s="735"/>
      <c r="AJ120" s="735"/>
      <c r="AK120" s="735"/>
      <c r="AL120" s="735"/>
      <c r="AM120" s="735"/>
      <c r="AN120" s="735"/>
      <c r="AO120" s="735"/>
      <c r="AP120" s="735"/>
      <c r="AQ120" s="735"/>
      <c r="AR120" s="735"/>
      <c r="AS120" s="735"/>
      <c r="AT120" s="735"/>
      <c r="AU120" s="735"/>
      <c r="AV120" s="735"/>
      <c r="AW120" s="735"/>
      <c r="AX120" s="735"/>
      <c r="AY120" s="735"/>
      <c r="AZ120" s="735"/>
      <c r="BA120" s="735"/>
      <c r="BB120" s="735"/>
      <c r="BC120" s="735"/>
      <c r="BD120" s="735"/>
      <c r="BE120" s="735"/>
      <c r="BF120" s="735"/>
      <c r="BG120" s="735"/>
      <c r="BH120" s="735"/>
      <c r="BI120" s="735"/>
      <c r="BJ120" s="735"/>
      <c r="BK120" s="735"/>
      <c r="BL120" s="735"/>
      <c r="BM120" s="735"/>
      <c r="BN120" s="735"/>
      <c r="BO120" s="735"/>
      <c r="BP120" s="735"/>
      <c r="BQ120" s="735"/>
      <c r="BR120" s="735"/>
      <c r="BS120" s="735"/>
      <c r="BT120" s="735"/>
      <c r="BU120" s="735"/>
      <c r="BV120" s="735"/>
      <c r="BW120" s="735"/>
      <c r="BX120" s="735"/>
      <c r="BY120" s="735"/>
      <c r="BZ120" s="735"/>
      <c r="CA120" s="735"/>
      <c r="CB120" s="735"/>
      <c r="CC120" s="735"/>
      <c r="CD120" s="735"/>
      <c r="CE120" s="735"/>
      <c r="CF120" s="735"/>
      <c r="CG120" s="735"/>
      <c r="CH120" s="735"/>
      <c r="CI120" s="735"/>
      <c r="CJ120" s="735"/>
      <c r="CK120" s="735"/>
      <c r="CL120" s="735"/>
      <c r="CM120" s="735"/>
      <c r="CN120" s="735"/>
      <c r="CO120" s="735"/>
      <c r="CP120" s="735"/>
      <c r="CQ120" s="735"/>
      <c r="CR120" s="735"/>
      <c r="CS120" s="735"/>
      <c r="CT120" s="735"/>
      <c r="CU120" s="735"/>
      <c r="CV120" s="735"/>
      <c r="CW120" s="735"/>
      <c r="CX120" s="735"/>
      <c r="CY120" s="735"/>
      <c r="CZ120" s="735"/>
      <c r="DA120" s="735"/>
      <c r="DB120" s="735"/>
      <c r="DC120" s="735"/>
      <c r="DD120" s="506"/>
      <c r="DE120" s="506"/>
      <c r="DF120" s="506"/>
      <c r="DG120" s="506"/>
      <c r="DH120" s="506"/>
      <c r="DI120" s="506"/>
      <c r="DJ120" s="506"/>
      <c r="DK120" s="506"/>
    </row>
    <row r="121" spans="2:115" ht="12.75" customHeight="1">
      <c r="B121" s="736" t="s">
        <v>2460</v>
      </c>
      <c r="C121" s="737" t="s">
        <v>2461</v>
      </c>
      <c r="D121" s="738"/>
      <c r="E121" s="739"/>
      <c r="F121" s="614" t="e">
        <f>F115-F117-F123</f>
        <v>#N/A</v>
      </c>
      <c r="G121" s="615" t="e">
        <f>IF(F121=0,0,F121/F$115)</f>
        <v>#N/A</v>
      </c>
      <c r="H121" s="740"/>
      <c r="I121" s="741"/>
      <c r="J121" s="741"/>
      <c r="K121" s="741"/>
      <c r="L121" s="742"/>
      <c r="M121" s="743"/>
      <c r="N121" s="743"/>
      <c r="O121" s="744"/>
      <c r="P121" s="742"/>
      <c r="Q121" s="742"/>
      <c r="R121" s="742"/>
      <c r="S121" s="745"/>
      <c r="T121" s="742"/>
      <c r="U121" s="742"/>
      <c r="V121" s="742"/>
      <c r="W121" s="745"/>
      <c r="X121" s="742"/>
      <c r="Y121" s="742"/>
      <c r="Z121" s="742"/>
      <c r="AA121" s="745"/>
      <c r="AB121" s="742"/>
      <c r="AC121" s="742"/>
      <c r="AD121" s="742"/>
      <c r="AE121" s="745"/>
      <c r="AF121" s="742"/>
      <c r="AG121" s="742"/>
      <c r="AH121" s="742"/>
      <c r="AI121" s="745"/>
      <c r="AJ121" s="742"/>
      <c r="AK121" s="742"/>
      <c r="AL121" s="742"/>
      <c r="AM121" s="745"/>
      <c r="AN121" s="742"/>
      <c r="AO121" s="742"/>
      <c r="AP121" s="742"/>
      <c r="AQ121" s="745"/>
      <c r="AR121" s="742"/>
      <c r="AS121" s="742"/>
      <c r="AT121" s="742"/>
      <c r="AU121" s="745"/>
      <c r="AV121" s="742"/>
      <c r="AW121" s="742"/>
      <c r="AX121" s="742"/>
      <c r="AY121" s="745"/>
      <c r="AZ121" s="742"/>
      <c r="BA121" s="742"/>
      <c r="BB121" s="742"/>
      <c r="BC121" s="745"/>
      <c r="BD121" s="742"/>
      <c r="BE121" s="742"/>
      <c r="BF121" s="742"/>
      <c r="BG121" s="745"/>
      <c r="BH121" s="742"/>
      <c r="BI121" s="742"/>
      <c r="BJ121" s="742"/>
      <c r="BK121" s="745"/>
      <c r="BL121" s="742"/>
      <c r="BM121" s="742"/>
      <c r="BN121" s="742"/>
      <c r="BO121" s="745"/>
      <c r="BP121" s="742"/>
      <c r="BQ121" s="742"/>
      <c r="BR121" s="742"/>
      <c r="BS121" s="745"/>
      <c r="BT121" s="742"/>
      <c r="BU121" s="742"/>
      <c r="BV121" s="742"/>
      <c r="BW121" s="745"/>
      <c r="BX121" s="742"/>
      <c r="BY121" s="742"/>
      <c r="BZ121" s="742"/>
      <c r="CA121" s="745"/>
      <c r="CB121" s="742"/>
      <c r="CC121" s="742"/>
      <c r="CD121" s="742"/>
      <c r="CE121" s="745"/>
      <c r="CF121" s="742"/>
      <c r="CG121" s="742"/>
      <c r="CH121" s="742"/>
      <c r="CI121" s="745"/>
      <c r="CJ121" s="742"/>
      <c r="CK121" s="742"/>
      <c r="CL121" s="742"/>
      <c r="CM121" s="745"/>
      <c r="CN121" s="742"/>
      <c r="CO121" s="742"/>
      <c r="CP121" s="742"/>
      <c r="CQ121" s="745"/>
      <c r="CR121" s="742"/>
      <c r="CS121" s="742"/>
      <c r="CT121" s="742"/>
      <c r="CU121" s="745"/>
      <c r="CV121" s="742"/>
      <c r="CW121" s="742"/>
      <c r="CX121" s="742"/>
      <c r="CY121" s="745"/>
      <c r="CZ121" s="742"/>
      <c r="DA121" s="742"/>
      <c r="DB121" s="742"/>
      <c r="DC121" s="745"/>
      <c r="DD121" s="506"/>
      <c r="DE121" s="506"/>
      <c r="DF121" s="506"/>
      <c r="DG121" s="506"/>
      <c r="DH121" s="506"/>
      <c r="DI121" s="506"/>
      <c r="DJ121" s="506"/>
      <c r="DK121" s="506"/>
    </row>
    <row r="122" spans="2:115" ht="3.75" customHeight="1">
      <c r="B122" s="746"/>
      <c r="C122" s="747"/>
      <c r="D122" s="747"/>
      <c r="E122" s="748"/>
      <c r="F122" s="749"/>
      <c r="G122" s="750"/>
      <c r="H122" s="750"/>
      <c r="I122" s="750"/>
      <c r="J122" s="750"/>
      <c r="K122" s="750"/>
      <c r="L122" s="751"/>
      <c r="M122" s="749"/>
      <c r="N122" s="749"/>
      <c r="O122" s="752"/>
      <c r="P122" s="751"/>
      <c r="Q122" s="751"/>
      <c r="R122" s="751"/>
      <c r="S122" s="751"/>
      <c r="T122" s="751"/>
      <c r="U122" s="751"/>
      <c r="V122" s="751"/>
      <c r="W122" s="751"/>
      <c r="X122" s="751"/>
      <c r="Y122" s="751"/>
      <c r="Z122" s="751"/>
      <c r="AA122" s="751"/>
      <c r="AB122" s="751"/>
      <c r="AC122" s="751"/>
      <c r="AD122" s="751"/>
      <c r="AE122" s="751"/>
      <c r="AF122" s="751"/>
      <c r="AG122" s="751"/>
      <c r="AH122" s="751"/>
      <c r="AI122" s="751"/>
      <c r="AJ122" s="751"/>
      <c r="AK122" s="751"/>
      <c r="AL122" s="751"/>
      <c r="AM122" s="751"/>
      <c r="AN122" s="751"/>
      <c r="AO122" s="751"/>
      <c r="AP122" s="751"/>
      <c r="AQ122" s="751"/>
      <c r="AR122" s="751"/>
      <c r="AS122" s="751"/>
      <c r="AT122" s="751"/>
      <c r="AU122" s="751"/>
      <c r="AV122" s="751"/>
      <c r="AW122" s="751"/>
      <c r="AX122" s="751"/>
      <c r="AY122" s="751"/>
      <c r="AZ122" s="751"/>
      <c r="BA122" s="751"/>
      <c r="BB122" s="751"/>
      <c r="BC122" s="751"/>
      <c r="BD122" s="751"/>
      <c r="BE122" s="751"/>
      <c r="BF122" s="751"/>
      <c r="BG122" s="751"/>
      <c r="BH122" s="751"/>
      <c r="BI122" s="751"/>
      <c r="BJ122" s="751"/>
      <c r="BK122" s="751"/>
      <c r="BL122" s="751"/>
      <c r="BM122" s="751"/>
      <c r="BN122" s="751"/>
      <c r="BO122" s="751"/>
      <c r="BP122" s="751"/>
      <c r="BQ122" s="751"/>
      <c r="BR122" s="751"/>
      <c r="BS122" s="751"/>
      <c r="BT122" s="751"/>
      <c r="BU122" s="751"/>
      <c r="BV122" s="751"/>
      <c r="BW122" s="751"/>
      <c r="BX122" s="751"/>
      <c r="BY122" s="751"/>
      <c r="BZ122" s="751"/>
      <c r="CA122" s="751"/>
      <c r="CB122" s="751"/>
      <c r="CC122" s="751"/>
      <c r="CD122" s="751"/>
      <c r="CE122" s="751"/>
      <c r="CF122" s="751"/>
      <c r="CG122" s="751"/>
      <c r="CH122" s="751"/>
      <c r="CI122" s="751"/>
      <c r="CJ122" s="751"/>
      <c r="CK122" s="751"/>
      <c r="CL122" s="751"/>
      <c r="CM122" s="751"/>
      <c r="CN122" s="751"/>
      <c r="CO122" s="751"/>
      <c r="CP122" s="751"/>
      <c r="CQ122" s="751"/>
      <c r="CR122" s="751"/>
      <c r="CS122" s="751"/>
      <c r="CT122" s="751"/>
      <c r="CU122" s="751"/>
      <c r="CV122" s="751"/>
      <c r="CW122" s="751"/>
      <c r="CX122" s="751"/>
      <c r="CY122" s="751"/>
      <c r="CZ122" s="751"/>
      <c r="DA122" s="751"/>
      <c r="DB122" s="751"/>
      <c r="DC122" s="751"/>
      <c r="DD122" s="506"/>
      <c r="DE122" s="506"/>
      <c r="DF122" s="506"/>
      <c r="DG122" s="506"/>
      <c r="DH122" s="506"/>
      <c r="DI122" s="506"/>
      <c r="DJ122" s="506"/>
      <c r="DK122" s="506"/>
    </row>
    <row r="123" spans="2:115" ht="12.75" customHeight="1">
      <c r="B123" s="753" t="s">
        <v>2462</v>
      </c>
      <c r="C123" s="738" t="s">
        <v>2463</v>
      </c>
      <c r="D123" s="738"/>
      <c r="E123" s="754"/>
      <c r="F123" s="755"/>
      <c r="G123" s="756"/>
      <c r="H123" s="741"/>
      <c r="I123" s="741"/>
      <c r="J123" s="741"/>
      <c r="K123" s="741"/>
      <c r="L123" s="742"/>
      <c r="M123" s="743"/>
      <c r="N123" s="743"/>
      <c r="O123" s="744"/>
      <c r="P123" s="742"/>
      <c r="Q123" s="742"/>
      <c r="R123" s="742"/>
      <c r="S123" s="745"/>
      <c r="T123" s="742"/>
      <c r="U123" s="742"/>
      <c r="V123" s="742"/>
      <c r="W123" s="745"/>
      <c r="X123" s="742"/>
      <c r="Y123" s="742"/>
      <c r="Z123" s="742"/>
      <c r="AA123" s="745"/>
      <c r="AB123" s="742"/>
      <c r="AC123" s="742"/>
      <c r="AD123" s="742"/>
      <c r="AE123" s="745"/>
      <c r="AF123" s="742"/>
      <c r="AG123" s="742"/>
      <c r="AH123" s="742"/>
      <c r="AI123" s="745"/>
      <c r="AJ123" s="742"/>
      <c r="AK123" s="742"/>
      <c r="AL123" s="742"/>
      <c r="AM123" s="745"/>
      <c r="AN123" s="742"/>
      <c r="AO123" s="742"/>
      <c r="AP123" s="742"/>
      <c r="AQ123" s="745"/>
      <c r="AR123" s="742"/>
      <c r="AS123" s="742"/>
      <c r="AT123" s="742"/>
      <c r="AU123" s="745"/>
      <c r="AV123" s="742"/>
      <c r="AW123" s="742"/>
      <c r="AX123" s="742"/>
      <c r="AY123" s="745"/>
      <c r="AZ123" s="742"/>
      <c r="BA123" s="742"/>
      <c r="BB123" s="742"/>
      <c r="BC123" s="745"/>
      <c r="BD123" s="742"/>
      <c r="BE123" s="742"/>
      <c r="BF123" s="742"/>
      <c r="BG123" s="745"/>
      <c r="BH123" s="742"/>
      <c r="BI123" s="742"/>
      <c r="BJ123" s="742"/>
      <c r="BK123" s="745"/>
      <c r="BL123" s="742"/>
      <c r="BM123" s="742"/>
      <c r="BN123" s="742"/>
      <c r="BO123" s="745"/>
      <c r="BP123" s="742"/>
      <c r="BQ123" s="742"/>
      <c r="BR123" s="742"/>
      <c r="BS123" s="745"/>
      <c r="BT123" s="742"/>
      <c r="BU123" s="742"/>
      <c r="BV123" s="742"/>
      <c r="BW123" s="745"/>
      <c r="BX123" s="742"/>
      <c r="BY123" s="742"/>
      <c r="BZ123" s="742"/>
      <c r="CA123" s="745"/>
      <c r="CB123" s="742"/>
      <c r="CC123" s="742"/>
      <c r="CD123" s="742"/>
      <c r="CE123" s="745"/>
      <c r="CF123" s="742"/>
      <c r="CG123" s="742"/>
      <c r="CH123" s="742"/>
      <c r="CI123" s="745"/>
      <c r="CJ123" s="742"/>
      <c r="CK123" s="742"/>
      <c r="CL123" s="742"/>
      <c r="CM123" s="745"/>
      <c r="CN123" s="742"/>
      <c r="CO123" s="742"/>
      <c r="CP123" s="742"/>
      <c r="CQ123" s="745"/>
      <c r="CR123" s="742"/>
      <c r="CS123" s="742"/>
      <c r="CT123" s="742"/>
      <c r="CU123" s="745"/>
      <c r="CV123" s="742"/>
      <c r="CW123" s="742"/>
      <c r="CX123" s="742"/>
      <c r="CY123" s="745"/>
      <c r="CZ123" s="742"/>
      <c r="DA123" s="742"/>
      <c r="DB123" s="742"/>
      <c r="DC123" s="745"/>
      <c r="DD123" s="506"/>
      <c r="DE123" s="506"/>
      <c r="DF123" s="506"/>
      <c r="DG123" s="506"/>
      <c r="DH123" s="506"/>
      <c r="DI123" s="506"/>
      <c r="DJ123" s="506"/>
      <c r="DK123" s="506"/>
    </row>
    <row r="124" spans="2:115" ht="3.75" customHeight="1">
      <c r="B124" s="746"/>
      <c r="C124" s="747"/>
      <c r="D124" s="747"/>
      <c r="E124" s="748"/>
      <c r="F124" s="749"/>
      <c r="G124" s="750"/>
      <c r="H124" s="750"/>
      <c r="I124" s="750"/>
      <c r="J124" s="750"/>
      <c r="K124" s="750"/>
      <c r="L124" s="751"/>
      <c r="M124" s="749"/>
      <c r="N124" s="749"/>
      <c r="O124" s="749"/>
      <c r="P124" s="751"/>
      <c r="Q124" s="751"/>
      <c r="R124" s="751"/>
      <c r="S124" s="751"/>
      <c r="T124" s="751"/>
      <c r="U124" s="751"/>
      <c r="V124" s="751"/>
      <c r="W124" s="751"/>
      <c r="X124" s="751"/>
      <c r="Y124" s="751"/>
      <c r="Z124" s="751"/>
      <c r="AA124" s="751"/>
      <c r="AB124" s="751"/>
      <c r="AC124" s="751"/>
      <c r="AD124" s="751"/>
      <c r="AE124" s="751"/>
      <c r="AF124" s="751"/>
      <c r="AG124" s="751"/>
      <c r="AH124" s="751"/>
      <c r="AI124" s="751"/>
      <c r="AJ124" s="751"/>
      <c r="AK124" s="751"/>
      <c r="AL124" s="751"/>
      <c r="AM124" s="751"/>
      <c r="AN124" s="751"/>
      <c r="AO124" s="751"/>
      <c r="AP124" s="751"/>
      <c r="AQ124" s="751"/>
      <c r="AR124" s="751"/>
      <c r="AS124" s="751"/>
      <c r="AT124" s="751"/>
      <c r="AU124" s="751"/>
      <c r="AV124" s="751"/>
      <c r="AW124" s="751"/>
      <c r="AX124" s="751"/>
      <c r="AY124" s="751"/>
      <c r="AZ124" s="751"/>
      <c r="BA124" s="751"/>
      <c r="BB124" s="751"/>
      <c r="BC124" s="751"/>
      <c r="BD124" s="751"/>
      <c r="BE124" s="751"/>
      <c r="BF124" s="751"/>
      <c r="BG124" s="751"/>
      <c r="BH124" s="751"/>
      <c r="BI124" s="751"/>
      <c r="BJ124" s="751"/>
      <c r="BK124" s="751"/>
      <c r="BL124" s="751"/>
      <c r="BM124" s="751"/>
      <c r="BN124" s="751"/>
      <c r="BO124" s="751"/>
      <c r="BP124" s="751"/>
      <c r="BQ124" s="751"/>
      <c r="BR124" s="751"/>
      <c r="BS124" s="751"/>
      <c r="BT124" s="751"/>
      <c r="BU124" s="751"/>
      <c r="BV124" s="751"/>
      <c r="BW124" s="751"/>
      <c r="BX124" s="751"/>
      <c r="BY124" s="751"/>
      <c r="BZ124" s="751"/>
      <c r="CA124" s="751"/>
      <c r="CB124" s="751"/>
      <c r="CC124" s="751"/>
      <c r="CD124" s="751"/>
      <c r="CE124" s="751"/>
      <c r="CF124" s="751"/>
      <c r="CG124" s="751"/>
      <c r="CH124" s="751"/>
      <c r="CI124" s="751"/>
      <c r="CJ124" s="751"/>
      <c r="CK124" s="751"/>
      <c r="CL124" s="751"/>
      <c r="CM124" s="751"/>
      <c r="CN124" s="751"/>
      <c r="CO124" s="751"/>
      <c r="CP124" s="751"/>
      <c r="CQ124" s="751"/>
      <c r="CR124" s="751"/>
      <c r="CS124" s="751"/>
      <c r="CT124" s="751"/>
      <c r="CU124" s="751"/>
      <c r="CV124" s="751"/>
      <c r="CW124" s="751"/>
      <c r="CX124" s="751"/>
      <c r="CY124" s="751"/>
      <c r="CZ124" s="751"/>
      <c r="DA124" s="751"/>
      <c r="DB124" s="751"/>
      <c r="DC124" s="751"/>
      <c r="DD124" s="506"/>
      <c r="DE124" s="506"/>
      <c r="DF124" s="506"/>
      <c r="DG124" s="506"/>
      <c r="DH124" s="506"/>
      <c r="DI124" s="506"/>
      <c r="DJ124" s="506"/>
      <c r="DK124" s="506"/>
    </row>
    <row r="125" spans="2:115" ht="12.75" customHeight="1">
      <c r="B125" s="757" t="s">
        <v>2462</v>
      </c>
      <c r="C125" s="758" t="s">
        <v>2464</v>
      </c>
      <c r="D125" s="759"/>
      <c r="E125" s="760" t="s">
        <v>2465</v>
      </c>
      <c r="F125" s="761"/>
      <c r="G125" s="762"/>
      <c r="H125" s="763"/>
      <c r="I125" s="764"/>
      <c r="J125" s="764"/>
      <c r="K125" s="764"/>
      <c r="L125" s="765"/>
      <c r="M125" s="766"/>
      <c r="N125" s="767"/>
      <c r="O125" s="768"/>
      <c r="P125" s="765"/>
      <c r="Q125" s="766"/>
      <c r="R125" s="767"/>
      <c r="S125" s="768"/>
      <c r="T125" s="765"/>
      <c r="U125" s="766"/>
      <c r="V125" s="766"/>
      <c r="W125" s="769">
        <f>S125</f>
        <v>0</v>
      </c>
      <c r="X125" s="765"/>
      <c r="Y125" s="766"/>
      <c r="Z125" s="766"/>
      <c r="AA125" s="769">
        <f>W125</f>
        <v>0</v>
      </c>
      <c r="AB125" s="765"/>
      <c r="AC125" s="766"/>
      <c r="AD125" s="766"/>
      <c r="AE125" s="769">
        <f>AA125</f>
        <v>0</v>
      </c>
      <c r="AF125" s="765"/>
      <c r="AG125" s="766"/>
      <c r="AH125" s="766"/>
      <c r="AI125" s="769">
        <f>AE125</f>
        <v>0</v>
      </c>
      <c r="AJ125" s="765"/>
      <c r="AK125" s="766"/>
      <c r="AL125" s="766"/>
      <c r="AM125" s="769">
        <f>AI125</f>
        <v>0</v>
      </c>
      <c r="AN125" s="765"/>
      <c r="AO125" s="766"/>
      <c r="AP125" s="766"/>
      <c r="AQ125" s="769">
        <f>AM125</f>
        <v>0</v>
      </c>
      <c r="AR125" s="765"/>
      <c r="AS125" s="766"/>
      <c r="AT125" s="766"/>
      <c r="AU125" s="769">
        <f>AQ125</f>
        <v>0</v>
      </c>
      <c r="AV125" s="765"/>
      <c r="AW125" s="766"/>
      <c r="AX125" s="766"/>
      <c r="AY125" s="769">
        <f>AU125</f>
        <v>0</v>
      </c>
      <c r="AZ125" s="765"/>
      <c r="BA125" s="766"/>
      <c r="BB125" s="766"/>
      <c r="BC125" s="769">
        <f>AY125</f>
        <v>0</v>
      </c>
      <c r="BD125" s="765"/>
      <c r="BE125" s="766"/>
      <c r="BF125" s="766"/>
      <c r="BG125" s="769">
        <f>BC125</f>
        <v>0</v>
      </c>
      <c r="BH125" s="765"/>
      <c r="BI125" s="766"/>
      <c r="BJ125" s="766"/>
      <c r="BK125" s="769">
        <f>BG125</f>
        <v>0</v>
      </c>
      <c r="BL125" s="765"/>
      <c r="BM125" s="766"/>
      <c r="BN125" s="766"/>
      <c r="BO125" s="769">
        <f>BK125</f>
        <v>0</v>
      </c>
      <c r="BP125" s="765"/>
      <c r="BQ125" s="766"/>
      <c r="BR125" s="766"/>
      <c r="BS125" s="769">
        <f>BO125</f>
        <v>0</v>
      </c>
      <c r="BT125" s="765"/>
      <c r="BU125" s="766"/>
      <c r="BV125" s="766"/>
      <c r="BW125" s="769">
        <f>BS125</f>
        <v>0</v>
      </c>
      <c r="BX125" s="765"/>
      <c r="BY125" s="766"/>
      <c r="BZ125" s="766"/>
      <c r="CA125" s="769">
        <f>BW125</f>
        <v>0</v>
      </c>
      <c r="CB125" s="765"/>
      <c r="CC125" s="766"/>
      <c r="CD125" s="766"/>
      <c r="CE125" s="769">
        <f>CA125</f>
        <v>0</v>
      </c>
      <c r="CF125" s="765"/>
      <c r="CG125" s="766"/>
      <c r="CH125" s="766"/>
      <c r="CI125" s="769">
        <f>CE125</f>
        <v>0</v>
      </c>
      <c r="CJ125" s="765"/>
      <c r="CK125" s="766"/>
      <c r="CL125" s="766"/>
      <c r="CM125" s="769">
        <f>CI125</f>
        <v>0</v>
      </c>
      <c r="CN125" s="765"/>
      <c r="CO125" s="766"/>
      <c r="CP125" s="766"/>
      <c r="CQ125" s="769">
        <f>CM125</f>
        <v>0</v>
      </c>
      <c r="CR125" s="765"/>
      <c r="CS125" s="766"/>
      <c r="CT125" s="766"/>
      <c r="CU125" s="769">
        <f>CQ125</f>
        <v>0</v>
      </c>
      <c r="CV125" s="765"/>
      <c r="CW125" s="766"/>
      <c r="CX125" s="766"/>
      <c r="CY125" s="769">
        <f>CU125</f>
        <v>0</v>
      </c>
      <c r="CZ125" s="765"/>
      <c r="DA125" s="766"/>
      <c r="DB125" s="766"/>
      <c r="DC125" s="769">
        <f>CY125</f>
        <v>0</v>
      </c>
      <c r="DD125" s="506"/>
      <c r="DE125" s="506"/>
      <c r="DF125" s="506"/>
      <c r="DG125" s="506"/>
      <c r="DH125" s="506"/>
      <c r="DI125" s="506"/>
      <c r="DJ125" s="506"/>
      <c r="DK125" s="506"/>
    </row>
    <row r="126" spans="2:115" ht="12.75" customHeight="1">
      <c r="B126" s="770"/>
      <c r="C126" s="771"/>
      <c r="D126" s="772"/>
      <c r="E126" s="773" t="s">
        <v>2466</v>
      </c>
      <c r="F126" s="774"/>
      <c r="G126" s="775"/>
      <c r="H126" s="776"/>
      <c r="I126" s="777"/>
      <c r="J126" s="777"/>
      <c r="K126" s="777"/>
      <c r="L126" s="778"/>
      <c r="M126" s="779"/>
      <c r="N126" s="780"/>
      <c r="O126" s="781">
        <f>O125</f>
        <v>0</v>
      </c>
      <c r="P126" s="778"/>
      <c r="Q126" s="779"/>
      <c r="R126" s="780"/>
      <c r="S126" s="781">
        <f>S125+O126</f>
        <v>0</v>
      </c>
      <c r="T126" s="778"/>
      <c r="U126" s="779"/>
      <c r="V126" s="779"/>
      <c r="W126" s="781">
        <f>W125+S126</f>
        <v>0</v>
      </c>
      <c r="X126" s="778"/>
      <c r="Y126" s="779"/>
      <c r="Z126" s="779"/>
      <c r="AA126" s="781">
        <f>AA125+W126</f>
        <v>0</v>
      </c>
      <c r="AB126" s="778"/>
      <c r="AC126" s="779"/>
      <c r="AD126" s="779"/>
      <c r="AE126" s="781">
        <f>AE125+AA126</f>
        <v>0</v>
      </c>
      <c r="AF126" s="778"/>
      <c r="AG126" s="779"/>
      <c r="AH126" s="779"/>
      <c r="AI126" s="781">
        <f>AI125+AE126</f>
        <v>0</v>
      </c>
      <c r="AJ126" s="778"/>
      <c r="AK126" s="779"/>
      <c r="AL126" s="779"/>
      <c r="AM126" s="781">
        <f>AM125+AI126</f>
        <v>0</v>
      </c>
      <c r="AN126" s="778"/>
      <c r="AO126" s="779"/>
      <c r="AP126" s="779"/>
      <c r="AQ126" s="781">
        <f>AQ125+AM126</f>
        <v>0</v>
      </c>
      <c r="AR126" s="778"/>
      <c r="AS126" s="779"/>
      <c r="AT126" s="779"/>
      <c r="AU126" s="781">
        <f>AU125+AQ126</f>
        <v>0</v>
      </c>
      <c r="AV126" s="778"/>
      <c r="AW126" s="779"/>
      <c r="AX126" s="779"/>
      <c r="AY126" s="781">
        <f>AY125+AU126</f>
        <v>0</v>
      </c>
      <c r="AZ126" s="778"/>
      <c r="BA126" s="779"/>
      <c r="BB126" s="779"/>
      <c r="BC126" s="781">
        <f>BC125+AY126</f>
        <v>0</v>
      </c>
      <c r="BD126" s="778"/>
      <c r="BE126" s="779"/>
      <c r="BF126" s="779"/>
      <c r="BG126" s="781">
        <f>BG125+BC126</f>
        <v>0</v>
      </c>
      <c r="BH126" s="778"/>
      <c r="BI126" s="779"/>
      <c r="BJ126" s="779"/>
      <c r="BK126" s="781">
        <f>BK125+BG126</f>
        <v>0</v>
      </c>
      <c r="BL126" s="778"/>
      <c r="BM126" s="779"/>
      <c r="BN126" s="779"/>
      <c r="BO126" s="781">
        <f>BO125+BK126</f>
        <v>0</v>
      </c>
      <c r="BP126" s="778"/>
      <c r="BQ126" s="779"/>
      <c r="BR126" s="779"/>
      <c r="BS126" s="781">
        <f>BS125+BO126</f>
        <v>0</v>
      </c>
      <c r="BT126" s="778"/>
      <c r="BU126" s="779"/>
      <c r="BV126" s="779"/>
      <c r="BW126" s="781">
        <f>BW125+BS126</f>
        <v>0</v>
      </c>
      <c r="BX126" s="778"/>
      <c r="BY126" s="779"/>
      <c r="BZ126" s="779"/>
      <c r="CA126" s="781">
        <f>CA125+BW126</f>
        <v>0</v>
      </c>
      <c r="CB126" s="778"/>
      <c r="CC126" s="779"/>
      <c r="CD126" s="779"/>
      <c r="CE126" s="781">
        <f>CE125+CA126</f>
        <v>0</v>
      </c>
      <c r="CF126" s="778"/>
      <c r="CG126" s="779"/>
      <c r="CH126" s="779"/>
      <c r="CI126" s="781">
        <f>CI125+CE126</f>
        <v>0</v>
      </c>
      <c r="CJ126" s="778"/>
      <c r="CK126" s="779"/>
      <c r="CL126" s="779"/>
      <c r="CM126" s="781">
        <f>CM125+CI126</f>
        <v>0</v>
      </c>
      <c r="CN126" s="778"/>
      <c r="CO126" s="779"/>
      <c r="CP126" s="779"/>
      <c r="CQ126" s="781">
        <f>CQ125+CM126</f>
        <v>0</v>
      </c>
      <c r="CR126" s="778"/>
      <c r="CS126" s="779"/>
      <c r="CT126" s="779"/>
      <c r="CU126" s="781">
        <f>CU125+CQ126</f>
        <v>0</v>
      </c>
      <c r="CV126" s="778"/>
      <c r="CW126" s="779"/>
      <c r="CX126" s="779"/>
      <c r="CY126" s="781">
        <f>CY125+CU126</f>
        <v>0</v>
      </c>
      <c r="CZ126" s="778"/>
      <c r="DA126" s="779"/>
      <c r="DB126" s="779"/>
      <c r="DC126" s="781">
        <f>DC125+CY126</f>
        <v>0</v>
      </c>
      <c r="DD126" s="506"/>
      <c r="DE126" s="506"/>
      <c r="DF126" s="506"/>
      <c r="DG126" s="506"/>
      <c r="DH126" s="506"/>
      <c r="DI126" s="506"/>
      <c r="DJ126" s="506"/>
      <c r="DK126" s="506"/>
    </row>
    <row r="127" spans="2:115" s="782" customFormat="1" ht="3.75" customHeight="1">
      <c r="B127" s="783"/>
      <c r="C127" s="784"/>
      <c r="D127" s="784"/>
      <c r="E127" s="571"/>
      <c r="F127" s="571"/>
      <c r="G127" s="571"/>
      <c r="H127" s="571"/>
      <c r="I127" s="571"/>
      <c r="J127" s="571"/>
      <c r="K127" s="571"/>
      <c r="L127" s="571"/>
      <c r="M127" s="571"/>
      <c r="N127" s="571"/>
      <c r="O127" s="785"/>
      <c r="T127" s="506"/>
      <c r="U127" s="506"/>
      <c r="V127" s="506"/>
      <c r="W127" s="506"/>
      <c r="X127" s="506"/>
      <c r="Y127" s="506"/>
      <c r="Z127" s="506"/>
      <c r="AA127" s="506"/>
      <c r="AB127" s="506"/>
      <c r="AC127" s="506"/>
      <c r="AD127" s="506"/>
      <c r="AE127" s="506"/>
      <c r="AF127" s="506"/>
      <c r="AG127" s="506"/>
      <c r="AH127" s="506"/>
      <c r="AI127" s="506"/>
      <c r="AJ127" s="506"/>
      <c r="AK127" s="506"/>
      <c r="AL127" s="506"/>
      <c r="AM127" s="506"/>
      <c r="AN127" s="506"/>
      <c r="AO127" s="506"/>
      <c r="AP127" s="506"/>
      <c r="AQ127" s="506"/>
      <c r="AR127" s="506"/>
      <c r="AS127" s="506"/>
      <c r="AT127" s="506"/>
      <c r="AU127" s="506"/>
      <c r="AV127" s="506"/>
      <c r="AW127" s="506"/>
      <c r="AX127" s="506"/>
      <c r="AY127" s="506"/>
      <c r="AZ127" s="506"/>
      <c r="BA127" s="506"/>
      <c r="BB127" s="506"/>
      <c r="BC127" s="506"/>
      <c r="BD127" s="506"/>
      <c r="BE127" s="506"/>
      <c r="BF127" s="506"/>
      <c r="BG127" s="506"/>
      <c r="BH127" s="506"/>
      <c r="BI127" s="506"/>
      <c r="BJ127" s="506"/>
      <c r="BK127" s="506"/>
      <c r="BL127" s="506"/>
      <c r="BM127" s="506"/>
      <c r="BN127" s="506"/>
      <c r="BO127" s="506"/>
      <c r="BP127" s="506"/>
      <c r="BQ127" s="506"/>
      <c r="BR127" s="506"/>
      <c r="BS127" s="506"/>
      <c r="BT127" s="506"/>
      <c r="BU127" s="506"/>
      <c r="BV127" s="506"/>
      <c r="BW127" s="506"/>
      <c r="BX127" s="506"/>
      <c r="BY127" s="506"/>
      <c r="BZ127" s="506"/>
      <c r="CA127" s="506"/>
      <c r="CB127" s="506"/>
      <c r="CC127" s="506"/>
      <c r="CD127" s="506"/>
      <c r="CE127" s="506"/>
      <c r="CF127" s="506"/>
      <c r="CG127" s="506"/>
      <c r="CH127" s="506"/>
      <c r="CI127" s="506"/>
      <c r="CJ127" s="506"/>
      <c r="CK127" s="506"/>
      <c r="CL127" s="506"/>
      <c r="CM127" s="506"/>
      <c r="CN127" s="506"/>
      <c r="CO127" s="506"/>
      <c r="CP127" s="506"/>
      <c r="CQ127" s="506"/>
      <c r="CR127" s="506"/>
      <c r="CS127" s="506"/>
      <c r="CT127" s="506"/>
      <c r="CU127" s="506"/>
      <c r="CV127" s="506"/>
      <c r="CW127" s="506"/>
      <c r="CX127" s="506"/>
      <c r="CY127" s="506"/>
      <c r="CZ127" s="506"/>
      <c r="DA127" s="506"/>
      <c r="DB127" s="506"/>
      <c r="DC127" s="506"/>
      <c r="DD127" s="506"/>
      <c r="DE127" s="506"/>
      <c r="DF127" s="506"/>
      <c r="DG127" s="506"/>
      <c r="DH127" s="506"/>
      <c r="DI127" s="506"/>
      <c r="DJ127" s="506"/>
      <c r="DK127" s="506"/>
    </row>
    <row r="128" spans="2:115" s="564" customFormat="1" ht="12.75" customHeight="1">
      <c r="B128" s="786" t="s">
        <v>2467</v>
      </c>
      <c r="C128" s="787" t="s">
        <v>2468</v>
      </c>
      <c r="D128" s="788"/>
      <c r="E128" s="789"/>
      <c r="F128" s="790"/>
      <c r="G128" s="791"/>
      <c r="H128" s="740"/>
      <c r="I128" s="741"/>
      <c r="J128" s="741"/>
      <c r="K128" s="741"/>
      <c r="L128" s="792"/>
      <c r="M128" s="793"/>
      <c r="N128" s="794"/>
      <c r="O128" s="795" t="e">
        <f>IF(L118=0,0,((L118*O126)/L116))</f>
        <v>#REF!</v>
      </c>
      <c r="P128" s="792"/>
      <c r="Q128" s="793"/>
      <c r="R128" s="794"/>
      <c r="S128" s="795" t="e">
        <f>IF(P118=0,0,((P118*S126)/P116))</f>
        <v>#REF!</v>
      </c>
      <c r="T128" s="792"/>
      <c r="U128" s="793"/>
      <c r="V128" s="794"/>
      <c r="W128" s="795" t="e">
        <f>IF(T118=0,0,((T118*W126)/T116))</f>
        <v>#REF!</v>
      </c>
      <c r="X128" s="792"/>
      <c r="Y128" s="793"/>
      <c r="Z128" s="794"/>
      <c r="AA128" s="795" t="e">
        <f>IF(X118=0,0,((X118*AA126)/X116))</f>
        <v>#REF!</v>
      </c>
      <c r="AB128" s="792"/>
      <c r="AC128" s="793"/>
      <c r="AD128" s="794"/>
      <c r="AE128" s="795" t="e">
        <f>IF(AB118=0,0,((AB118*AE126)/AB116))</f>
        <v>#REF!</v>
      </c>
      <c r="AF128" s="792"/>
      <c r="AG128" s="793"/>
      <c r="AH128" s="794"/>
      <c r="AI128" s="795" t="e">
        <f>IF(AF118=0,0,((AF118*AI126)/AF116))</f>
        <v>#REF!</v>
      </c>
      <c r="AJ128" s="792"/>
      <c r="AK128" s="793"/>
      <c r="AL128" s="794"/>
      <c r="AM128" s="795" t="e">
        <f>IF(AJ118=0,0,((AJ118*AM126)/AJ116))</f>
        <v>#REF!</v>
      </c>
      <c r="AN128" s="792"/>
      <c r="AO128" s="793"/>
      <c r="AP128" s="794"/>
      <c r="AQ128" s="795" t="e">
        <f>IF(AN118=0,0,((AN118*AQ126)/AN116))</f>
        <v>#REF!</v>
      </c>
      <c r="AR128" s="792"/>
      <c r="AS128" s="793"/>
      <c r="AT128" s="794"/>
      <c r="AU128" s="795" t="e">
        <f>IF(AR118=0,0,((AR118*AU126)/AR116))</f>
        <v>#REF!</v>
      </c>
      <c r="AV128" s="792"/>
      <c r="AW128" s="793"/>
      <c r="AX128" s="794"/>
      <c r="AY128" s="795" t="e">
        <f>IF(AV118=0,0,((AV118*AY126)/AV116))</f>
        <v>#REF!</v>
      </c>
      <c r="AZ128" s="792"/>
      <c r="BA128" s="793"/>
      <c r="BB128" s="794"/>
      <c r="BC128" s="795" t="e">
        <f>IF(AZ118=0,0,((AZ118*BC126)/AZ116))</f>
        <v>#REF!</v>
      </c>
      <c r="BD128" s="792"/>
      <c r="BE128" s="793"/>
      <c r="BF128" s="794"/>
      <c r="BG128" s="795" t="e">
        <f>IF(BD118=0,0,((BD118*BG126)/BD116))</f>
        <v>#REF!</v>
      </c>
      <c r="BH128" s="792"/>
      <c r="BI128" s="793"/>
      <c r="BJ128" s="794"/>
      <c r="BK128" s="795" t="e">
        <f>IF(BH118=0,0,((BH118*BK126)/BH116))</f>
        <v>#REF!</v>
      </c>
      <c r="BL128" s="792"/>
      <c r="BM128" s="793"/>
      <c r="BN128" s="794"/>
      <c r="BO128" s="795" t="e">
        <f>IF(BL118=0,0,((BL118*BO126)/BL116))</f>
        <v>#REF!</v>
      </c>
      <c r="BP128" s="792"/>
      <c r="BQ128" s="793"/>
      <c r="BR128" s="794"/>
      <c r="BS128" s="795" t="e">
        <f>IF(BP118=0,0,((BP118*BS126)/BP116))</f>
        <v>#REF!</v>
      </c>
      <c r="BT128" s="792"/>
      <c r="BU128" s="793"/>
      <c r="BV128" s="794"/>
      <c r="BW128" s="795" t="e">
        <f>IF(BT118=0,0,((BT118*BW126)/BT116))</f>
        <v>#REF!</v>
      </c>
      <c r="BX128" s="792"/>
      <c r="BY128" s="793"/>
      <c r="BZ128" s="794"/>
      <c r="CA128" s="795" t="e">
        <f>IF(BX118=0,0,((BX118*CA126)/BX116))</f>
        <v>#REF!</v>
      </c>
      <c r="CB128" s="792"/>
      <c r="CC128" s="793"/>
      <c r="CD128" s="794"/>
      <c r="CE128" s="795" t="e">
        <f>IF(CB118=0,0,((CB118*CE126)/CB116))</f>
        <v>#REF!</v>
      </c>
      <c r="CF128" s="792"/>
      <c r="CG128" s="793"/>
      <c r="CH128" s="794"/>
      <c r="CI128" s="795" t="e">
        <f>IF(CF118=0,0,((CF118*CI126)/CF116))</f>
        <v>#REF!</v>
      </c>
      <c r="CJ128" s="792"/>
      <c r="CK128" s="793"/>
      <c r="CL128" s="794"/>
      <c r="CM128" s="795" t="e">
        <f>IF(CJ118=0,0,((CJ118*CM126)/CJ116))</f>
        <v>#REF!</v>
      </c>
      <c r="CN128" s="792"/>
      <c r="CO128" s="793"/>
      <c r="CP128" s="794"/>
      <c r="CQ128" s="795" t="e">
        <f>IF(CN118=0,0,((CN118*CQ126)/CN116))</f>
        <v>#REF!</v>
      </c>
      <c r="CR128" s="792"/>
      <c r="CS128" s="793"/>
      <c r="CT128" s="794"/>
      <c r="CU128" s="795" t="e">
        <f>IF(CR118=0,0,((CR118*CU126)/CR116))</f>
        <v>#REF!</v>
      </c>
      <c r="CV128" s="792"/>
      <c r="CW128" s="793"/>
      <c r="CX128" s="794"/>
      <c r="CY128" s="795" t="e">
        <f>IF(CV118=0,0,((CV118*CY126)/CV116))</f>
        <v>#REF!</v>
      </c>
      <c r="CZ128" s="792"/>
      <c r="DA128" s="793"/>
      <c r="DB128" s="794"/>
      <c r="DC128" s="795" t="e">
        <f>IF(CZ118=0,0,((CZ118*DC126)/CZ116))</f>
        <v>#REF!</v>
      </c>
      <c r="DD128" s="506"/>
      <c r="DE128" s="506"/>
      <c r="DF128" s="506"/>
      <c r="DG128" s="506"/>
      <c r="DH128" s="506"/>
      <c r="DI128" s="506"/>
      <c r="DJ128" s="506"/>
      <c r="DK128" s="506"/>
    </row>
    <row r="129" spans="2:115" ht="3.75" customHeight="1">
      <c r="O129" s="467"/>
      <c r="DD129" s="506"/>
      <c r="DE129" s="506"/>
      <c r="DF129" s="506"/>
      <c r="DG129" s="506"/>
      <c r="DH129" s="506"/>
      <c r="DI129" s="506"/>
      <c r="DJ129" s="506"/>
      <c r="DK129" s="506"/>
    </row>
    <row r="130" spans="2:115" ht="12.75" customHeight="1">
      <c r="B130" s="786" t="s">
        <v>2469</v>
      </c>
      <c r="C130" s="787" t="s">
        <v>2470</v>
      </c>
      <c r="D130" s="788"/>
      <c r="E130" s="796"/>
      <c r="F130" s="790"/>
      <c r="G130" s="791"/>
      <c r="H130" s="740"/>
      <c r="I130" s="741"/>
      <c r="J130" s="741"/>
      <c r="K130" s="741"/>
      <c r="L130" s="792"/>
      <c r="M130" s="793"/>
      <c r="N130" s="794"/>
      <c r="O130" s="795" t="e">
        <f>O128-O126</f>
        <v>#REF!</v>
      </c>
      <c r="P130" s="792"/>
      <c r="Q130" s="793"/>
      <c r="R130" s="794"/>
      <c r="S130" s="795" t="e">
        <f>S128-S126</f>
        <v>#REF!</v>
      </c>
      <c r="T130" s="792"/>
      <c r="U130" s="793"/>
      <c r="V130" s="794"/>
      <c r="W130" s="795" t="e">
        <f>W128-W126</f>
        <v>#REF!</v>
      </c>
      <c r="X130" s="792"/>
      <c r="Y130" s="793"/>
      <c r="Z130" s="794"/>
      <c r="AA130" s="795" t="e">
        <f>AA128-AA126</f>
        <v>#REF!</v>
      </c>
      <c r="AB130" s="792"/>
      <c r="AC130" s="793"/>
      <c r="AD130" s="794"/>
      <c r="AE130" s="795" t="e">
        <f>AE128-AE126</f>
        <v>#REF!</v>
      </c>
      <c r="AF130" s="792"/>
      <c r="AG130" s="793"/>
      <c r="AH130" s="794"/>
      <c r="AI130" s="795" t="e">
        <f>AI128-AI126</f>
        <v>#REF!</v>
      </c>
      <c r="AJ130" s="792"/>
      <c r="AK130" s="793"/>
      <c r="AL130" s="794"/>
      <c r="AM130" s="795" t="e">
        <f>AM128-AM126</f>
        <v>#REF!</v>
      </c>
      <c r="AN130" s="792"/>
      <c r="AO130" s="793"/>
      <c r="AP130" s="794"/>
      <c r="AQ130" s="795" t="e">
        <f>AQ128-AQ126</f>
        <v>#REF!</v>
      </c>
      <c r="AR130" s="792"/>
      <c r="AS130" s="793"/>
      <c r="AT130" s="794"/>
      <c r="AU130" s="795" t="e">
        <f>AU128-AU126</f>
        <v>#REF!</v>
      </c>
      <c r="AV130" s="792"/>
      <c r="AW130" s="793"/>
      <c r="AX130" s="794"/>
      <c r="AY130" s="795" t="e">
        <f>AY128-AY126</f>
        <v>#REF!</v>
      </c>
      <c r="AZ130" s="792"/>
      <c r="BA130" s="793"/>
      <c r="BB130" s="794"/>
      <c r="BC130" s="795" t="e">
        <f>BC128-BC126</f>
        <v>#REF!</v>
      </c>
      <c r="BD130" s="792"/>
      <c r="BE130" s="793"/>
      <c r="BF130" s="794"/>
      <c r="BG130" s="795" t="e">
        <f>BG128-BG126</f>
        <v>#REF!</v>
      </c>
      <c r="BH130" s="792"/>
      <c r="BI130" s="793"/>
      <c r="BJ130" s="794"/>
      <c r="BK130" s="795" t="e">
        <f>BK128-BK126</f>
        <v>#REF!</v>
      </c>
      <c r="BL130" s="792"/>
      <c r="BM130" s="793"/>
      <c r="BN130" s="794"/>
      <c r="BO130" s="795" t="e">
        <f>BO128-BO126</f>
        <v>#REF!</v>
      </c>
      <c r="BP130" s="792"/>
      <c r="BQ130" s="793"/>
      <c r="BR130" s="794"/>
      <c r="BS130" s="795" t="e">
        <f>BS128-BS126</f>
        <v>#REF!</v>
      </c>
      <c r="BT130" s="792"/>
      <c r="BU130" s="793"/>
      <c r="BV130" s="794"/>
      <c r="BW130" s="795" t="e">
        <f>BW128-BW126</f>
        <v>#REF!</v>
      </c>
      <c r="BX130" s="792"/>
      <c r="BY130" s="793"/>
      <c r="BZ130" s="794"/>
      <c r="CA130" s="795" t="e">
        <f>CA128-CA126</f>
        <v>#REF!</v>
      </c>
      <c r="CB130" s="792"/>
      <c r="CC130" s="793"/>
      <c r="CD130" s="794"/>
      <c r="CE130" s="795" t="e">
        <f>CE128-CE126</f>
        <v>#REF!</v>
      </c>
      <c r="CF130" s="792"/>
      <c r="CG130" s="793"/>
      <c r="CH130" s="794"/>
      <c r="CI130" s="795" t="e">
        <f>CI128-CI126</f>
        <v>#REF!</v>
      </c>
      <c r="CJ130" s="792"/>
      <c r="CK130" s="793"/>
      <c r="CL130" s="794"/>
      <c r="CM130" s="795" t="e">
        <f>CM128-CM126</f>
        <v>#REF!</v>
      </c>
      <c r="CN130" s="792"/>
      <c r="CO130" s="793"/>
      <c r="CP130" s="794"/>
      <c r="CQ130" s="795" t="e">
        <f>CQ128-CQ126</f>
        <v>#REF!</v>
      </c>
      <c r="CR130" s="792"/>
      <c r="CS130" s="793"/>
      <c r="CT130" s="794"/>
      <c r="CU130" s="795" t="e">
        <f>CU128-CU126</f>
        <v>#REF!</v>
      </c>
      <c r="CV130" s="792"/>
      <c r="CW130" s="793"/>
      <c r="CX130" s="794"/>
      <c r="CY130" s="795" t="e">
        <f>CY128-CY126</f>
        <v>#REF!</v>
      </c>
      <c r="CZ130" s="792"/>
      <c r="DA130" s="793"/>
      <c r="DB130" s="794"/>
      <c r="DC130" s="795" t="e">
        <f>DC128-DC126</f>
        <v>#REF!</v>
      </c>
      <c r="DD130" s="506"/>
      <c r="DE130" s="506"/>
      <c r="DF130" s="506"/>
      <c r="DG130" s="506"/>
      <c r="DH130" s="506"/>
      <c r="DI130" s="506"/>
      <c r="DJ130" s="506"/>
      <c r="DK130" s="506"/>
    </row>
  </sheetData>
  <sheetProtection selectLockedCells="1" selectUnlockedCells="1"/>
  <mergeCells count="7">
    <mergeCell ref="B7:C7"/>
    <mergeCell ref="D7:G7"/>
    <mergeCell ref="L7:O7"/>
    <mergeCell ref="P7:S7"/>
    <mergeCell ref="B10:G10"/>
    <mergeCell ref="L10:M10"/>
    <mergeCell ref="P10:Q10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L100"/>
  <sheetViews>
    <sheetView view="pageBreakPreview" zoomScaleSheetLayoutView="100" workbookViewId="0">
      <selection activeCell="K8" sqref="K8"/>
    </sheetView>
  </sheetViews>
  <sheetFormatPr defaultRowHeight="12.75"/>
  <cols>
    <col min="1" max="1" width="2.85546875" style="1" customWidth="1"/>
    <col min="2" max="2" width="25.7109375" style="1" customWidth="1"/>
    <col min="3" max="3" width="9.7109375" style="1" customWidth="1"/>
    <col min="4" max="4" width="9.140625" style="1"/>
    <col min="5" max="5" width="11.7109375" style="1" customWidth="1"/>
    <col min="6" max="6" width="9.28515625" style="1" customWidth="1"/>
    <col min="7" max="7" width="9.140625" style="1"/>
    <col min="8" max="8" width="9.28515625" style="1" customWidth="1"/>
    <col min="9" max="9" width="9.140625" style="1"/>
    <col min="10" max="10" width="29.140625" style="1" customWidth="1"/>
    <col min="11" max="11" width="9.28515625" style="1" customWidth="1"/>
    <col min="12" max="12" width="9.140625" style="1"/>
    <col min="13" max="13" width="3.5703125" style="1" customWidth="1"/>
    <col min="14" max="16384" width="9.140625" style="1"/>
  </cols>
  <sheetData>
    <row r="1" spans="1:12">
      <c r="B1" s="2"/>
      <c r="C1" s="2"/>
      <c r="D1" s="2"/>
      <c r="E1" s="2"/>
      <c r="F1" s="2"/>
    </row>
    <row r="2" spans="1:12">
      <c r="A2" s="2"/>
      <c r="B2" s="3" t="s">
        <v>0</v>
      </c>
      <c r="C2" s="4"/>
      <c r="D2" s="4"/>
      <c r="E2" s="4"/>
      <c r="F2" s="5"/>
      <c r="G2" s="6" t="s">
        <v>1</v>
      </c>
      <c r="H2" s="6" t="s">
        <v>2</v>
      </c>
      <c r="I2" s="191" t="s">
        <v>86</v>
      </c>
    </row>
    <row r="3" spans="1:12">
      <c r="A3" s="8"/>
      <c r="B3" s="9" t="s">
        <v>3</v>
      </c>
      <c r="C3" s="10">
        <f>H3</f>
        <v>83.5</v>
      </c>
      <c r="D3" s="11"/>
      <c r="E3" s="12" t="s">
        <v>4</v>
      </c>
      <c r="F3" s="13">
        <v>1</v>
      </c>
      <c r="G3" s="192"/>
      <c r="H3" s="193">
        <v>83.5</v>
      </c>
      <c r="I3" s="194">
        <v>68</v>
      </c>
    </row>
    <row r="4" spans="1:12">
      <c r="A4" s="8"/>
      <c r="B4" s="17" t="s">
        <v>5</v>
      </c>
      <c r="C4" s="18">
        <f>H4</f>
        <v>121</v>
      </c>
      <c r="D4" s="19"/>
      <c r="E4" s="20" t="s">
        <v>4</v>
      </c>
      <c r="F4" s="21">
        <v>1.5</v>
      </c>
      <c r="G4" s="195"/>
      <c r="H4" s="196">
        <v>121</v>
      </c>
      <c r="I4" s="194">
        <v>77.5</v>
      </c>
      <c r="L4" s="2"/>
    </row>
    <row r="5" spans="1:12">
      <c r="A5" s="8"/>
      <c r="B5" s="24" t="s">
        <v>6</v>
      </c>
      <c r="C5" s="25">
        <f>H5</f>
        <v>0</v>
      </c>
      <c r="D5" s="26"/>
      <c r="E5" s="27" t="s">
        <v>4</v>
      </c>
      <c r="F5" s="28">
        <v>1.3</v>
      </c>
      <c r="G5" s="197"/>
      <c r="H5" s="198"/>
      <c r="I5" s="194">
        <v>30</v>
      </c>
      <c r="J5" s="3" t="s">
        <v>7</v>
      </c>
      <c r="K5" s="5"/>
      <c r="L5" s="31"/>
    </row>
    <row r="6" spans="1:12">
      <c r="A6" s="8"/>
      <c r="B6" s="17" t="s">
        <v>8</v>
      </c>
      <c r="C6" s="18">
        <f>H6</f>
        <v>184.5</v>
      </c>
      <c r="D6" s="19"/>
      <c r="E6" s="20" t="s">
        <v>4</v>
      </c>
      <c r="F6" s="21">
        <v>1.5</v>
      </c>
      <c r="G6" s="195"/>
      <c r="H6" s="196">
        <v>184.5</v>
      </c>
      <c r="I6" s="194">
        <v>126</v>
      </c>
      <c r="J6" s="32" t="s">
        <v>9</v>
      </c>
      <c r="K6" s="19">
        <v>30</v>
      </c>
    </row>
    <row r="7" spans="1:12">
      <c r="A7" s="8"/>
      <c r="B7" s="24" t="s">
        <v>10</v>
      </c>
      <c r="C7" s="25">
        <f>H7</f>
        <v>5</v>
      </c>
      <c r="D7" s="26"/>
      <c r="E7" s="27" t="s">
        <v>4</v>
      </c>
      <c r="F7" s="28">
        <v>1.2</v>
      </c>
      <c r="G7" s="197"/>
      <c r="H7" s="198">
        <v>5</v>
      </c>
      <c r="I7" s="194">
        <v>180</v>
      </c>
      <c r="J7" s="33" t="s">
        <v>11</v>
      </c>
      <c r="K7" s="26">
        <v>30</v>
      </c>
    </row>
    <row r="8" spans="1:12">
      <c r="A8" s="8"/>
      <c r="B8" s="17" t="s">
        <v>12</v>
      </c>
      <c r="C8" s="18"/>
      <c r="D8" s="19"/>
      <c r="E8" s="34" t="s">
        <v>4</v>
      </c>
      <c r="F8" s="35"/>
      <c r="G8" s="172"/>
      <c r="H8" s="175"/>
      <c r="J8" s="38" t="s">
        <v>13</v>
      </c>
      <c r="K8" s="39">
        <v>0</v>
      </c>
    </row>
    <row r="9" spans="1:12">
      <c r="A9" s="8"/>
      <c r="B9" s="40" t="s">
        <v>14</v>
      </c>
      <c r="C9" s="25">
        <f>26+20+25+16.5+18+21+15+12+3+5+3+6+3+6+7.5+1.5+5+6+3+6+1.5+6+6+10.5</f>
        <v>232.5</v>
      </c>
      <c r="D9" s="41"/>
      <c r="E9" s="42"/>
      <c r="F9" s="42"/>
      <c r="J9" s="32" t="s">
        <v>15</v>
      </c>
      <c r="K9" s="19">
        <v>25</v>
      </c>
    </row>
    <row r="10" spans="1:12">
      <c r="A10" s="8"/>
      <c r="B10" s="43" t="s">
        <v>16</v>
      </c>
      <c r="C10" s="44">
        <f>12+9</f>
        <v>21</v>
      </c>
      <c r="D10" s="45"/>
      <c r="E10" s="42"/>
      <c r="F10" s="42"/>
    </row>
    <row r="11" spans="1:12">
      <c r="A11" s="2"/>
      <c r="B11" s="31"/>
      <c r="C11" s="46"/>
      <c r="D11" s="46"/>
      <c r="E11" s="42"/>
      <c r="F11" s="42"/>
    </row>
    <row r="12" spans="1:12">
      <c r="A12" s="2"/>
      <c r="B12" s="48" t="s">
        <v>18</v>
      </c>
      <c r="C12" s="49"/>
      <c r="D12" s="49"/>
      <c r="E12" s="49"/>
      <c r="F12" s="50"/>
    </row>
    <row r="13" spans="1:12">
      <c r="A13" s="2"/>
      <c r="B13" s="51" t="s">
        <v>20</v>
      </c>
      <c r="C13" s="52"/>
      <c r="D13" s="53"/>
      <c r="E13" s="54" t="s">
        <v>4</v>
      </c>
      <c r="F13" s="55"/>
    </row>
    <row r="14" spans="1:12">
      <c r="A14" s="2"/>
      <c r="B14" s="31"/>
      <c r="C14" s="46"/>
      <c r="D14" s="46"/>
      <c r="E14" s="42"/>
      <c r="F14" s="42"/>
    </row>
    <row r="15" spans="1:12">
      <c r="A15" s="2"/>
      <c r="B15" s="31"/>
      <c r="C15" s="46"/>
      <c r="D15" s="46"/>
      <c r="E15" s="42"/>
      <c r="F15" s="42"/>
    </row>
    <row r="16" spans="1:12">
      <c r="A16" s="2"/>
      <c r="B16" s="31"/>
      <c r="C16" s="46"/>
      <c r="D16" s="46"/>
      <c r="E16" s="42"/>
      <c r="F16" s="42"/>
    </row>
    <row r="17" spans="1:6">
      <c r="A17" s="2"/>
      <c r="B17" s="31"/>
      <c r="C17" s="46"/>
      <c r="D17" s="46"/>
      <c r="E17" s="42"/>
      <c r="F17" s="42"/>
    </row>
    <row r="18" spans="1:6">
      <c r="A18" s="2"/>
      <c r="B18" s="31"/>
      <c r="C18" s="46"/>
      <c r="D18" s="46"/>
      <c r="E18" s="42"/>
      <c r="F18" s="42"/>
    </row>
    <row r="19" spans="1:6">
      <c r="A19" s="2"/>
      <c r="B19" s="31"/>
      <c r="C19" s="46"/>
      <c r="D19" s="46"/>
      <c r="E19" s="42"/>
      <c r="F19" s="42"/>
    </row>
    <row r="20" spans="1:6">
      <c r="B20" s="56"/>
      <c r="C20" s="56"/>
      <c r="D20" s="2"/>
    </row>
    <row r="21" spans="1:6">
      <c r="A21" s="8"/>
      <c r="B21" s="3" t="s">
        <v>26</v>
      </c>
      <c r="C21" s="57"/>
      <c r="D21" s="58" t="s">
        <v>1</v>
      </c>
      <c r="E21" s="58" t="s">
        <v>2</v>
      </c>
      <c r="F21" s="191" t="s">
        <v>86</v>
      </c>
    </row>
    <row r="22" spans="1:6">
      <c r="A22" s="8"/>
      <c r="B22" s="59" t="s">
        <v>87</v>
      </c>
      <c r="C22" s="60"/>
      <c r="D22" s="61"/>
      <c r="E22" s="62"/>
    </row>
    <row r="23" spans="1:6">
      <c r="A23" s="8"/>
      <c r="B23" s="64" t="s">
        <v>29</v>
      </c>
      <c r="C23" s="65">
        <f>E23</f>
        <v>1</v>
      </c>
      <c r="D23" s="72"/>
      <c r="E23" s="67">
        <v>1</v>
      </c>
      <c r="F23" s="2">
        <v>4</v>
      </c>
    </row>
    <row r="24" spans="1:6">
      <c r="A24" s="8"/>
      <c r="B24" s="33" t="s">
        <v>30</v>
      </c>
      <c r="C24" s="68">
        <f>E24</f>
        <v>5</v>
      </c>
      <c r="D24" s="74"/>
      <c r="E24" s="70">
        <v>5</v>
      </c>
      <c r="F24" s="1">
        <v>15</v>
      </c>
    </row>
    <row r="25" spans="1:6">
      <c r="A25" s="8"/>
      <c r="B25" s="64" t="s">
        <v>31</v>
      </c>
      <c r="C25" s="71"/>
      <c r="D25" s="72"/>
      <c r="E25" s="67"/>
    </row>
    <row r="26" spans="1:6">
      <c r="A26" s="8"/>
      <c r="B26" s="33" t="s">
        <v>32</v>
      </c>
      <c r="C26" s="73"/>
      <c r="D26" s="74"/>
      <c r="E26" s="70"/>
    </row>
    <row r="27" spans="1:6">
      <c r="A27" s="8"/>
      <c r="B27" s="64" t="s">
        <v>33</v>
      </c>
      <c r="C27" s="71"/>
      <c r="D27" s="75"/>
      <c r="E27" s="76"/>
    </row>
    <row r="28" spans="1:6">
      <c r="A28" s="8"/>
      <c r="B28" s="33" t="s">
        <v>34</v>
      </c>
      <c r="C28" s="73"/>
      <c r="D28" s="77"/>
      <c r="E28" s="78"/>
    </row>
    <row r="29" spans="1:6">
      <c r="A29" s="8"/>
      <c r="B29" s="64" t="s">
        <v>35</v>
      </c>
      <c r="C29" s="71"/>
      <c r="D29" s="79"/>
      <c r="E29" s="76"/>
    </row>
    <row r="30" spans="1:6">
      <c r="A30" s="8"/>
      <c r="B30" s="33" t="s">
        <v>88</v>
      </c>
      <c r="C30" s="73"/>
      <c r="D30" s="77"/>
      <c r="E30" s="78"/>
    </row>
    <row r="31" spans="1:6">
      <c r="A31" s="8"/>
      <c r="B31" s="32" t="s">
        <v>36</v>
      </c>
      <c r="C31" s="80"/>
      <c r="D31" s="79"/>
      <c r="E31" s="76"/>
    </row>
    <row r="32" spans="1:6">
      <c r="A32" s="8"/>
      <c r="B32" s="33" t="s">
        <v>37</v>
      </c>
      <c r="C32" s="73"/>
      <c r="D32" s="77"/>
      <c r="E32" s="78"/>
    </row>
    <row r="33" spans="1:10">
      <c r="A33" s="8"/>
      <c r="B33" s="64" t="s">
        <v>38</v>
      </c>
      <c r="C33" s="71"/>
      <c r="D33" s="79"/>
      <c r="E33" s="76"/>
    </row>
    <row r="34" spans="1:10">
      <c r="A34" s="8"/>
      <c r="B34" s="33" t="s">
        <v>39</v>
      </c>
      <c r="C34" s="73"/>
      <c r="D34" s="77"/>
      <c r="E34" s="78"/>
    </row>
    <row r="35" spans="1:10">
      <c r="A35" s="8"/>
      <c r="B35" s="64" t="s">
        <v>40</v>
      </c>
      <c r="C35" s="71"/>
      <c r="D35" s="79"/>
      <c r="E35" s="76"/>
    </row>
    <row r="36" spans="1:10">
      <c r="A36" s="8"/>
      <c r="B36" s="33" t="s">
        <v>41</v>
      </c>
      <c r="C36" s="73"/>
      <c r="D36" s="77"/>
      <c r="E36" s="78"/>
    </row>
    <row r="37" spans="1:10">
      <c r="A37" s="8"/>
      <c r="B37" s="81" t="s">
        <v>42</v>
      </c>
      <c r="C37" s="82"/>
      <c r="D37" s="83"/>
      <c r="E37" s="84"/>
    </row>
    <row r="39" spans="1:10">
      <c r="B39" s="3" t="s">
        <v>43</v>
      </c>
      <c r="C39" s="57"/>
      <c r="D39" s="58" t="s">
        <v>1</v>
      </c>
      <c r="E39" s="58" t="s">
        <v>2</v>
      </c>
    </row>
    <row r="40" spans="1:10">
      <c r="A40" s="8"/>
      <c r="B40" s="85" t="s">
        <v>44</v>
      </c>
      <c r="C40" s="86">
        <f>E40</f>
        <v>12</v>
      </c>
      <c r="D40" s="61"/>
      <c r="E40" s="62">
        <v>12</v>
      </c>
    </row>
    <row r="41" spans="1:10">
      <c r="A41" s="8"/>
      <c r="B41" s="17" t="s">
        <v>45</v>
      </c>
      <c r="C41" s="87">
        <f>E41</f>
        <v>9</v>
      </c>
      <c r="D41" s="72"/>
      <c r="E41" s="67">
        <v>9</v>
      </c>
    </row>
    <row r="42" spans="1:10">
      <c r="A42" s="8"/>
      <c r="B42" s="24" t="s">
        <v>46</v>
      </c>
      <c r="C42" s="73"/>
      <c r="D42" s="74"/>
      <c r="E42" s="70"/>
    </row>
    <row r="43" spans="1:10">
      <c r="A43" s="8"/>
      <c r="B43" s="88" t="s">
        <v>47</v>
      </c>
      <c r="C43" s="89"/>
      <c r="D43" s="90"/>
      <c r="E43" s="91"/>
    </row>
    <row r="45" spans="1:10">
      <c r="B45" s="3" t="s">
        <v>48</v>
      </c>
      <c r="C45" s="92" t="s">
        <v>49</v>
      </c>
      <c r="D45" s="93" t="s">
        <v>50</v>
      </c>
      <c r="E45" s="94"/>
      <c r="F45" s="95"/>
      <c r="I45" s="96" t="s">
        <v>51</v>
      </c>
      <c r="J45" s="95"/>
    </row>
    <row r="46" spans="1:10">
      <c r="A46" s="8"/>
      <c r="B46" s="97" t="s">
        <v>28</v>
      </c>
      <c r="C46" s="98"/>
      <c r="D46" s="99"/>
      <c r="E46" s="100" t="s">
        <v>4</v>
      </c>
      <c r="F46" s="101">
        <v>1</v>
      </c>
      <c r="I46" s="102" t="s">
        <v>28</v>
      </c>
      <c r="J46" s="103"/>
    </row>
    <row r="47" spans="1:10">
      <c r="A47" s="8"/>
      <c r="B47" s="24" t="s">
        <v>52</v>
      </c>
      <c r="C47" s="104"/>
      <c r="D47" s="105"/>
      <c r="E47" s="106"/>
      <c r="F47" s="106"/>
      <c r="I47" s="107" t="s">
        <v>52</v>
      </c>
      <c r="J47" s="108"/>
    </row>
    <row r="48" spans="1:10">
      <c r="A48" s="8"/>
      <c r="B48" s="17" t="s">
        <v>53</v>
      </c>
      <c r="C48" s="109"/>
      <c r="D48" s="110"/>
      <c r="E48" s="106"/>
      <c r="F48" s="106"/>
      <c r="I48" s="111" t="s">
        <v>53</v>
      </c>
      <c r="J48" s="112"/>
    </row>
    <row r="49" spans="1:10">
      <c r="A49" s="8"/>
      <c r="B49" s="24" t="s">
        <v>54</v>
      </c>
      <c r="C49" s="113"/>
      <c r="D49" s="114"/>
      <c r="E49" s="106"/>
      <c r="F49" s="106"/>
      <c r="I49" s="107" t="s">
        <v>54</v>
      </c>
      <c r="J49" s="115"/>
    </row>
    <row r="50" spans="1:10">
      <c r="A50" s="8"/>
      <c r="B50" s="17" t="s">
        <v>55</v>
      </c>
      <c r="C50" s="109"/>
      <c r="D50" s="110"/>
      <c r="E50" s="106"/>
      <c r="F50" s="106"/>
      <c r="I50" s="111" t="s">
        <v>55</v>
      </c>
      <c r="J50" s="112"/>
    </row>
    <row r="51" spans="1:10">
      <c r="A51" s="8"/>
      <c r="B51" s="24" t="s">
        <v>56</v>
      </c>
      <c r="C51" s="113"/>
      <c r="D51" s="114"/>
      <c r="E51" s="106"/>
      <c r="F51" s="106"/>
      <c r="I51" s="107" t="s">
        <v>56</v>
      </c>
      <c r="J51" s="115"/>
    </row>
    <row r="52" spans="1:10">
      <c r="A52" s="8"/>
      <c r="B52" s="17" t="s">
        <v>57</v>
      </c>
      <c r="C52" s="109"/>
      <c r="D52" s="110"/>
      <c r="E52" s="106"/>
      <c r="F52" s="106"/>
      <c r="I52" s="111" t="s">
        <v>57</v>
      </c>
      <c r="J52" s="112"/>
    </row>
    <row r="53" spans="1:10">
      <c r="A53" s="8"/>
      <c r="B53" s="40" t="s">
        <v>58</v>
      </c>
      <c r="C53" s="116"/>
      <c r="D53" s="117"/>
      <c r="E53" s="106"/>
      <c r="F53" s="106"/>
      <c r="I53" s="118" t="s">
        <v>58</v>
      </c>
      <c r="J53" s="119"/>
    </row>
    <row r="54" spans="1:10">
      <c r="A54" s="8"/>
      <c r="B54" s="43" t="s">
        <v>59</v>
      </c>
      <c r="C54" s="120"/>
      <c r="D54" s="121"/>
      <c r="E54" s="106"/>
      <c r="F54" s="106"/>
      <c r="I54" s="122" t="s">
        <v>59</v>
      </c>
      <c r="J54" s="123"/>
    </row>
    <row r="56" spans="1:10">
      <c r="B56" s="3" t="s">
        <v>60</v>
      </c>
      <c r="C56" s="57"/>
      <c r="D56" s="124"/>
      <c r="E56" s="57"/>
      <c r="F56" s="58" t="s">
        <v>2</v>
      </c>
      <c r="G56" s="191" t="s">
        <v>86</v>
      </c>
    </row>
    <row r="57" spans="1:10">
      <c r="A57" s="8"/>
      <c r="B57" s="125" t="s">
        <v>61</v>
      </c>
      <c r="C57" s="126"/>
      <c r="D57" s="127"/>
      <c r="E57" s="126"/>
      <c r="F57" s="199">
        <v>12.5</v>
      </c>
      <c r="G57" s="194">
        <v>0</v>
      </c>
    </row>
    <row r="59" spans="1:10">
      <c r="B59" s="3" t="s">
        <v>62</v>
      </c>
      <c r="C59" s="57"/>
      <c r="D59" s="129" t="s">
        <v>1</v>
      </c>
      <c r="E59" s="58" t="s">
        <v>2</v>
      </c>
      <c r="F59" s="47"/>
    </row>
    <row r="60" spans="1:10">
      <c r="A60" s="8"/>
      <c r="B60" s="130" t="s">
        <v>63</v>
      </c>
      <c r="C60" s="11"/>
      <c r="D60" s="61"/>
      <c r="E60" s="62"/>
    </row>
    <row r="61" spans="1:10">
      <c r="A61" s="8"/>
      <c r="B61" s="32" t="s">
        <v>64</v>
      </c>
      <c r="C61" s="19"/>
      <c r="D61" s="72"/>
      <c r="E61" s="67"/>
    </row>
    <row r="62" spans="1:10">
      <c r="A62" s="8"/>
      <c r="B62" s="33" t="s">
        <v>65</v>
      </c>
      <c r="C62" s="26"/>
      <c r="D62" s="74"/>
      <c r="E62" s="70"/>
    </row>
    <row r="63" spans="1:10">
      <c r="A63" s="8"/>
      <c r="B63" s="131" t="s">
        <v>66</v>
      </c>
      <c r="C63" s="132"/>
      <c r="D63" s="90"/>
      <c r="E63" s="91"/>
    </row>
    <row r="65" spans="1:12">
      <c r="B65" s="3" t="s">
        <v>67</v>
      </c>
      <c r="C65" s="124"/>
      <c r="D65" s="134"/>
      <c r="E65" s="844" t="s">
        <v>68</v>
      </c>
      <c r="F65" s="844"/>
      <c r="G65" s="135"/>
      <c r="H65" s="2"/>
      <c r="K65" s="136" t="s">
        <v>1</v>
      </c>
      <c r="L65" s="137" t="s">
        <v>2</v>
      </c>
    </row>
    <row r="66" spans="1:12">
      <c r="A66" s="8"/>
      <c r="B66" s="138" t="s">
        <v>3</v>
      </c>
      <c r="C66" s="139">
        <v>209</v>
      </c>
      <c r="D66" s="140"/>
      <c r="E66" s="844">
        <v>2.5</v>
      </c>
      <c r="F66" s="844"/>
      <c r="J66" s="141" t="s">
        <v>3</v>
      </c>
      <c r="K66" s="142"/>
      <c r="L66" s="143"/>
    </row>
    <row r="67" spans="1:12">
      <c r="A67" s="8"/>
      <c r="B67" s="33" t="s">
        <v>5</v>
      </c>
      <c r="C67" s="26">
        <v>350.5</v>
      </c>
      <c r="D67" s="46"/>
      <c r="E67" s="144"/>
      <c r="F67" s="144"/>
      <c r="J67" s="145" t="s">
        <v>5</v>
      </c>
      <c r="K67" s="28"/>
      <c r="L67" s="146"/>
    </row>
    <row r="68" spans="1:12">
      <c r="A68" s="8"/>
      <c r="B68" s="32" t="s">
        <v>6</v>
      </c>
      <c r="C68" s="19">
        <f>290+30</f>
        <v>320</v>
      </c>
      <c r="D68" s="46"/>
      <c r="E68" s="2"/>
      <c r="J68" s="147" t="s">
        <v>6</v>
      </c>
      <c r="K68" s="21"/>
      <c r="L68" s="148"/>
    </row>
    <row r="69" spans="1:12">
      <c r="A69" s="8"/>
      <c r="B69" s="33" t="s">
        <v>8</v>
      </c>
      <c r="C69" s="26">
        <f>33+126</f>
        <v>159</v>
      </c>
      <c r="D69" s="46"/>
      <c r="E69" s="2"/>
      <c r="J69" s="145" t="s">
        <v>8</v>
      </c>
      <c r="K69" s="28"/>
      <c r="L69" s="146"/>
    </row>
    <row r="70" spans="1:12">
      <c r="A70" s="8"/>
      <c r="B70" s="32" t="s">
        <v>10</v>
      </c>
      <c r="C70" s="19">
        <v>214</v>
      </c>
      <c r="D70" s="46"/>
      <c r="E70" s="2"/>
      <c r="F70" s="1" t="s">
        <v>69</v>
      </c>
      <c r="J70" s="147" t="s">
        <v>10</v>
      </c>
      <c r="K70" s="21"/>
      <c r="L70" s="148"/>
    </row>
    <row r="71" spans="1:12">
      <c r="A71" s="8"/>
      <c r="B71" s="38" t="s">
        <v>12</v>
      </c>
      <c r="C71" s="39"/>
      <c r="D71" s="46"/>
      <c r="E71" s="2"/>
      <c r="F71" s="2" t="s">
        <v>70</v>
      </c>
      <c r="G71" s="2"/>
      <c r="H71" s="2"/>
      <c r="J71" s="149" t="s">
        <v>12</v>
      </c>
      <c r="K71" s="150"/>
      <c r="L71" s="151"/>
    </row>
    <row r="72" spans="1:12">
      <c r="C72" s="152"/>
      <c r="D72" s="56"/>
      <c r="E72" s="56"/>
      <c r="F72" s="56"/>
      <c r="G72" s="56"/>
      <c r="H72" s="2"/>
      <c r="I72" s="2"/>
    </row>
    <row r="73" spans="1:12">
      <c r="B73" s="48" t="s">
        <v>71</v>
      </c>
      <c r="C73" s="153"/>
      <c r="D73" s="153"/>
      <c r="E73" s="844" t="s">
        <v>72</v>
      </c>
      <c r="F73" s="844"/>
      <c r="G73" s="844"/>
      <c r="H73" s="154" t="s">
        <v>1</v>
      </c>
      <c r="I73" s="155" t="s">
        <v>2</v>
      </c>
    </row>
    <row r="74" spans="1:12">
      <c r="B74" s="130" t="s">
        <v>5</v>
      </c>
      <c r="C74" s="156"/>
      <c r="D74" s="156"/>
      <c r="E74" s="844"/>
      <c r="F74" s="844"/>
      <c r="G74" s="844"/>
      <c r="H74" s="157"/>
      <c r="I74" s="157"/>
    </row>
    <row r="75" spans="1:12">
      <c r="B75" s="32" t="s">
        <v>6</v>
      </c>
      <c r="C75" s="21"/>
      <c r="D75" s="21"/>
      <c r="E75" s="844"/>
      <c r="F75" s="844"/>
      <c r="G75" s="844"/>
      <c r="H75" s="19"/>
      <c r="I75" s="19"/>
    </row>
    <row r="76" spans="1:12">
      <c r="B76" s="33" t="s">
        <v>8</v>
      </c>
      <c r="C76" s="13"/>
      <c r="D76" s="13"/>
      <c r="E76" s="844"/>
      <c r="F76" s="844"/>
      <c r="G76" s="844"/>
      <c r="H76" s="41"/>
      <c r="I76" s="41"/>
    </row>
    <row r="77" spans="1:12">
      <c r="B77" s="32" t="s">
        <v>10</v>
      </c>
      <c r="C77" s="21"/>
      <c r="D77" s="19"/>
      <c r="E77" s="844"/>
      <c r="F77" s="844"/>
      <c r="G77" s="844"/>
      <c r="H77" s="19"/>
      <c r="I77" s="19"/>
    </row>
    <row r="78" spans="1:12">
      <c r="B78" s="33" t="s">
        <v>12</v>
      </c>
      <c r="C78" s="13"/>
      <c r="D78" s="13"/>
      <c r="E78" s="844"/>
      <c r="F78" s="844"/>
      <c r="G78" s="844"/>
      <c r="H78" s="41"/>
      <c r="I78" s="41"/>
    </row>
    <row r="79" spans="1:12">
      <c r="B79" s="131" t="s">
        <v>73</v>
      </c>
      <c r="C79" s="158"/>
      <c r="D79" s="35"/>
      <c r="E79" s="844"/>
      <c r="F79" s="844"/>
      <c r="G79" s="844"/>
      <c r="H79" s="132"/>
      <c r="I79" s="132"/>
    </row>
    <row r="81" spans="2:6">
      <c r="B81" s="159" t="s">
        <v>74</v>
      </c>
      <c r="C81" s="159"/>
      <c r="D81" s="159"/>
      <c r="E81" s="159" t="s">
        <v>76</v>
      </c>
      <c r="F81" s="159" t="s">
        <v>77</v>
      </c>
    </row>
    <row r="82" spans="2:6">
      <c r="B82" s="160" t="s">
        <v>78</v>
      </c>
      <c r="C82" s="161"/>
      <c r="D82" s="161"/>
      <c r="E82" s="162"/>
      <c r="F82" s="163"/>
    </row>
    <row r="83" spans="2:6">
      <c r="B83" s="164" t="s">
        <v>8</v>
      </c>
      <c r="C83" s="165"/>
      <c r="D83" s="165"/>
      <c r="E83" s="166"/>
      <c r="F83" s="167"/>
    </row>
    <row r="84" spans="2:6">
      <c r="B84" s="168" t="s">
        <v>10</v>
      </c>
      <c r="C84" s="169"/>
      <c r="D84" s="169"/>
      <c r="E84" s="170"/>
      <c r="F84" s="171"/>
    </row>
    <row r="85" spans="2:6">
      <c r="B85" s="172" t="s">
        <v>12</v>
      </c>
      <c r="C85" s="173"/>
      <c r="D85" s="173"/>
      <c r="E85" s="174"/>
      <c r="F85" s="175"/>
    </row>
    <row r="87" spans="2:6">
      <c r="B87" s="159" t="s">
        <v>79</v>
      </c>
      <c r="C87" s="159" t="s">
        <v>61</v>
      </c>
      <c r="D87" s="159"/>
      <c r="E87" s="159" t="s">
        <v>80</v>
      </c>
    </row>
    <row r="88" spans="2:6">
      <c r="B88" s="160" t="s">
        <v>81</v>
      </c>
      <c r="C88" s="161"/>
      <c r="D88" s="161"/>
      <c r="E88" s="163"/>
    </row>
    <row r="89" spans="2:6">
      <c r="B89" s="164" t="s">
        <v>6</v>
      </c>
      <c r="C89" s="165"/>
      <c r="D89" s="165"/>
      <c r="E89" s="167"/>
    </row>
    <row r="90" spans="2:6">
      <c r="B90" s="176" t="s">
        <v>8</v>
      </c>
      <c r="C90" s="177"/>
      <c r="D90" s="177"/>
      <c r="E90" s="178"/>
    </row>
    <row r="91" spans="2:6">
      <c r="B91" s="164" t="s">
        <v>10</v>
      </c>
      <c r="C91" s="165"/>
      <c r="D91" s="165"/>
      <c r="E91" s="167"/>
    </row>
    <row r="92" spans="2:6">
      <c r="B92" s="179" t="s">
        <v>12</v>
      </c>
      <c r="C92" s="180"/>
      <c r="D92" s="180"/>
      <c r="E92" s="181"/>
    </row>
    <row r="95" spans="2:6">
      <c r="B95" s="182" t="s">
        <v>82</v>
      </c>
      <c r="C95" s="182" t="s">
        <v>61</v>
      </c>
      <c r="D95" s="183" t="s">
        <v>1</v>
      </c>
      <c r="E95" s="184" t="s">
        <v>2</v>
      </c>
      <c r="F95" s="191" t="s">
        <v>86</v>
      </c>
    </row>
    <row r="96" spans="2:6">
      <c r="B96" s="160" t="s">
        <v>83</v>
      </c>
      <c r="C96" s="161">
        <f>E96</f>
        <v>105.2</v>
      </c>
      <c r="D96" s="186"/>
      <c r="E96" s="200">
        <v>105.2</v>
      </c>
      <c r="F96" s="201">
        <v>105.1</v>
      </c>
    </row>
    <row r="97" spans="2:6">
      <c r="B97" s="164" t="s">
        <v>25</v>
      </c>
      <c r="C97" s="165">
        <f>E97</f>
        <v>327.7</v>
      </c>
      <c r="D97" s="202"/>
      <c r="E97" s="203">
        <v>327.7</v>
      </c>
      <c r="F97" s="201">
        <v>315.89999999999998</v>
      </c>
    </row>
    <row r="98" spans="2:6">
      <c r="B98" s="176" t="s">
        <v>84</v>
      </c>
      <c r="C98" s="177">
        <f>E98</f>
        <v>25.4</v>
      </c>
      <c r="D98" s="188"/>
      <c r="E98" s="204">
        <v>25.4</v>
      </c>
      <c r="F98" s="201">
        <v>25.4</v>
      </c>
    </row>
    <row r="99" spans="2:6">
      <c r="B99" s="172" t="s">
        <v>85</v>
      </c>
      <c r="C99" s="173">
        <f>E99</f>
        <v>33.200000000000003</v>
      </c>
      <c r="D99" s="189"/>
      <c r="E99" s="205">
        <v>33.200000000000003</v>
      </c>
      <c r="F99" s="201">
        <v>33.200000000000003</v>
      </c>
    </row>
    <row r="100" spans="2:6">
      <c r="D100" s="190"/>
      <c r="E100" s="190"/>
    </row>
  </sheetData>
  <sheetProtection selectLockedCells="1" selectUnlockedCells="1"/>
  <mergeCells count="9">
    <mergeCell ref="E77:G77"/>
    <mergeCell ref="E78:G78"/>
    <mergeCell ref="E79:G79"/>
    <mergeCell ref="E65:F65"/>
    <mergeCell ref="E66:F66"/>
    <mergeCell ref="E73:G73"/>
    <mergeCell ref="E74:G74"/>
    <mergeCell ref="E75:G75"/>
    <mergeCell ref="E76:G76"/>
  </mergeCells>
  <pageMargins left="0.51180555555555551" right="0.51180555555555551" top="0.78749999999999998" bottom="0.78749999999999998" header="0.51180555555555551" footer="0.51180555555555551"/>
  <pageSetup paperSize="9" scale="60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2:IT2198"/>
  <sheetViews>
    <sheetView tabSelected="1" view="pageBreakPreview" zoomScaleNormal="115" zoomScaleSheetLayoutView="100" workbookViewId="0">
      <selection activeCell="D22" sqref="D22"/>
    </sheetView>
  </sheetViews>
  <sheetFormatPr defaultRowHeight="12"/>
  <cols>
    <col min="1" max="1" width="8.85546875" style="206" customWidth="1"/>
    <col min="2" max="2" width="76.140625" style="207" customWidth="1"/>
    <col min="3" max="3" width="7.42578125" style="208" customWidth="1"/>
    <col min="4" max="5" width="8.85546875" style="206" customWidth="1"/>
    <col min="6" max="6" width="15.85546875" style="206" customWidth="1"/>
    <col min="7" max="7" width="9" style="209" customWidth="1"/>
    <col min="8" max="8" width="16.42578125" style="210" customWidth="1"/>
    <col min="9" max="9" width="12.140625" style="210" customWidth="1"/>
    <col min="10" max="27" width="9.140625" style="210"/>
    <col min="28" max="159" width="9.140625" style="206"/>
    <col min="160" max="161" width="9.140625" style="206" customWidth="1"/>
    <col min="162" max="254" width="9.140625" style="206"/>
  </cols>
  <sheetData>
    <row r="2" spans="1:26" s="210" customFormat="1" ht="12" customHeight="1">
      <c r="A2" s="846"/>
      <c r="B2" s="846"/>
      <c r="C2" s="846"/>
      <c r="D2" s="847"/>
      <c r="E2" s="847"/>
      <c r="F2" s="847"/>
      <c r="H2" s="211"/>
      <c r="I2" s="211"/>
    </row>
    <row r="3" spans="1:26" s="210" customFormat="1" ht="18" customHeight="1">
      <c r="A3" s="846"/>
      <c r="B3" s="848" t="s">
        <v>89</v>
      </c>
      <c r="C3" s="849"/>
      <c r="D3" s="847"/>
      <c r="E3" s="847"/>
      <c r="F3" s="847"/>
      <c r="H3" s="211"/>
      <c r="I3" s="211"/>
    </row>
    <row r="4" spans="1:26" s="210" customFormat="1" ht="15.75" customHeight="1">
      <c r="A4" s="850"/>
      <c r="B4" s="851" t="s">
        <v>90</v>
      </c>
      <c r="C4" s="852"/>
      <c r="D4" s="853"/>
      <c r="E4" s="853"/>
      <c r="F4" s="853"/>
      <c r="G4" s="212"/>
      <c r="H4" s="212"/>
      <c r="I4" s="212"/>
    </row>
    <row r="5" spans="1:26" s="210" customFormat="1" ht="12" customHeight="1">
      <c r="A5" s="846"/>
      <c r="B5" s="846"/>
      <c r="C5" s="846"/>
      <c r="D5" s="853"/>
      <c r="E5" s="853"/>
      <c r="F5" s="853"/>
      <c r="G5" s="212"/>
      <c r="H5" s="212"/>
      <c r="I5" s="212"/>
    </row>
    <row r="6" spans="1:26" s="210" customFormat="1" ht="12" customHeight="1">
      <c r="A6" s="846"/>
      <c r="B6" s="846"/>
      <c r="C6" s="846"/>
      <c r="D6" s="853"/>
      <c r="E6" s="853"/>
      <c r="F6" s="853"/>
      <c r="G6" s="212"/>
      <c r="H6" s="212"/>
      <c r="I6" s="212"/>
    </row>
    <row r="7" spans="1:26" s="210" customFormat="1" ht="16.350000000000001" customHeight="1">
      <c r="A7" s="854" t="s">
        <v>91</v>
      </c>
      <c r="B7" s="854" t="s">
        <v>91</v>
      </c>
      <c r="C7" s="854"/>
      <c r="D7" s="854"/>
      <c r="E7" s="854"/>
      <c r="F7" s="854"/>
      <c r="G7" s="213"/>
      <c r="H7" s="214"/>
      <c r="I7" s="213"/>
    </row>
    <row r="8" spans="1:26" s="210" customFormat="1" ht="16.350000000000001" customHeight="1">
      <c r="A8" s="854" t="s">
        <v>2475</v>
      </c>
      <c r="B8" s="854"/>
      <c r="C8" s="854"/>
      <c r="D8" s="854"/>
      <c r="E8" s="854"/>
      <c r="F8" s="854"/>
      <c r="G8" s="213"/>
      <c r="H8" s="214"/>
      <c r="I8" s="213"/>
    </row>
    <row r="9" spans="1:26" s="210" customFormat="1" ht="16.350000000000001" customHeight="1">
      <c r="A9" s="855"/>
      <c r="B9" s="852"/>
      <c r="C9" s="852"/>
      <c r="D9" s="853"/>
      <c r="E9" s="853"/>
      <c r="F9" s="853"/>
      <c r="G9" s="213"/>
      <c r="H9" s="214"/>
      <c r="I9" s="213"/>
    </row>
    <row r="10" spans="1:26" s="799" customFormat="1" ht="16.350000000000001" customHeight="1">
      <c r="A10" s="856" t="s">
        <v>2477</v>
      </c>
      <c r="B10" s="857"/>
      <c r="C10" s="857"/>
      <c r="D10" s="857"/>
      <c r="E10" s="857"/>
      <c r="F10" s="857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</row>
    <row r="11" spans="1:26" s="210" customFormat="1" ht="16.350000000000001" customHeight="1">
      <c r="A11" s="852" t="s">
        <v>2476</v>
      </c>
      <c r="B11" s="852"/>
      <c r="C11" s="852"/>
      <c r="D11" s="853"/>
      <c r="E11" s="853"/>
      <c r="F11" s="853"/>
      <c r="G11" s="213"/>
      <c r="H11" s="214"/>
      <c r="I11" s="213"/>
    </row>
    <row r="12" spans="1:26" s="210" customFormat="1" ht="12.75">
      <c r="A12" s="850"/>
      <c r="B12" s="852"/>
      <c r="C12" s="852"/>
      <c r="D12" s="852"/>
      <c r="E12" s="852"/>
      <c r="F12" s="858"/>
      <c r="G12" s="213"/>
      <c r="H12" s="214"/>
      <c r="I12" s="213"/>
    </row>
    <row r="13" spans="1:26" s="217" customFormat="1" ht="24">
      <c r="A13" s="807" t="s">
        <v>92</v>
      </c>
      <c r="B13" s="807" t="s">
        <v>93</v>
      </c>
      <c r="C13" s="807" t="s">
        <v>94</v>
      </c>
      <c r="D13" s="859" t="s">
        <v>95</v>
      </c>
      <c r="E13" s="860" t="s">
        <v>96</v>
      </c>
      <c r="F13" s="861" t="s">
        <v>97</v>
      </c>
      <c r="G13" s="215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</row>
    <row r="14" spans="1:26" s="221" customFormat="1" ht="12.75">
      <c r="A14" s="808">
        <v>10110</v>
      </c>
      <c r="B14" s="809" t="s">
        <v>98</v>
      </c>
      <c r="C14" s="810" t="s">
        <v>99</v>
      </c>
      <c r="D14" s="801">
        <v>2400</v>
      </c>
      <c r="E14" s="862">
        <v>1.1100000000000001</v>
      </c>
      <c r="F14" s="863">
        <f xml:space="preserve"> ROUND(D14*E14,2)</f>
        <v>2664</v>
      </c>
      <c r="G14" s="218"/>
      <c r="H14" s="219"/>
      <c r="I14" s="219"/>
      <c r="J14" s="219"/>
      <c r="K14" s="219"/>
      <c r="L14" s="219"/>
      <c r="M14" s="219"/>
      <c r="N14" s="220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</row>
    <row r="15" spans="1:26" s="221" customFormat="1" ht="12.75">
      <c r="A15" s="811">
        <v>10211</v>
      </c>
      <c r="B15" s="812" t="s">
        <v>100</v>
      </c>
      <c r="C15" s="813" t="s">
        <v>101</v>
      </c>
      <c r="D15" s="802">
        <v>320</v>
      </c>
      <c r="E15" s="864">
        <v>23</v>
      </c>
      <c r="F15" s="863">
        <f t="shared" ref="F15:F78" si="0" xml:space="preserve"> ROUND(D15*E15,2)</f>
        <v>7360</v>
      </c>
      <c r="G15" s="218"/>
      <c r="H15" s="219"/>
      <c r="I15" s="219"/>
      <c r="J15" s="219"/>
      <c r="K15" s="219"/>
      <c r="L15" s="219"/>
      <c r="M15" s="219"/>
      <c r="N15" s="220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9"/>
      <c r="Z15" s="219"/>
    </row>
    <row r="16" spans="1:26" s="221" customFormat="1" ht="12.75">
      <c r="A16" s="811">
        <v>10310</v>
      </c>
      <c r="B16" s="812" t="s">
        <v>102</v>
      </c>
      <c r="C16" s="813" t="s">
        <v>99</v>
      </c>
      <c r="D16" s="802">
        <v>3200</v>
      </c>
      <c r="E16" s="864">
        <v>1.43</v>
      </c>
      <c r="F16" s="863">
        <f t="shared" si="0"/>
        <v>4576</v>
      </c>
      <c r="G16" s="218"/>
      <c r="H16" s="219"/>
      <c r="I16" s="219"/>
      <c r="J16" s="219"/>
      <c r="K16" s="219"/>
      <c r="L16" s="219"/>
      <c r="M16" s="219"/>
      <c r="N16" s="220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</row>
    <row r="17" spans="1:26" s="221" customFormat="1" ht="12.75">
      <c r="A17" s="811">
        <v>20201</v>
      </c>
      <c r="B17" s="812" t="s">
        <v>103</v>
      </c>
      <c r="C17" s="813" t="s">
        <v>101</v>
      </c>
      <c r="D17" s="802">
        <v>240</v>
      </c>
      <c r="E17" s="802">
        <v>43.61</v>
      </c>
      <c r="F17" s="863">
        <f t="shared" si="0"/>
        <v>10466.4</v>
      </c>
      <c r="G17" s="218"/>
      <c r="H17" s="219"/>
      <c r="I17" s="219"/>
      <c r="J17" s="219"/>
      <c r="K17" s="219"/>
      <c r="L17" s="219"/>
      <c r="M17" s="219"/>
      <c r="N17" s="220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</row>
    <row r="18" spans="1:26" s="221" customFormat="1" ht="12.75">
      <c r="A18" s="811">
        <v>25003</v>
      </c>
      <c r="B18" s="812" t="s">
        <v>104</v>
      </c>
      <c r="C18" s="813" t="s">
        <v>101</v>
      </c>
      <c r="D18" s="802">
        <v>40</v>
      </c>
      <c r="E18" s="802">
        <v>159.91</v>
      </c>
      <c r="F18" s="863">
        <f t="shared" si="0"/>
        <v>6396.4</v>
      </c>
      <c r="G18" s="218"/>
      <c r="H18" s="219"/>
      <c r="I18" s="219"/>
      <c r="J18" s="219"/>
      <c r="K18" s="219"/>
      <c r="L18" s="219"/>
      <c r="M18" s="219"/>
      <c r="N18" s="220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</row>
    <row r="19" spans="1:26" s="221" customFormat="1" ht="12.75">
      <c r="A19" s="811">
        <v>25004</v>
      </c>
      <c r="B19" s="812" t="s">
        <v>105</v>
      </c>
      <c r="C19" s="813" t="s">
        <v>101</v>
      </c>
      <c r="D19" s="802">
        <v>40</v>
      </c>
      <c r="E19" s="802">
        <v>290.75</v>
      </c>
      <c r="F19" s="863">
        <f t="shared" si="0"/>
        <v>11630</v>
      </c>
      <c r="G19" s="218"/>
      <c r="H19" s="219"/>
      <c r="I19" s="219"/>
      <c r="J19" s="219"/>
      <c r="K19" s="219"/>
      <c r="L19" s="219"/>
      <c r="M19" s="219"/>
      <c r="N19" s="220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</row>
    <row r="20" spans="1:26" s="221" customFormat="1" ht="12.75">
      <c r="A20" s="811">
        <v>25005</v>
      </c>
      <c r="B20" s="812" t="s">
        <v>106</v>
      </c>
      <c r="C20" s="813" t="s">
        <v>101</v>
      </c>
      <c r="D20" s="802">
        <v>120</v>
      </c>
      <c r="E20" s="802">
        <v>108.07</v>
      </c>
      <c r="F20" s="863">
        <f t="shared" si="0"/>
        <v>12968.4</v>
      </c>
      <c r="G20" s="218"/>
      <c r="H20" s="219"/>
      <c r="I20" s="219"/>
      <c r="J20" s="219"/>
      <c r="K20" s="219"/>
      <c r="L20" s="219"/>
      <c r="M20" s="219"/>
      <c r="N20" s="220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</row>
    <row r="21" spans="1:26" s="221" customFormat="1" ht="12.75">
      <c r="A21" s="811">
        <v>25006</v>
      </c>
      <c r="B21" s="812" t="s">
        <v>107</v>
      </c>
      <c r="C21" s="813" t="s">
        <v>101</v>
      </c>
      <c r="D21" s="802">
        <v>80</v>
      </c>
      <c r="E21" s="802">
        <v>216.14999999999998</v>
      </c>
      <c r="F21" s="863">
        <f t="shared" si="0"/>
        <v>17292</v>
      </c>
      <c r="G21" s="218"/>
      <c r="H21" s="219"/>
      <c r="I21" s="219"/>
      <c r="J21" s="219"/>
      <c r="K21" s="219"/>
      <c r="L21" s="219"/>
      <c r="M21" s="219"/>
      <c r="N21" s="220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</row>
    <row r="22" spans="1:26" s="221" customFormat="1" ht="12.75">
      <c r="A22" s="811">
        <v>30101</v>
      </c>
      <c r="B22" s="812" t="s">
        <v>108</v>
      </c>
      <c r="C22" s="813" t="s">
        <v>109</v>
      </c>
      <c r="D22" s="802">
        <v>160</v>
      </c>
      <c r="E22" s="802">
        <v>52.96</v>
      </c>
      <c r="F22" s="863">
        <f t="shared" si="0"/>
        <v>8473.6</v>
      </c>
      <c r="G22" s="218"/>
      <c r="H22" s="219"/>
      <c r="I22" s="219"/>
      <c r="J22" s="219"/>
      <c r="K22" s="219"/>
      <c r="L22" s="219"/>
      <c r="M22" s="219"/>
      <c r="N22" s="220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</row>
    <row r="23" spans="1:26" s="221" customFormat="1" ht="12.75">
      <c r="A23" s="811">
        <v>30104</v>
      </c>
      <c r="B23" s="812" t="s">
        <v>110</v>
      </c>
      <c r="C23" s="813" t="s">
        <v>109</v>
      </c>
      <c r="D23" s="802">
        <v>80</v>
      </c>
      <c r="E23" s="802">
        <v>55.71</v>
      </c>
      <c r="F23" s="863">
        <f t="shared" si="0"/>
        <v>4456.8</v>
      </c>
      <c r="G23" s="218"/>
      <c r="H23" s="219"/>
      <c r="I23" s="219"/>
      <c r="J23" s="219"/>
      <c r="K23" s="219"/>
      <c r="L23" s="219"/>
      <c r="M23" s="219"/>
      <c r="N23" s="220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</row>
    <row r="24" spans="1:26" s="221" customFormat="1" ht="12.75">
      <c r="A24" s="811">
        <v>30114</v>
      </c>
      <c r="B24" s="812" t="s">
        <v>111</v>
      </c>
      <c r="C24" s="813" t="s">
        <v>109</v>
      </c>
      <c r="D24" s="802">
        <v>160</v>
      </c>
      <c r="E24" s="802">
        <v>59.86</v>
      </c>
      <c r="F24" s="863">
        <f t="shared" si="0"/>
        <v>9577.6</v>
      </c>
      <c r="G24" s="218"/>
      <c r="H24" s="219"/>
      <c r="I24" s="219"/>
      <c r="J24" s="219"/>
      <c r="K24" s="219"/>
      <c r="L24" s="219"/>
      <c r="M24" s="219"/>
      <c r="N24" s="220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9"/>
      <c r="Z24" s="219"/>
    </row>
    <row r="25" spans="1:26" s="221" customFormat="1" ht="12.75">
      <c r="A25" s="811">
        <v>30115</v>
      </c>
      <c r="B25" s="812" t="s">
        <v>112</v>
      </c>
      <c r="C25" s="813" t="s">
        <v>109</v>
      </c>
      <c r="D25" s="802">
        <v>640</v>
      </c>
      <c r="E25" s="802">
        <v>61.05</v>
      </c>
      <c r="F25" s="863">
        <f t="shared" si="0"/>
        <v>39072</v>
      </c>
      <c r="G25" s="218"/>
      <c r="H25" s="219"/>
      <c r="I25" s="219"/>
      <c r="J25" s="219"/>
      <c r="K25" s="219"/>
      <c r="L25" s="219"/>
      <c r="M25" s="219"/>
      <c r="N25" s="220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</row>
    <row r="26" spans="1:26" s="221" customFormat="1" ht="12.75">
      <c r="A26" s="811">
        <v>30305</v>
      </c>
      <c r="B26" s="812" t="s">
        <v>113</v>
      </c>
      <c r="C26" s="813" t="s">
        <v>101</v>
      </c>
      <c r="D26" s="802">
        <v>64</v>
      </c>
      <c r="E26" s="802">
        <v>405.89</v>
      </c>
      <c r="F26" s="863">
        <f t="shared" si="0"/>
        <v>25976.959999999999</v>
      </c>
      <c r="G26" s="218"/>
      <c r="H26" s="219"/>
      <c r="I26" s="219"/>
      <c r="J26" s="219"/>
      <c r="K26" s="219"/>
      <c r="L26" s="219"/>
      <c r="M26" s="219"/>
      <c r="N26" s="220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</row>
    <row r="27" spans="1:26" s="221" customFormat="1" ht="12.75">
      <c r="A27" s="811">
        <v>30307</v>
      </c>
      <c r="B27" s="812" t="s">
        <v>114</v>
      </c>
      <c r="C27" s="813" t="s">
        <v>101</v>
      </c>
      <c r="D27" s="802">
        <v>64</v>
      </c>
      <c r="E27" s="802">
        <v>420.95</v>
      </c>
      <c r="F27" s="863">
        <f t="shared" si="0"/>
        <v>26940.799999999999</v>
      </c>
      <c r="G27" s="218"/>
      <c r="H27" s="219"/>
      <c r="I27" s="219"/>
      <c r="J27" s="219"/>
      <c r="K27" s="219"/>
      <c r="L27" s="219"/>
      <c r="M27" s="219"/>
      <c r="N27" s="220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9"/>
      <c r="Z27" s="219"/>
    </row>
    <row r="28" spans="1:26" s="221" customFormat="1" ht="12.75">
      <c r="A28" s="811">
        <v>30308</v>
      </c>
      <c r="B28" s="812" t="s">
        <v>115</v>
      </c>
      <c r="C28" s="813" t="s">
        <v>101</v>
      </c>
      <c r="D28" s="802">
        <v>64</v>
      </c>
      <c r="E28" s="802">
        <v>437.08</v>
      </c>
      <c r="F28" s="863">
        <f t="shared" si="0"/>
        <v>27973.119999999999</v>
      </c>
      <c r="G28" s="218"/>
      <c r="H28" s="219"/>
      <c r="I28" s="219"/>
      <c r="J28" s="219"/>
      <c r="K28" s="219"/>
      <c r="L28" s="219"/>
      <c r="M28" s="219"/>
      <c r="N28" s="220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9"/>
      <c r="Z28" s="219"/>
    </row>
    <row r="29" spans="1:26" s="221" customFormat="1" ht="12.75">
      <c r="A29" s="811">
        <v>30419</v>
      </c>
      <c r="B29" s="812" t="s">
        <v>116</v>
      </c>
      <c r="C29" s="813" t="s">
        <v>109</v>
      </c>
      <c r="D29" s="802">
        <v>80</v>
      </c>
      <c r="E29" s="802">
        <v>95.91</v>
      </c>
      <c r="F29" s="863">
        <f t="shared" si="0"/>
        <v>7672.8</v>
      </c>
      <c r="G29" s="218"/>
      <c r="H29" s="219"/>
      <c r="I29" s="219"/>
      <c r="J29" s="219"/>
      <c r="K29" s="219"/>
      <c r="L29" s="219"/>
      <c r="M29" s="219"/>
      <c r="N29" s="220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</row>
    <row r="30" spans="1:26" s="221" customFormat="1" ht="12.75">
      <c r="A30" s="811">
        <v>30420</v>
      </c>
      <c r="B30" s="812" t="s">
        <v>117</v>
      </c>
      <c r="C30" s="813" t="s">
        <v>109</v>
      </c>
      <c r="D30" s="802">
        <v>160</v>
      </c>
      <c r="E30" s="802">
        <v>107.94</v>
      </c>
      <c r="F30" s="863">
        <f t="shared" si="0"/>
        <v>17270.400000000001</v>
      </c>
      <c r="G30" s="218"/>
      <c r="H30" s="219"/>
      <c r="I30" s="219"/>
      <c r="J30" s="219"/>
      <c r="K30" s="219"/>
      <c r="L30" s="219"/>
      <c r="M30" s="219"/>
      <c r="N30" s="220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</row>
    <row r="31" spans="1:26" s="221" customFormat="1" ht="12.75">
      <c r="A31" s="811">
        <v>34002</v>
      </c>
      <c r="B31" s="812" t="s">
        <v>118</v>
      </c>
      <c r="C31" s="813" t="s">
        <v>109</v>
      </c>
      <c r="D31" s="802">
        <v>400</v>
      </c>
      <c r="E31" s="802">
        <v>72.69</v>
      </c>
      <c r="F31" s="863">
        <f t="shared" si="0"/>
        <v>29076</v>
      </c>
      <c r="G31" s="218"/>
      <c r="H31" s="219"/>
      <c r="I31" s="219"/>
      <c r="J31" s="219"/>
      <c r="K31" s="219"/>
      <c r="L31" s="219"/>
      <c r="M31" s="219"/>
      <c r="N31" s="220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</row>
    <row r="32" spans="1:26" s="224" customFormat="1" ht="12.75">
      <c r="A32" s="811">
        <v>34005</v>
      </c>
      <c r="B32" s="812" t="s">
        <v>119</v>
      </c>
      <c r="C32" s="813" t="s">
        <v>109</v>
      </c>
      <c r="D32" s="802">
        <v>1200</v>
      </c>
      <c r="E32" s="802">
        <v>4.45</v>
      </c>
      <c r="F32" s="863">
        <f t="shared" si="0"/>
        <v>5340</v>
      </c>
      <c r="G32" s="222"/>
      <c r="H32" s="223"/>
      <c r="I32" s="223"/>
      <c r="J32" s="223"/>
      <c r="K32" s="223"/>
      <c r="L32" s="223"/>
      <c r="M32" s="223"/>
      <c r="N32" s="216"/>
      <c r="O32" s="223"/>
      <c r="P32" s="223"/>
      <c r="Q32" s="223"/>
      <c r="R32" s="223"/>
      <c r="S32" s="223"/>
      <c r="T32" s="223"/>
      <c r="U32" s="223"/>
      <c r="V32" s="223"/>
      <c r="W32" s="223"/>
      <c r="X32" s="223"/>
      <c r="Y32" s="223"/>
      <c r="Z32" s="223"/>
    </row>
    <row r="33" spans="1:26" s="221" customFormat="1" ht="12.75">
      <c r="A33" s="811">
        <v>34010</v>
      </c>
      <c r="B33" s="812" t="s">
        <v>120</v>
      </c>
      <c r="C33" s="813" t="s">
        <v>109</v>
      </c>
      <c r="D33" s="802">
        <v>640</v>
      </c>
      <c r="E33" s="802">
        <v>76.430000000000007</v>
      </c>
      <c r="F33" s="863">
        <f t="shared" si="0"/>
        <v>48915.199999999997</v>
      </c>
      <c r="G33" s="218"/>
      <c r="H33" s="219"/>
      <c r="I33" s="219"/>
      <c r="J33" s="219"/>
      <c r="K33" s="219"/>
      <c r="L33" s="219"/>
      <c r="M33" s="219"/>
      <c r="N33" s="220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9"/>
      <c r="Z33" s="219"/>
    </row>
    <row r="34" spans="1:26" s="226" customFormat="1" ht="25.5">
      <c r="A34" s="811">
        <v>34015</v>
      </c>
      <c r="B34" s="812" t="s">
        <v>121</v>
      </c>
      <c r="C34" s="813" t="s">
        <v>122</v>
      </c>
      <c r="D34" s="802">
        <v>400</v>
      </c>
      <c r="E34" s="802">
        <v>19.690000000000001</v>
      </c>
      <c r="F34" s="863">
        <f t="shared" si="0"/>
        <v>7876</v>
      </c>
      <c r="G34" s="225"/>
      <c r="N34" s="227"/>
    </row>
    <row r="35" spans="1:26" s="226" customFormat="1" ht="12.75">
      <c r="A35" s="811">
        <v>34018</v>
      </c>
      <c r="B35" s="812" t="s">
        <v>123</v>
      </c>
      <c r="C35" s="813" t="s">
        <v>109</v>
      </c>
      <c r="D35" s="802">
        <v>400</v>
      </c>
      <c r="E35" s="802">
        <v>9.5499999999999989</v>
      </c>
      <c r="F35" s="863">
        <f t="shared" si="0"/>
        <v>3820</v>
      </c>
      <c r="G35" s="225"/>
      <c r="N35" s="227"/>
    </row>
    <row r="36" spans="1:26" s="221" customFormat="1" ht="12.75">
      <c r="A36" s="811">
        <v>34022</v>
      </c>
      <c r="B36" s="812" t="s">
        <v>124</v>
      </c>
      <c r="C36" s="813" t="s">
        <v>122</v>
      </c>
      <c r="D36" s="802">
        <v>640</v>
      </c>
      <c r="E36" s="802">
        <v>3.98</v>
      </c>
      <c r="F36" s="863">
        <f t="shared" si="0"/>
        <v>2547.1999999999998</v>
      </c>
      <c r="G36" s="218"/>
      <c r="H36" s="219"/>
      <c r="I36" s="219"/>
      <c r="J36" s="219"/>
      <c r="K36" s="219"/>
      <c r="L36" s="219"/>
      <c r="M36" s="219"/>
      <c r="N36" s="220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</row>
    <row r="37" spans="1:26" s="224" customFormat="1" ht="12.75">
      <c r="A37" s="811">
        <v>34024</v>
      </c>
      <c r="B37" s="812" t="s">
        <v>125</v>
      </c>
      <c r="C37" s="813" t="s">
        <v>109</v>
      </c>
      <c r="D37" s="802">
        <v>400</v>
      </c>
      <c r="E37" s="802">
        <v>5.78</v>
      </c>
      <c r="F37" s="863">
        <f t="shared" si="0"/>
        <v>2312</v>
      </c>
      <c r="G37" s="222"/>
      <c r="H37" s="223"/>
      <c r="I37" s="223"/>
      <c r="J37" s="223"/>
      <c r="K37" s="223"/>
      <c r="L37" s="223"/>
      <c r="M37" s="223"/>
      <c r="N37" s="216"/>
      <c r="O37" s="223"/>
      <c r="P37" s="223"/>
      <c r="Q37" s="223"/>
      <c r="R37" s="223"/>
      <c r="S37" s="223"/>
      <c r="T37" s="223"/>
      <c r="U37" s="223"/>
      <c r="V37" s="223"/>
      <c r="W37" s="223"/>
      <c r="X37" s="223"/>
      <c r="Y37" s="223"/>
      <c r="Z37" s="223"/>
    </row>
    <row r="38" spans="1:26" s="221" customFormat="1" ht="12.75">
      <c r="A38" s="811">
        <v>34025</v>
      </c>
      <c r="B38" s="812" t="s">
        <v>126</v>
      </c>
      <c r="C38" s="813" t="s">
        <v>109</v>
      </c>
      <c r="D38" s="802">
        <v>400</v>
      </c>
      <c r="E38" s="802">
        <v>12.46</v>
      </c>
      <c r="F38" s="863">
        <f t="shared" si="0"/>
        <v>4984</v>
      </c>
      <c r="G38" s="218"/>
      <c r="H38" s="219"/>
      <c r="I38" s="219"/>
      <c r="J38" s="219"/>
      <c r="K38" s="219"/>
      <c r="L38" s="219"/>
      <c r="M38" s="219"/>
      <c r="N38" s="220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</row>
    <row r="39" spans="1:26" s="221" customFormat="1" ht="12.75">
      <c r="A39" s="811">
        <v>34026</v>
      </c>
      <c r="B39" s="812" t="s">
        <v>127</v>
      </c>
      <c r="C39" s="813" t="s">
        <v>109</v>
      </c>
      <c r="D39" s="802">
        <v>400</v>
      </c>
      <c r="E39" s="802">
        <v>4.6900000000000004</v>
      </c>
      <c r="F39" s="863">
        <f t="shared" si="0"/>
        <v>1876</v>
      </c>
      <c r="G39" s="218"/>
      <c r="H39" s="219"/>
      <c r="I39" s="219"/>
      <c r="J39" s="219"/>
      <c r="K39" s="219"/>
      <c r="L39" s="800"/>
      <c r="M39" s="219"/>
      <c r="N39" s="220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</row>
    <row r="40" spans="1:26" s="221" customFormat="1" ht="12.75">
      <c r="A40" s="811">
        <v>34050</v>
      </c>
      <c r="B40" s="812" t="s">
        <v>128</v>
      </c>
      <c r="C40" s="813" t="s">
        <v>109</v>
      </c>
      <c r="D40" s="802">
        <v>1200</v>
      </c>
      <c r="E40" s="802">
        <v>4.33</v>
      </c>
      <c r="F40" s="863">
        <f t="shared" si="0"/>
        <v>5196</v>
      </c>
      <c r="G40" s="218"/>
      <c r="H40" s="219"/>
      <c r="I40" s="219"/>
      <c r="J40" s="219"/>
      <c r="K40" s="219"/>
      <c r="L40" s="800"/>
      <c r="M40" s="219"/>
      <c r="N40" s="220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</row>
    <row r="41" spans="1:26" s="224" customFormat="1" ht="12.75">
      <c r="A41" s="811">
        <v>34051</v>
      </c>
      <c r="B41" s="812" t="s">
        <v>129</v>
      </c>
      <c r="C41" s="813" t="s">
        <v>109</v>
      </c>
      <c r="D41" s="802">
        <v>400</v>
      </c>
      <c r="E41" s="802">
        <v>4.33</v>
      </c>
      <c r="F41" s="863">
        <f t="shared" si="0"/>
        <v>1732</v>
      </c>
      <c r="G41" s="222"/>
      <c r="H41" s="223"/>
      <c r="I41" s="223"/>
      <c r="J41" s="223"/>
      <c r="K41" s="223"/>
      <c r="L41" s="800"/>
      <c r="M41" s="223"/>
      <c r="N41" s="216"/>
      <c r="O41" s="223"/>
      <c r="P41" s="223"/>
      <c r="Q41" s="223"/>
      <c r="R41" s="223"/>
      <c r="S41" s="223"/>
      <c r="T41" s="223"/>
      <c r="U41" s="223"/>
      <c r="V41" s="223"/>
      <c r="W41" s="223"/>
      <c r="X41" s="223"/>
      <c r="Y41" s="223"/>
      <c r="Z41" s="223"/>
    </row>
    <row r="42" spans="1:26" s="221" customFormat="1" ht="12.75">
      <c r="A42" s="811">
        <v>34060</v>
      </c>
      <c r="B42" s="812" t="s">
        <v>130</v>
      </c>
      <c r="C42" s="813" t="s">
        <v>109</v>
      </c>
      <c r="D42" s="802">
        <v>80</v>
      </c>
      <c r="E42" s="802">
        <v>101.93</v>
      </c>
      <c r="F42" s="863">
        <f t="shared" si="0"/>
        <v>8154.4</v>
      </c>
      <c r="G42" s="218"/>
      <c r="H42" s="219"/>
      <c r="I42" s="219"/>
      <c r="J42" s="219"/>
      <c r="K42" s="219"/>
      <c r="L42" s="219"/>
      <c r="M42" s="219"/>
      <c r="N42" s="220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</row>
    <row r="43" spans="1:26" s="221" customFormat="1" ht="12.75">
      <c r="A43" s="811">
        <v>34070</v>
      </c>
      <c r="B43" s="812" t="s">
        <v>131</v>
      </c>
      <c r="C43" s="813" t="s">
        <v>132</v>
      </c>
      <c r="D43" s="802">
        <v>240</v>
      </c>
      <c r="E43" s="802">
        <v>8.2999999999999989</v>
      </c>
      <c r="F43" s="863">
        <f t="shared" si="0"/>
        <v>1992</v>
      </c>
      <c r="G43" s="218"/>
      <c r="H43" s="219"/>
      <c r="I43" s="219"/>
      <c r="J43" s="219"/>
      <c r="K43" s="219"/>
      <c r="L43" s="219"/>
      <c r="M43" s="219"/>
      <c r="N43" s="220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9"/>
      <c r="Z43" s="219"/>
    </row>
    <row r="44" spans="1:26" s="221" customFormat="1" ht="12.75">
      <c r="A44" s="814">
        <v>40100</v>
      </c>
      <c r="B44" s="815" t="s">
        <v>133</v>
      </c>
      <c r="C44" s="816" t="s">
        <v>134</v>
      </c>
      <c r="D44" s="802"/>
      <c r="E44" s="802"/>
      <c r="F44" s="863"/>
      <c r="G44" s="218"/>
      <c r="H44" s="219"/>
      <c r="I44" s="219"/>
      <c r="J44" s="219"/>
      <c r="K44" s="219"/>
      <c r="L44" s="219"/>
      <c r="M44" s="219"/>
      <c r="N44" s="220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9"/>
      <c r="Z44" s="219"/>
    </row>
    <row r="45" spans="1:26" s="224" customFormat="1" ht="12.75">
      <c r="A45" s="811">
        <v>40101</v>
      </c>
      <c r="B45" s="812" t="s">
        <v>135</v>
      </c>
      <c r="C45" s="813" t="s">
        <v>109</v>
      </c>
      <c r="D45" s="802">
        <v>8</v>
      </c>
      <c r="E45" s="802">
        <v>46.26</v>
      </c>
      <c r="F45" s="863">
        <f t="shared" si="0"/>
        <v>370.08</v>
      </c>
      <c r="G45" s="222"/>
      <c r="H45" s="223"/>
      <c r="I45" s="223"/>
      <c r="J45" s="223"/>
      <c r="K45" s="223"/>
      <c r="L45" s="223"/>
      <c r="M45" s="223"/>
      <c r="N45" s="216"/>
      <c r="O45" s="223"/>
      <c r="P45" s="223"/>
      <c r="Q45" s="223"/>
      <c r="R45" s="223"/>
      <c r="S45" s="223"/>
      <c r="T45" s="223"/>
      <c r="U45" s="223"/>
      <c r="V45" s="223"/>
      <c r="W45" s="223"/>
      <c r="X45" s="223"/>
      <c r="Y45" s="223"/>
      <c r="Z45" s="223"/>
    </row>
    <row r="46" spans="1:26" s="221" customFormat="1" ht="12.75">
      <c r="A46" s="811">
        <v>40102</v>
      </c>
      <c r="B46" s="812" t="s">
        <v>136</v>
      </c>
      <c r="C46" s="813" t="s">
        <v>109</v>
      </c>
      <c r="D46" s="802">
        <v>80</v>
      </c>
      <c r="E46" s="802">
        <v>86.050000000000011</v>
      </c>
      <c r="F46" s="863">
        <f t="shared" si="0"/>
        <v>6884</v>
      </c>
      <c r="G46" s="218"/>
      <c r="H46" s="219"/>
      <c r="I46" s="219"/>
      <c r="J46" s="219"/>
      <c r="K46" s="219"/>
      <c r="L46" s="219"/>
      <c r="M46" s="219"/>
      <c r="N46" s="220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</row>
    <row r="47" spans="1:26" s="221" customFormat="1" ht="12.75">
      <c r="A47" s="811">
        <v>40103</v>
      </c>
      <c r="B47" s="812" t="s">
        <v>137</v>
      </c>
      <c r="C47" s="813" t="s">
        <v>109</v>
      </c>
      <c r="D47" s="802">
        <v>80</v>
      </c>
      <c r="E47" s="802">
        <v>148.09</v>
      </c>
      <c r="F47" s="863">
        <f t="shared" si="0"/>
        <v>11847.2</v>
      </c>
      <c r="G47" s="218"/>
      <c r="H47" s="219"/>
      <c r="I47" s="219"/>
      <c r="J47" s="219"/>
      <c r="K47" s="219"/>
      <c r="L47" s="219"/>
      <c r="M47" s="219"/>
      <c r="N47" s="220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</row>
    <row r="48" spans="1:26" s="221" customFormat="1" ht="12.75">
      <c r="A48" s="811">
        <v>40111</v>
      </c>
      <c r="B48" s="812" t="s">
        <v>138</v>
      </c>
      <c r="C48" s="813" t="s">
        <v>109</v>
      </c>
      <c r="D48" s="802">
        <v>80</v>
      </c>
      <c r="E48" s="802">
        <v>86.050000000000011</v>
      </c>
      <c r="F48" s="863">
        <f t="shared" si="0"/>
        <v>6884</v>
      </c>
      <c r="G48" s="218"/>
      <c r="H48" s="219"/>
      <c r="I48" s="219"/>
      <c r="J48" s="219"/>
      <c r="K48" s="219"/>
      <c r="L48" s="219"/>
      <c r="M48" s="219"/>
      <c r="N48" s="220"/>
      <c r="O48" s="219"/>
      <c r="P48" s="219"/>
      <c r="Q48" s="219"/>
      <c r="R48" s="219"/>
      <c r="S48" s="219"/>
      <c r="T48" s="219"/>
      <c r="U48" s="219"/>
      <c r="V48" s="219"/>
      <c r="W48" s="219"/>
      <c r="X48" s="219"/>
      <c r="Y48" s="219"/>
      <c r="Z48" s="219"/>
    </row>
    <row r="49" spans="1:26" s="221" customFormat="1" ht="12.75">
      <c r="A49" s="811">
        <v>40112</v>
      </c>
      <c r="B49" s="812" t="s">
        <v>139</v>
      </c>
      <c r="C49" s="813" t="s">
        <v>109</v>
      </c>
      <c r="D49" s="802">
        <v>40</v>
      </c>
      <c r="E49" s="802">
        <v>148.09</v>
      </c>
      <c r="F49" s="863">
        <f t="shared" si="0"/>
        <v>5923.6</v>
      </c>
      <c r="G49" s="218"/>
      <c r="H49" s="219"/>
      <c r="I49" s="219"/>
      <c r="J49" s="219"/>
      <c r="K49" s="219"/>
      <c r="L49" s="219"/>
      <c r="M49" s="219"/>
      <c r="N49" s="220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</row>
    <row r="50" spans="1:26" s="221" customFormat="1" ht="12.75">
      <c r="A50" s="811">
        <v>40115</v>
      </c>
      <c r="B50" s="812" t="s">
        <v>140</v>
      </c>
      <c r="C50" s="813" t="s">
        <v>109</v>
      </c>
      <c r="D50" s="802">
        <v>160</v>
      </c>
      <c r="E50" s="802">
        <v>56</v>
      </c>
      <c r="F50" s="863">
        <f t="shared" si="0"/>
        <v>8960</v>
      </c>
      <c r="G50" s="218"/>
      <c r="H50" s="219"/>
      <c r="I50" s="219"/>
      <c r="J50" s="219"/>
      <c r="K50" s="219"/>
      <c r="L50" s="219"/>
      <c r="M50" s="219"/>
      <c r="N50" s="220"/>
      <c r="O50" s="219"/>
      <c r="P50" s="219"/>
      <c r="Q50" s="219"/>
      <c r="R50" s="219"/>
      <c r="S50" s="219"/>
      <c r="T50" s="219"/>
      <c r="U50" s="219"/>
      <c r="V50" s="219"/>
      <c r="W50" s="219"/>
      <c r="X50" s="219"/>
      <c r="Y50" s="219"/>
      <c r="Z50" s="219"/>
    </row>
    <row r="51" spans="1:26" s="221" customFormat="1" ht="12.75">
      <c r="A51" s="811">
        <v>40116</v>
      </c>
      <c r="B51" s="812" t="s">
        <v>141</v>
      </c>
      <c r="C51" s="813" t="s">
        <v>109</v>
      </c>
      <c r="D51" s="802">
        <v>160</v>
      </c>
      <c r="E51" s="802">
        <v>99.46</v>
      </c>
      <c r="F51" s="863">
        <f t="shared" si="0"/>
        <v>15913.6</v>
      </c>
      <c r="G51" s="218"/>
      <c r="H51" s="219"/>
      <c r="I51" s="219"/>
      <c r="J51" s="219"/>
      <c r="K51" s="219"/>
      <c r="L51" s="219"/>
      <c r="M51" s="219"/>
      <c r="N51" s="220"/>
      <c r="O51" s="219"/>
      <c r="P51" s="219"/>
      <c r="Q51" s="219"/>
      <c r="R51" s="219"/>
      <c r="S51" s="219"/>
      <c r="T51" s="219"/>
      <c r="U51" s="219"/>
      <c r="V51" s="219"/>
      <c r="W51" s="219"/>
      <c r="X51" s="219"/>
      <c r="Y51" s="219"/>
      <c r="Z51" s="219"/>
    </row>
    <row r="52" spans="1:26" s="221" customFormat="1" ht="12.75">
      <c r="A52" s="811">
        <v>40120</v>
      </c>
      <c r="B52" s="812" t="s">
        <v>142</v>
      </c>
      <c r="C52" s="813" t="s">
        <v>109</v>
      </c>
      <c r="D52" s="802">
        <v>8</v>
      </c>
      <c r="E52" s="802">
        <v>120.01</v>
      </c>
      <c r="F52" s="863">
        <f t="shared" si="0"/>
        <v>960.08</v>
      </c>
      <c r="G52" s="218"/>
      <c r="H52" s="219"/>
      <c r="I52" s="219"/>
      <c r="J52" s="219"/>
      <c r="K52" s="219"/>
      <c r="L52" s="219"/>
      <c r="M52" s="219"/>
      <c r="N52" s="220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9"/>
      <c r="Z52" s="219"/>
    </row>
    <row r="53" spans="1:26" s="221" customFormat="1" ht="12.75">
      <c r="A53" s="811">
        <v>40121</v>
      </c>
      <c r="B53" s="812" t="s">
        <v>143</v>
      </c>
      <c r="C53" s="813" t="s">
        <v>109</v>
      </c>
      <c r="D53" s="802">
        <v>40</v>
      </c>
      <c r="E53" s="802">
        <v>192.51</v>
      </c>
      <c r="F53" s="863">
        <f t="shared" si="0"/>
        <v>7700.4</v>
      </c>
      <c r="G53" s="218"/>
      <c r="H53" s="219"/>
      <c r="I53" s="219"/>
      <c r="J53" s="219"/>
      <c r="K53" s="219"/>
      <c r="L53" s="219"/>
      <c r="M53" s="219"/>
      <c r="N53" s="220"/>
      <c r="O53" s="219"/>
      <c r="P53" s="219"/>
      <c r="Q53" s="219"/>
      <c r="R53" s="219"/>
      <c r="S53" s="219"/>
      <c r="T53" s="219"/>
      <c r="U53" s="219"/>
      <c r="V53" s="219"/>
      <c r="W53" s="219"/>
      <c r="X53" s="219"/>
      <c r="Y53" s="219"/>
      <c r="Z53" s="219"/>
    </row>
    <row r="54" spans="1:26" s="221" customFormat="1" ht="12.75">
      <c r="A54" s="811">
        <v>40122</v>
      </c>
      <c r="B54" s="812" t="s">
        <v>144</v>
      </c>
      <c r="C54" s="813" t="s">
        <v>109</v>
      </c>
      <c r="D54" s="802">
        <v>40</v>
      </c>
      <c r="E54" s="802">
        <v>338.15</v>
      </c>
      <c r="F54" s="863">
        <f t="shared" si="0"/>
        <v>13526</v>
      </c>
      <c r="G54" s="218"/>
      <c r="H54" s="219"/>
      <c r="I54" s="219"/>
      <c r="J54" s="219"/>
      <c r="K54" s="219"/>
      <c r="L54" s="219"/>
      <c r="M54" s="219"/>
      <c r="N54" s="220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</row>
    <row r="55" spans="1:26" s="221" customFormat="1" ht="12.75">
      <c r="A55" s="811">
        <v>40125</v>
      </c>
      <c r="B55" s="812" t="s">
        <v>145</v>
      </c>
      <c r="C55" s="813" t="s">
        <v>109</v>
      </c>
      <c r="D55" s="802">
        <v>16</v>
      </c>
      <c r="E55" s="802">
        <v>467.29</v>
      </c>
      <c r="F55" s="863">
        <f t="shared" si="0"/>
        <v>7476.64</v>
      </c>
      <c r="G55" s="218"/>
      <c r="H55" s="219"/>
      <c r="I55" s="219"/>
      <c r="J55" s="219"/>
      <c r="K55" s="219"/>
      <c r="L55" s="219"/>
      <c r="M55" s="219"/>
      <c r="N55" s="220"/>
      <c r="O55" s="219"/>
      <c r="P55" s="219"/>
      <c r="Q55" s="219"/>
      <c r="R55" s="219"/>
      <c r="S55" s="219"/>
      <c r="T55" s="219"/>
      <c r="U55" s="219"/>
      <c r="V55" s="219"/>
      <c r="W55" s="219"/>
      <c r="X55" s="219"/>
      <c r="Y55" s="219"/>
      <c r="Z55" s="219"/>
    </row>
    <row r="56" spans="1:26" s="221" customFormat="1" ht="12.75">
      <c r="A56" s="811">
        <v>40126</v>
      </c>
      <c r="B56" s="812" t="s">
        <v>146</v>
      </c>
      <c r="C56" s="813" t="s">
        <v>109</v>
      </c>
      <c r="D56" s="802">
        <v>16</v>
      </c>
      <c r="E56" s="802">
        <v>522.89</v>
      </c>
      <c r="F56" s="863">
        <f t="shared" si="0"/>
        <v>8366.24</v>
      </c>
      <c r="G56" s="218"/>
      <c r="H56" s="219"/>
      <c r="I56" s="219"/>
      <c r="J56" s="219"/>
      <c r="K56" s="219"/>
      <c r="L56" s="219"/>
      <c r="M56" s="219"/>
      <c r="N56" s="220"/>
      <c r="O56" s="219"/>
      <c r="P56" s="219"/>
      <c r="Q56" s="219"/>
      <c r="R56" s="219"/>
      <c r="S56" s="219"/>
      <c r="T56" s="219"/>
      <c r="U56" s="219"/>
      <c r="V56" s="219"/>
      <c r="W56" s="219"/>
      <c r="X56" s="219"/>
      <c r="Y56" s="219"/>
      <c r="Z56" s="219"/>
    </row>
    <row r="57" spans="1:26" s="226" customFormat="1" ht="12.75">
      <c r="A57" s="811">
        <v>40127</v>
      </c>
      <c r="B57" s="812" t="s">
        <v>147</v>
      </c>
      <c r="C57" s="813" t="s">
        <v>109</v>
      </c>
      <c r="D57" s="802">
        <v>16</v>
      </c>
      <c r="E57" s="802">
        <v>678.29</v>
      </c>
      <c r="F57" s="863">
        <f t="shared" si="0"/>
        <v>10852.64</v>
      </c>
      <c r="G57" s="225"/>
      <c r="N57" s="227"/>
    </row>
    <row r="58" spans="1:26" s="226" customFormat="1" ht="12.75">
      <c r="A58" s="811">
        <v>40131</v>
      </c>
      <c r="B58" s="812" t="s">
        <v>148</v>
      </c>
      <c r="C58" s="813" t="s">
        <v>109</v>
      </c>
      <c r="D58" s="802">
        <v>80</v>
      </c>
      <c r="E58" s="802">
        <v>76.84</v>
      </c>
      <c r="F58" s="863">
        <f t="shared" si="0"/>
        <v>6147.2</v>
      </c>
      <c r="G58" s="225"/>
      <c r="H58" s="228"/>
      <c r="N58" s="227"/>
    </row>
    <row r="59" spans="1:26" s="221" customFormat="1" ht="12.75">
      <c r="A59" s="811">
        <v>40132</v>
      </c>
      <c r="B59" s="812" t="s">
        <v>149</v>
      </c>
      <c r="C59" s="813" t="s">
        <v>109</v>
      </c>
      <c r="D59" s="802">
        <v>80</v>
      </c>
      <c r="E59" s="802">
        <v>81.510000000000005</v>
      </c>
      <c r="F59" s="863">
        <f t="shared" si="0"/>
        <v>6520.8</v>
      </c>
      <c r="G59" s="218"/>
      <c r="H59" s="219"/>
      <c r="I59" s="219"/>
      <c r="J59" s="219"/>
      <c r="K59" s="219"/>
      <c r="L59" s="219"/>
      <c r="M59" s="219"/>
      <c r="N59" s="220"/>
      <c r="O59" s="219"/>
      <c r="P59" s="219"/>
      <c r="Q59" s="219"/>
      <c r="R59" s="219"/>
      <c r="S59" s="219"/>
      <c r="T59" s="219"/>
      <c r="U59" s="219"/>
      <c r="V59" s="219"/>
      <c r="W59" s="219"/>
      <c r="X59" s="219"/>
      <c r="Y59" s="219"/>
      <c r="Z59" s="219"/>
    </row>
    <row r="60" spans="1:26" s="221" customFormat="1" ht="12.75">
      <c r="A60" s="811">
        <v>40133</v>
      </c>
      <c r="B60" s="812" t="s">
        <v>150</v>
      </c>
      <c r="C60" s="813" t="s">
        <v>109</v>
      </c>
      <c r="D60" s="802">
        <v>16</v>
      </c>
      <c r="E60" s="802">
        <v>85</v>
      </c>
      <c r="F60" s="863">
        <f t="shared" si="0"/>
        <v>1360</v>
      </c>
      <c r="G60" s="218"/>
      <c r="H60" s="219"/>
      <c r="I60" s="219"/>
      <c r="J60" s="219"/>
      <c r="K60" s="219"/>
      <c r="L60" s="219"/>
      <c r="M60" s="219"/>
      <c r="N60" s="220"/>
      <c r="O60" s="219"/>
      <c r="P60" s="219"/>
      <c r="Q60" s="219"/>
      <c r="R60" s="219"/>
      <c r="S60" s="219"/>
      <c r="T60" s="219"/>
      <c r="U60" s="219"/>
      <c r="V60" s="219"/>
      <c r="W60" s="219"/>
      <c r="X60" s="219"/>
      <c r="Y60" s="219"/>
      <c r="Z60" s="219"/>
    </row>
    <row r="61" spans="1:26" s="221" customFormat="1" ht="12.75">
      <c r="A61" s="811">
        <v>40134</v>
      </c>
      <c r="B61" s="812" t="s">
        <v>151</v>
      </c>
      <c r="C61" s="813" t="s">
        <v>109</v>
      </c>
      <c r="D61" s="802">
        <v>16</v>
      </c>
      <c r="E61" s="802">
        <v>89.46</v>
      </c>
      <c r="F61" s="863">
        <f t="shared" si="0"/>
        <v>1431.36</v>
      </c>
      <c r="G61" s="218"/>
      <c r="H61" s="219"/>
      <c r="I61" s="219"/>
      <c r="J61" s="219"/>
      <c r="K61" s="219"/>
      <c r="L61" s="219"/>
      <c r="M61" s="219"/>
      <c r="N61" s="220"/>
      <c r="O61" s="219"/>
      <c r="P61" s="219"/>
      <c r="Q61" s="219"/>
      <c r="R61" s="219"/>
      <c r="S61" s="219"/>
      <c r="T61" s="219"/>
      <c r="U61" s="219"/>
      <c r="V61" s="219"/>
      <c r="W61" s="219"/>
      <c r="X61" s="219"/>
      <c r="Y61" s="219"/>
      <c r="Z61" s="219"/>
    </row>
    <row r="62" spans="1:26" s="221" customFormat="1" ht="12.75">
      <c r="A62" s="811">
        <v>40135</v>
      </c>
      <c r="B62" s="812" t="s">
        <v>152</v>
      </c>
      <c r="C62" s="813" t="s">
        <v>109</v>
      </c>
      <c r="D62" s="802">
        <v>80</v>
      </c>
      <c r="E62" s="802">
        <v>93.23</v>
      </c>
      <c r="F62" s="863">
        <f t="shared" si="0"/>
        <v>7458.4</v>
      </c>
      <c r="G62" s="218"/>
      <c r="H62" s="219"/>
      <c r="I62" s="219"/>
      <c r="J62" s="219"/>
      <c r="K62" s="219"/>
      <c r="L62" s="219"/>
      <c r="M62" s="219"/>
      <c r="N62" s="220"/>
      <c r="O62" s="219"/>
      <c r="P62" s="219"/>
      <c r="Q62" s="219"/>
      <c r="R62" s="219"/>
      <c r="S62" s="219"/>
      <c r="T62" s="219"/>
      <c r="U62" s="219"/>
      <c r="V62" s="219"/>
      <c r="W62" s="219"/>
      <c r="X62" s="219"/>
      <c r="Y62" s="219"/>
      <c r="Z62" s="219"/>
    </row>
    <row r="63" spans="1:26" s="221" customFormat="1" ht="12.75">
      <c r="A63" s="811">
        <v>40136</v>
      </c>
      <c r="B63" s="812" t="s">
        <v>153</v>
      </c>
      <c r="C63" s="813" t="s">
        <v>109</v>
      </c>
      <c r="D63" s="802">
        <v>80</v>
      </c>
      <c r="E63" s="802">
        <v>99.01</v>
      </c>
      <c r="F63" s="863">
        <f t="shared" si="0"/>
        <v>7920.8</v>
      </c>
      <c r="G63" s="218"/>
      <c r="H63" s="219"/>
      <c r="I63" s="219"/>
      <c r="J63" s="219"/>
      <c r="K63" s="219"/>
      <c r="L63" s="219"/>
      <c r="M63" s="219"/>
      <c r="N63" s="220"/>
      <c r="O63" s="219"/>
      <c r="P63" s="219"/>
      <c r="Q63" s="219"/>
      <c r="R63" s="219"/>
      <c r="S63" s="219"/>
      <c r="T63" s="219"/>
      <c r="U63" s="219"/>
      <c r="V63" s="219"/>
      <c r="W63" s="219"/>
      <c r="X63" s="219"/>
      <c r="Y63" s="219"/>
      <c r="Z63" s="219"/>
    </row>
    <row r="64" spans="1:26" s="221" customFormat="1" ht="12.75">
      <c r="A64" s="811">
        <v>40137</v>
      </c>
      <c r="B64" s="812" t="s">
        <v>154</v>
      </c>
      <c r="C64" s="813" t="s">
        <v>109</v>
      </c>
      <c r="D64" s="802">
        <v>16</v>
      </c>
      <c r="E64" s="802">
        <v>101.84</v>
      </c>
      <c r="F64" s="863">
        <f t="shared" si="0"/>
        <v>1629.44</v>
      </c>
      <c r="G64" s="218"/>
      <c r="H64" s="219"/>
      <c r="I64" s="219"/>
      <c r="J64" s="219"/>
      <c r="K64" s="219"/>
      <c r="L64" s="219"/>
      <c r="M64" s="219"/>
      <c r="N64" s="220"/>
      <c r="O64" s="219"/>
      <c r="P64" s="219"/>
      <c r="Q64" s="219"/>
      <c r="R64" s="219"/>
      <c r="S64" s="219"/>
      <c r="T64" s="219"/>
      <c r="U64" s="219"/>
      <c r="V64" s="219"/>
      <c r="W64" s="219"/>
      <c r="X64" s="219"/>
      <c r="Y64" s="219"/>
      <c r="Z64" s="219"/>
    </row>
    <row r="65" spans="1:26" s="221" customFormat="1" ht="12.75">
      <c r="A65" s="811">
        <v>40138</v>
      </c>
      <c r="B65" s="812" t="s">
        <v>155</v>
      </c>
      <c r="C65" s="813" t="s">
        <v>109</v>
      </c>
      <c r="D65" s="802">
        <v>16</v>
      </c>
      <c r="E65" s="802">
        <v>108.3</v>
      </c>
      <c r="F65" s="863">
        <f t="shared" si="0"/>
        <v>1732.8</v>
      </c>
      <c r="G65" s="218"/>
      <c r="H65" s="219"/>
      <c r="I65" s="219"/>
      <c r="J65" s="219"/>
      <c r="K65" s="219"/>
      <c r="L65" s="219"/>
      <c r="M65" s="219"/>
      <c r="N65" s="220"/>
      <c r="O65" s="219"/>
      <c r="P65" s="219"/>
      <c r="Q65" s="219"/>
      <c r="R65" s="219"/>
      <c r="S65" s="219"/>
      <c r="T65" s="219"/>
      <c r="U65" s="219"/>
      <c r="V65" s="219"/>
      <c r="W65" s="219"/>
      <c r="X65" s="219"/>
      <c r="Y65" s="219"/>
      <c r="Z65" s="219"/>
    </row>
    <row r="66" spans="1:26" s="221" customFormat="1" ht="12.75">
      <c r="A66" s="811">
        <v>40140</v>
      </c>
      <c r="B66" s="812" t="s">
        <v>156</v>
      </c>
      <c r="C66" s="813" t="s">
        <v>109</v>
      </c>
      <c r="D66" s="802">
        <v>320</v>
      </c>
      <c r="E66" s="802">
        <v>47.93</v>
      </c>
      <c r="F66" s="863">
        <f t="shared" si="0"/>
        <v>15337.6</v>
      </c>
      <c r="G66" s="218"/>
      <c r="H66" s="219"/>
      <c r="I66" s="219"/>
      <c r="J66" s="219"/>
      <c r="K66" s="219"/>
      <c r="L66" s="219"/>
      <c r="M66" s="219"/>
      <c r="N66" s="220"/>
      <c r="O66" s="219"/>
      <c r="P66" s="219"/>
      <c r="Q66" s="219"/>
      <c r="R66" s="219"/>
      <c r="S66" s="219"/>
      <c r="T66" s="219"/>
      <c r="U66" s="219"/>
      <c r="V66" s="219"/>
      <c r="W66" s="219"/>
      <c r="X66" s="219"/>
      <c r="Y66" s="219"/>
      <c r="Z66" s="219"/>
    </row>
    <row r="67" spans="1:26" s="221" customFormat="1" ht="12.75">
      <c r="A67" s="811">
        <v>40141</v>
      </c>
      <c r="B67" s="812" t="s">
        <v>157</v>
      </c>
      <c r="C67" s="813" t="s">
        <v>109</v>
      </c>
      <c r="D67" s="802">
        <v>480</v>
      </c>
      <c r="E67" s="802">
        <v>55.84</v>
      </c>
      <c r="F67" s="863">
        <f t="shared" si="0"/>
        <v>26803.200000000001</v>
      </c>
      <c r="G67" s="218"/>
      <c r="H67" s="219"/>
      <c r="I67" s="219"/>
      <c r="J67" s="219"/>
      <c r="K67" s="219"/>
      <c r="L67" s="219"/>
      <c r="M67" s="219"/>
      <c r="N67" s="220"/>
      <c r="O67" s="219"/>
      <c r="P67" s="219"/>
      <c r="Q67" s="219"/>
      <c r="R67" s="219"/>
      <c r="S67" s="219"/>
      <c r="T67" s="219"/>
      <c r="U67" s="219"/>
      <c r="V67" s="219"/>
      <c r="W67" s="219"/>
      <c r="X67" s="219"/>
      <c r="Y67" s="219"/>
      <c r="Z67" s="219"/>
    </row>
    <row r="68" spans="1:26" s="221" customFormat="1" ht="12.75">
      <c r="A68" s="811">
        <v>40142</v>
      </c>
      <c r="B68" s="812" t="s">
        <v>158</v>
      </c>
      <c r="C68" s="813" t="s">
        <v>109</v>
      </c>
      <c r="D68" s="802">
        <v>480</v>
      </c>
      <c r="E68" s="802">
        <v>67.2</v>
      </c>
      <c r="F68" s="863">
        <f t="shared" si="0"/>
        <v>32256</v>
      </c>
      <c r="G68" s="218"/>
      <c r="H68" s="219"/>
      <c r="I68" s="219"/>
      <c r="J68" s="219"/>
      <c r="K68" s="219"/>
      <c r="L68" s="219"/>
      <c r="M68" s="219"/>
      <c r="N68" s="220"/>
      <c r="O68" s="219"/>
      <c r="P68" s="219"/>
      <c r="Q68" s="219"/>
      <c r="R68" s="219"/>
      <c r="S68" s="219"/>
      <c r="T68" s="219"/>
      <c r="U68" s="219"/>
      <c r="V68" s="219"/>
      <c r="W68" s="219"/>
      <c r="X68" s="219"/>
      <c r="Y68" s="219"/>
      <c r="Z68" s="219"/>
    </row>
    <row r="69" spans="1:26" s="221" customFormat="1" ht="12.75">
      <c r="A69" s="811">
        <v>40143</v>
      </c>
      <c r="B69" s="812" t="s">
        <v>159</v>
      </c>
      <c r="C69" s="813" t="s">
        <v>109</v>
      </c>
      <c r="D69" s="802">
        <v>16</v>
      </c>
      <c r="E69" s="802">
        <v>55.43</v>
      </c>
      <c r="F69" s="863">
        <f t="shared" si="0"/>
        <v>886.88</v>
      </c>
      <c r="G69" s="218"/>
      <c r="H69" s="219"/>
      <c r="I69" s="219"/>
      <c r="J69" s="219"/>
      <c r="K69" s="219"/>
      <c r="L69" s="219"/>
      <c r="M69" s="219"/>
      <c r="N69" s="220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19"/>
      <c r="Z69" s="219"/>
    </row>
    <row r="70" spans="1:26" s="221" customFormat="1" ht="12.75">
      <c r="A70" s="811">
        <v>40144</v>
      </c>
      <c r="B70" s="812" t="s">
        <v>160</v>
      </c>
      <c r="C70" s="813" t="s">
        <v>109</v>
      </c>
      <c r="D70" s="802">
        <v>16</v>
      </c>
      <c r="E70" s="802">
        <v>63.18</v>
      </c>
      <c r="F70" s="863">
        <f t="shared" si="0"/>
        <v>1010.88</v>
      </c>
      <c r="G70" s="218"/>
      <c r="H70" s="219"/>
      <c r="I70" s="219"/>
      <c r="J70" s="219"/>
      <c r="K70" s="219"/>
      <c r="L70" s="219"/>
      <c r="M70" s="219"/>
      <c r="N70" s="220"/>
      <c r="O70" s="219"/>
      <c r="P70" s="219"/>
      <c r="Q70" s="219"/>
      <c r="R70" s="219"/>
      <c r="S70" s="219"/>
      <c r="T70" s="219"/>
      <c r="U70" s="219"/>
      <c r="V70" s="219"/>
      <c r="W70" s="219"/>
      <c r="X70" s="219"/>
      <c r="Y70" s="219"/>
      <c r="Z70" s="219"/>
    </row>
    <row r="71" spans="1:26" s="221" customFormat="1" ht="12.75">
      <c r="A71" s="811">
        <v>40145</v>
      </c>
      <c r="B71" s="812" t="s">
        <v>161</v>
      </c>
      <c r="C71" s="813" t="s">
        <v>109</v>
      </c>
      <c r="D71" s="802">
        <v>16</v>
      </c>
      <c r="E71" s="802">
        <v>76.650000000000006</v>
      </c>
      <c r="F71" s="863">
        <f t="shared" si="0"/>
        <v>1226.4000000000001</v>
      </c>
      <c r="G71" s="218"/>
      <c r="H71" s="219"/>
      <c r="I71" s="219"/>
      <c r="J71" s="219"/>
      <c r="K71" s="219"/>
      <c r="L71" s="219"/>
      <c r="M71" s="219"/>
      <c r="N71" s="220"/>
      <c r="O71" s="219"/>
      <c r="P71" s="219"/>
      <c r="Q71" s="219"/>
      <c r="R71" s="219"/>
      <c r="S71" s="219"/>
      <c r="T71" s="219"/>
      <c r="U71" s="219"/>
      <c r="V71" s="219"/>
      <c r="W71" s="219"/>
      <c r="X71" s="219"/>
      <c r="Y71" s="219"/>
      <c r="Z71" s="219"/>
    </row>
    <row r="72" spans="1:26" s="221" customFormat="1" ht="12.75">
      <c r="A72" s="811">
        <v>40150</v>
      </c>
      <c r="B72" s="812" t="s">
        <v>162</v>
      </c>
      <c r="C72" s="813" t="s">
        <v>109</v>
      </c>
      <c r="D72" s="802">
        <v>320</v>
      </c>
      <c r="E72" s="802">
        <v>58.25</v>
      </c>
      <c r="F72" s="863">
        <f t="shared" si="0"/>
        <v>18640</v>
      </c>
      <c r="G72" s="218"/>
      <c r="H72" s="219"/>
      <c r="I72" s="219"/>
      <c r="J72" s="219"/>
      <c r="K72" s="219"/>
      <c r="L72" s="219"/>
      <c r="M72" s="219"/>
      <c r="N72" s="220"/>
      <c r="O72" s="219"/>
      <c r="P72" s="219"/>
      <c r="Q72" s="219"/>
      <c r="R72" s="219"/>
      <c r="S72" s="219"/>
      <c r="T72" s="219"/>
      <c r="U72" s="219"/>
      <c r="V72" s="219"/>
      <c r="W72" s="219"/>
      <c r="X72" s="219"/>
      <c r="Y72" s="219"/>
      <c r="Z72" s="219"/>
    </row>
    <row r="73" spans="1:26" s="221" customFormat="1" ht="12.75">
      <c r="A73" s="811">
        <v>40151</v>
      </c>
      <c r="B73" s="812" t="s">
        <v>163</v>
      </c>
      <c r="C73" s="813" t="s">
        <v>109</v>
      </c>
      <c r="D73" s="802">
        <v>320</v>
      </c>
      <c r="E73" s="802">
        <v>65.149999999999991</v>
      </c>
      <c r="F73" s="863">
        <f t="shared" si="0"/>
        <v>20848</v>
      </c>
      <c r="G73" s="218"/>
      <c r="H73" s="219"/>
      <c r="I73" s="206"/>
      <c r="J73" s="219"/>
      <c r="K73" s="219"/>
      <c r="L73" s="219"/>
      <c r="M73" s="219"/>
      <c r="N73" s="220"/>
      <c r="O73" s="219"/>
      <c r="P73" s="219"/>
      <c r="Q73" s="219"/>
      <c r="R73" s="219"/>
      <c r="S73" s="219"/>
      <c r="T73" s="219"/>
      <c r="U73" s="219"/>
      <c r="V73" s="219"/>
      <c r="W73" s="219"/>
      <c r="X73" s="219"/>
      <c r="Y73" s="219"/>
      <c r="Z73" s="219"/>
    </row>
    <row r="74" spans="1:26" s="221" customFormat="1" ht="12.75">
      <c r="A74" s="811">
        <v>40152</v>
      </c>
      <c r="B74" s="812" t="s">
        <v>164</v>
      </c>
      <c r="C74" s="813" t="s">
        <v>109</v>
      </c>
      <c r="D74" s="802">
        <v>320</v>
      </c>
      <c r="E74" s="802">
        <v>76.56</v>
      </c>
      <c r="F74" s="863">
        <f t="shared" si="0"/>
        <v>24499.200000000001</v>
      </c>
      <c r="G74" s="218"/>
      <c r="H74" s="219"/>
      <c r="I74" s="219"/>
      <c r="J74" s="219"/>
      <c r="K74" s="219"/>
      <c r="L74" s="219"/>
      <c r="M74" s="219"/>
      <c r="N74" s="220"/>
      <c r="O74" s="219"/>
      <c r="P74" s="219"/>
      <c r="Q74" s="219"/>
      <c r="R74" s="219"/>
      <c r="S74" s="219"/>
      <c r="T74" s="219"/>
      <c r="U74" s="219"/>
      <c r="V74" s="219"/>
      <c r="W74" s="219"/>
      <c r="X74" s="219"/>
      <c r="Y74" s="219"/>
      <c r="Z74" s="219"/>
    </row>
    <row r="75" spans="1:26" s="221" customFormat="1" ht="12.75">
      <c r="A75" s="811">
        <v>40160</v>
      </c>
      <c r="B75" s="812" t="s">
        <v>165</v>
      </c>
      <c r="C75" s="813" t="s">
        <v>109</v>
      </c>
      <c r="D75" s="802">
        <v>320</v>
      </c>
      <c r="E75" s="802">
        <v>70.489999999999995</v>
      </c>
      <c r="F75" s="863">
        <f t="shared" si="0"/>
        <v>22556.799999999999</v>
      </c>
      <c r="G75" s="218"/>
      <c r="H75" s="219"/>
      <c r="I75" s="219"/>
      <c r="J75" s="219"/>
      <c r="K75" s="219"/>
      <c r="L75" s="219"/>
      <c r="M75" s="219"/>
      <c r="N75" s="220"/>
      <c r="O75" s="219"/>
      <c r="P75" s="219"/>
      <c r="Q75" s="219"/>
      <c r="R75" s="219"/>
      <c r="S75" s="219"/>
      <c r="T75" s="219"/>
      <c r="U75" s="219"/>
      <c r="V75" s="219"/>
      <c r="W75" s="219"/>
      <c r="X75" s="219"/>
      <c r="Y75" s="219"/>
      <c r="Z75" s="219"/>
    </row>
    <row r="76" spans="1:26" s="221" customFormat="1" ht="12.75">
      <c r="A76" s="811">
        <v>40161</v>
      </c>
      <c r="B76" s="812" t="s">
        <v>166</v>
      </c>
      <c r="C76" s="813" t="s">
        <v>109</v>
      </c>
      <c r="D76" s="802">
        <v>320</v>
      </c>
      <c r="E76" s="802">
        <v>83.18</v>
      </c>
      <c r="F76" s="863">
        <f t="shared" si="0"/>
        <v>26617.599999999999</v>
      </c>
      <c r="G76" s="218"/>
      <c r="H76" s="219"/>
      <c r="I76" s="219"/>
      <c r="J76" s="219"/>
      <c r="K76" s="219"/>
      <c r="L76" s="219"/>
      <c r="M76" s="219"/>
      <c r="N76" s="220"/>
      <c r="O76" s="219"/>
      <c r="P76" s="219"/>
      <c r="Q76" s="219"/>
      <c r="R76" s="219"/>
      <c r="S76" s="219"/>
      <c r="T76" s="219"/>
      <c r="U76" s="219"/>
      <c r="V76" s="219"/>
      <c r="W76" s="219"/>
      <c r="X76" s="219"/>
      <c r="Y76" s="219"/>
      <c r="Z76" s="219"/>
    </row>
    <row r="77" spans="1:26" s="221" customFormat="1" ht="12.75">
      <c r="A77" s="811">
        <v>40162</v>
      </c>
      <c r="B77" s="812" t="s">
        <v>167</v>
      </c>
      <c r="C77" s="813" t="s">
        <v>109</v>
      </c>
      <c r="D77" s="802">
        <v>240</v>
      </c>
      <c r="E77" s="802">
        <v>72.94</v>
      </c>
      <c r="F77" s="863">
        <f t="shared" si="0"/>
        <v>17505.599999999999</v>
      </c>
      <c r="G77" s="218"/>
      <c r="H77" s="219"/>
      <c r="I77" s="219"/>
      <c r="J77" s="219"/>
      <c r="K77" s="219"/>
      <c r="L77" s="219"/>
      <c r="M77" s="219"/>
      <c r="N77" s="220"/>
      <c r="O77" s="219"/>
      <c r="P77" s="219"/>
      <c r="Q77" s="219"/>
      <c r="R77" s="219"/>
      <c r="S77" s="219"/>
      <c r="T77" s="219"/>
      <c r="U77" s="219"/>
      <c r="V77" s="219"/>
      <c r="W77" s="219"/>
      <c r="X77" s="219"/>
      <c r="Y77" s="219"/>
      <c r="Z77" s="219"/>
    </row>
    <row r="78" spans="1:26" s="221" customFormat="1" ht="12.75">
      <c r="A78" s="811">
        <v>40163</v>
      </c>
      <c r="B78" s="812" t="s">
        <v>168</v>
      </c>
      <c r="C78" s="813" t="s">
        <v>109</v>
      </c>
      <c r="D78" s="802">
        <v>240</v>
      </c>
      <c r="E78" s="802">
        <v>85</v>
      </c>
      <c r="F78" s="863">
        <f t="shared" si="0"/>
        <v>20400</v>
      </c>
      <c r="G78" s="218"/>
      <c r="H78" s="219"/>
      <c r="I78" s="219"/>
      <c r="J78" s="219"/>
      <c r="K78" s="219"/>
      <c r="L78" s="219"/>
      <c r="M78" s="219"/>
      <c r="N78" s="220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19"/>
      <c r="Z78" s="219"/>
    </row>
    <row r="79" spans="1:26" s="221" customFormat="1" ht="12.75">
      <c r="A79" s="811">
        <v>40170</v>
      </c>
      <c r="B79" s="812" t="s">
        <v>169</v>
      </c>
      <c r="C79" s="813" t="s">
        <v>109</v>
      </c>
      <c r="D79" s="802">
        <v>80</v>
      </c>
      <c r="E79" s="802">
        <v>79.69</v>
      </c>
      <c r="F79" s="863">
        <f t="shared" ref="F79:F142" si="1" xml:space="preserve"> ROUND(D79*E79,2)</f>
        <v>6375.2</v>
      </c>
      <c r="G79" s="218"/>
      <c r="H79" s="219"/>
      <c r="I79" s="219"/>
      <c r="J79" s="219"/>
      <c r="K79" s="219"/>
      <c r="L79" s="219"/>
      <c r="M79" s="219"/>
      <c r="N79" s="220"/>
      <c r="O79" s="219"/>
      <c r="P79" s="219"/>
      <c r="Q79" s="219"/>
      <c r="R79" s="219"/>
      <c r="S79" s="219"/>
      <c r="T79" s="219"/>
      <c r="U79" s="219"/>
      <c r="V79" s="219"/>
      <c r="W79" s="219"/>
      <c r="X79" s="219"/>
      <c r="Y79" s="219"/>
      <c r="Z79" s="219"/>
    </row>
    <row r="80" spans="1:26" s="221" customFormat="1" ht="12.75">
      <c r="A80" s="811">
        <v>40171</v>
      </c>
      <c r="B80" s="812" t="s">
        <v>170</v>
      </c>
      <c r="C80" s="813" t="s">
        <v>109</v>
      </c>
      <c r="D80" s="802">
        <v>80</v>
      </c>
      <c r="E80" s="802">
        <v>90.46</v>
      </c>
      <c r="F80" s="863">
        <f t="shared" si="1"/>
        <v>7236.8</v>
      </c>
      <c r="G80" s="218"/>
      <c r="H80" s="219"/>
      <c r="I80" s="219"/>
      <c r="J80" s="219"/>
      <c r="K80" s="219"/>
      <c r="L80" s="219"/>
      <c r="M80" s="219"/>
      <c r="N80" s="220"/>
      <c r="O80" s="219"/>
      <c r="P80" s="219"/>
      <c r="Q80" s="219"/>
      <c r="R80" s="219"/>
      <c r="S80" s="219"/>
      <c r="T80" s="219"/>
      <c r="U80" s="219"/>
      <c r="V80" s="219"/>
      <c r="W80" s="219"/>
      <c r="X80" s="219"/>
      <c r="Y80" s="219"/>
      <c r="Z80" s="219"/>
    </row>
    <row r="81" spans="1:26" s="221" customFormat="1" ht="12.75">
      <c r="A81" s="811">
        <v>40180</v>
      </c>
      <c r="B81" s="812" t="s">
        <v>171</v>
      </c>
      <c r="C81" s="813" t="s">
        <v>109</v>
      </c>
      <c r="D81" s="802">
        <v>160</v>
      </c>
      <c r="E81" s="802">
        <v>3.41</v>
      </c>
      <c r="F81" s="863">
        <f t="shared" si="1"/>
        <v>545.6</v>
      </c>
      <c r="G81" s="218"/>
      <c r="H81" s="219"/>
      <c r="I81" s="219"/>
      <c r="J81" s="219"/>
      <c r="K81" s="219"/>
      <c r="L81" s="219"/>
      <c r="M81" s="219"/>
      <c r="N81" s="220"/>
      <c r="O81" s="219"/>
      <c r="P81" s="219"/>
      <c r="Q81" s="219"/>
      <c r="R81" s="219"/>
      <c r="S81" s="219"/>
      <c r="T81" s="219"/>
      <c r="U81" s="219"/>
      <c r="V81" s="219"/>
      <c r="W81" s="219"/>
      <c r="X81" s="219"/>
      <c r="Y81" s="219"/>
      <c r="Z81" s="219"/>
    </row>
    <row r="82" spans="1:26" s="221" customFormat="1" ht="12.75">
      <c r="A82" s="811">
        <v>40195</v>
      </c>
      <c r="B82" s="812" t="s">
        <v>172</v>
      </c>
      <c r="C82" s="813" t="s">
        <v>173</v>
      </c>
      <c r="D82" s="802">
        <v>400</v>
      </c>
      <c r="E82" s="802">
        <v>7.33</v>
      </c>
      <c r="F82" s="863">
        <f t="shared" si="1"/>
        <v>2932</v>
      </c>
      <c r="G82" s="218"/>
      <c r="H82" s="219"/>
      <c r="I82" s="219"/>
      <c r="J82" s="219"/>
      <c r="K82" s="219"/>
      <c r="L82" s="219"/>
      <c r="M82" s="219"/>
      <c r="N82" s="220"/>
      <c r="O82" s="219"/>
      <c r="P82" s="219"/>
      <c r="Q82" s="219"/>
      <c r="R82" s="219"/>
      <c r="S82" s="219"/>
      <c r="T82" s="219"/>
      <c r="U82" s="219"/>
      <c r="V82" s="219"/>
      <c r="W82" s="219"/>
      <c r="X82" s="219"/>
      <c r="Y82" s="219"/>
      <c r="Z82" s="219"/>
    </row>
    <row r="83" spans="1:26" s="221" customFormat="1" ht="12.75">
      <c r="A83" s="811">
        <v>40196</v>
      </c>
      <c r="B83" s="812" t="s">
        <v>174</v>
      </c>
      <c r="C83" s="813" t="s">
        <v>173</v>
      </c>
      <c r="D83" s="802">
        <v>400</v>
      </c>
      <c r="E83" s="802">
        <v>7.24</v>
      </c>
      <c r="F83" s="863">
        <f t="shared" si="1"/>
        <v>2896</v>
      </c>
      <c r="G83" s="218"/>
      <c r="H83" s="219"/>
      <c r="I83" s="219"/>
      <c r="J83" s="219"/>
      <c r="K83" s="219"/>
      <c r="L83" s="219"/>
      <c r="M83" s="219"/>
      <c r="N83" s="220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</row>
    <row r="84" spans="1:26" s="221" customFormat="1" ht="12.75">
      <c r="A84" s="811">
        <v>40197</v>
      </c>
      <c r="B84" s="812" t="s">
        <v>175</v>
      </c>
      <c r="C84" s="813" t="s">
        <v>101</v>
      </c>
      <c r="D84" s="802">
        <v>24</v>
      </c>
      <c r="E84" s="802">
        <v>615.65</v>
      </c>
      <c r="F84" s="863">
        <f t="shared" si="1"/>
        <v>14775.6</v>
      </c>
      <c r="G84" s="218"/>
      <c r="H84" s="219"/>
      <c r="I84" s="219"/>
      <c r="J84" s="219"/>
      <c r="K84" s="219"/>
      <c r="L84" s="219"/>
      <c r="M84" s="219"/>
      <c r="N84" s="220"/>
      <c r="O84" s="219"/>
      <c r="P84" s="219"/>
      <c r="Q84" s="219"/>
      <c r="R84" s="219"/>
      <c r="S84" s="219"/>
      <c r="T84" s="219"/>
      <c r="U84" s="219"/>
      <c r="V84" s="219"/>
      <c r="W84" s="219"/>
      <c r="X84" s="219"/>
      <c r="Y84" s="219"/>
      <c r="Z84" s="219"/>
    </row>
    <row r="85" spans="1:26" s="221" customFormat="1" ht="12.75">
      <c r="A85" s="811">
        <v>40198</v>
      </c>
      <c r="B85" s="812" t="s">
        <v>176</v>
      </c>
      <c r="C85" s="813" t="s">
        <v>101</v>
      </c>
      <c r="D85" s="802">
        <v>12</v>
      </c>
      <c r="E85" s="802">
        <v>1167.78</v>
      </c>
      <c r="F85" s="863">
        <f t="shared" si="1"/>
        <v>14013.36</v>
      </c>
      <c r="G85" s="218"/>
      <c r="H85" s="219"/>
      <c r="I85" s="219"/>
      <c r="J85" s="219"/>
      <c r="K85" s="219"/>
      <c r="L85" s="219"/>
      <c r="M85" s="219"/>
      <c r="N85" s="220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</row>
    <row r="86" spans="1:26" s="221" customFormat="1" ht="12.75">
      <c r="A86" s="814">
        <v>40200</v>
      </c>
      <c r="B86" s="815" t="s">
        <v>177</v>
      </c>
      <c r="C86" s="816" t="s">
        <v>134</v>
      </c>
      <c r="D86" s="802"/>
      <c r="E86" s="802"/>
      <c r="F86" s="863"/>
      <c r="G86" s="218"/>
      <c r="H86" s="219"/>
      <c r="I86" s="219"/>
      <c r="J86" s="219"/>
      <c r="K86" s="219"/>
      <c r="L86" s="219"/>
      <c r="M86" s="219"/>
      <c r="N86" s="220"/>
      <c r="O86" s="219"/>
      <c r="P86" s="219"/>
      <c r="Q86" s="219"/>
      <c r="R86" s="219"/>
      <c r="S86" s="219"/>
      <c r="T86" s="219"/>
      <c r="U86" s="219"/>
      <c r="V86" s="219"/>
      <c r="W86" s="219"/>
      <c r="X86" s="219"/>
      <c r="Y86" s="219"/>
      <c r="Z86" s="219"/>
    </row>
    <row r="87" spans="1:26" s="221" customFormat="1" ht="12.75">
      <c r="A87" s="811">
        <v>40204</v>
      </c>
      <c r="B87" s="812" t="s">
        <v>178</v>
      </c>
      <c r="C87" s="813" t="s">
        <v>109</v>
      </c>
      <c r="D87" s="802">
        <v>16</v>
      </c>
      <c r="E87" s="802">
        <v>101.74</v>
      </c>
      <c r="F87" s="863">
        <f t="shared" si="1"/>
        <v>1627.84</v>
      </c>
      <c r="G87" s="218"/>
      <c r="H87" s="219"/>
      <c r="I87" s="219"/>
      <c r="J87" s="219"/>
      <c r="K87" s="219"/>
      <c r="L87" s="219"/>
      <c r="M87" s="219"/>
      <c r="N87" s="220"/>
      <c r="O87" s="219"/>
      <c r="P87" s="219"/>
      <c r="Q87" s="219"/>
      <c r="R87" s="219"/>
      <c r="S87" s="219"/>
      <c r="T87" s="219"/>
      <c r="U87" s="219"/>
      <c r="V87" s="219"/>
      <c r="W87" s="219"/>
      <c r="X87" s="219"/>
      <c r="Y87" s="219"/>
      <c r="Z87" s="219"/>
    </row>
    <row r="88" spans="1:26" s="221" customFormat="1" ht="12.75">
      <c r="A88" s="811">
        <v>40208</v>
      </c>
      <c r="B88" s="812" t="s">
        <v>179</v>
      </c>
      <c r="C88" s="813" t="s">
        <v>109</v>
      </c>
      <c r="D88" s="802">
        <v>32</v>
      </c>
      <c r="E88" s="802">
        <v>169.25</v>
      </c>
      <c r="F88" s="863">
        <f t="shared" si="1"/>
        <v>5416</v>
      </c>
      <c r="G88" s="218"/>
      <c r="H88" s="219"/>
      <c r="I88" s="219"/>
      <c r="J88" s="219"/>
      <c r="K88" s="219"/>
      <c r="L88" s="219"/>
      <c r="M88" s="219"/>
      <c r="N88" s="220"/>
      <c r="O88" s="219"/>
      <c r="P88" s="219"/>
      <c r="Q88" s="219"/>
      <c r="R88" s="219"/>
      <c r="S88" s="219"/>
      <c r="T88" s="219"/>
      <c r="U88" s="219"/>
      <c r="V88" s="219"/>
      <c r="W88" s="219"/>
      <c r="X88" s="219"/>
      <c r="Y88" s="219"/>
      <c r="Z88" s="219"/>
    </row>
    <row r="89" spans="1:26" s="221" customFormat="1" ht="12.75">
      <c r="A89" s="817">
        <v>40209</v>
      </c>
      <c r="B89" s="818" t="s">
        <v>180</v>
      </c>
      <c r="C89" s="819" t="s">
        <v>109</v>
      </c>
      <c r="D89" s="803">
        <v>16</v>
      </c>
      <c r="E89" s="803">
        <v>289.68</v>
      </c>
      <c r="F89" s="865">
        <f t="shared" si="1"/>
        <v>4634.88</v>
      </c>
      <c r="G89" s="218"/>
      <c r="H89" s="219"/>
      <c r="I89" s="219"/>
      <c r="J89" s="219"/>
      <c r="K89" s="219"/>
      <c r="L89" s="219"/>
      <c r="M89" s="219"/>
      <c r="N89" s="220"/>
      <c r="O89" s="219"/>
      <c r="P89" s="219"/>
      <c r="Q89" s="219"/>
      <c r="R89" s="219"/>
      <c r="S89" s="219"/>
      <c r="T89" s="219"/>
      <c r="U89" s="219"/>
      <c r="V89" s="219"/>
      <c r="W89" s="219"/>
      <c r="X89" s="219"/>
      <c r="Y89" s="219"/>
      <c r="Z89" s="219"/>
    </row>
    <row r="90" spans="1:26" s="221" customFormat="1" ht="12.75">
      <c r="A90" s="808">
        <v>40210</v>
      </c>
      <c r="B90" s="809" t="s">
        <v>181</v>
      </c>
      <c r="C90" s="810" t="s">
        <v>109</v>
      </c>
      <c r="D90" s="801">
        <v>16</v>
      </c>
      <c r="E90" s="801">
        <v>197.71</v>
      </c>
      <c r="F90" s="863">
        <f t="shared" si="1"/>
        <v>3163.36</v>
      </c>
      <c r="G90" s="218"/>
      <c r="H90" s="219"/>
      <c r="I90" s="219"/>
      <c r="J90" s="219"/>
      <c r="K90" s="219"/>
      <c r="L90" s="219"/>
      <c r="M90" s="219"/>
      <c r="N90" s="220"/>
      <c r="O90" s="219"/>
      <c r="P90" s="219"/>
      <c r="Q90" s="219"/>
      <c r="R90" s="219"/>
      <c r="S90" s="219"/>
      <c r="T90" s="219"/>
      <c r="U90" s="219"/>
      <c r="V90" s="219"/>
      <c r="W90" s="219"/>
      <c r="X90" s="219"/>
      <c r="Y90" s="219"/>
      <c r="Z90" s="219"/>
    </row>
    <row r="91" spans="1:26" s="221" customFormat="1" ht="12.75">
      <c r="A91" s="811">
        <v>40211</v>
      </c>
      <c r="B91" s="812" t="s">
        <v>182</v>
      </c>
      <c r="C91" s="813" t="s">
        <v>109</v>
      </c>
      <c r="D91" s="802">
        <v>16</v>
      </c>
      <c r="E91" s="802">
        <v>290.39999999999998</v>
      </c>
      <c r="F91" s="863">
        <f t="shared" si="1"/>
        <v>4646.3999999999996</v>
      </c>
      <c r="G91" s="218"/>
      <c r="H91" s="219"/>
      <c r="I91" s="219"/>
      <c r="J91" s="219"/>
      <c r="K91" s="219"/>
      <c r="L91" s="219"/>
      <c r="M91" s="219"/>
      <c r="N91" s="220"/>
      <c r="O91" s="219"/>
      <c r="P91" s="219"/>
      <c r="Q91" s="219"/>
      <c r="R91" s="219"/>
      <c r="S91" s="219"/>
      <c r="T91" s="219"/>
      <c r="U91" s="219"/>
      <c r="V91" s="219"/>
      <c r="W91" s="219"/>
      <c r="X91" s="219"/>
      <c r="Y91" s="219"/>
      <c r="Z91" s="219"/>
    </row>
    <row r="92" spans="1:26" s="221" customFormat="1" ht="12.75">
      <c r="A92" s="811">
        <v>40213</v>
      </c>
      <c r="B92" s="812" t="s">
        <v>183</v>
      </c>
      <c r="C92" s="813" t="s">
        <v>109</v>
      </c>
      <c r="D92" s="802">
        <v>16</v>
      </c>
      <c r="E92" s="802">
        <v>152.10000000000002</v>
      </c>
      <c r="F92" s="863">
        <f t="shared" si="1"/>
        <v>2433.6</v>
      </c>
      <c r="G92" s="218"/>
      <c r="H92" s="219"/>
      <c r="I92" s="219"/>
      <c r="J92" s="219"/>
      <c r="K92" s="219"/>
      <c r="L92" s="219"/>
      <c r="M92" s="219"/>
      <c r="N92" s="220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</row>
    <row r="93" spans="1:26" s="221" customFormat="1" ht="12.75">
      <c r="A93" s="811">
        <v>40215</v>
      </c>
      <c r="B93" s="812" t="s">
        <v>184</v>
      </c>
      <c r="C93" s="813" t="s">
        <v>109</v>
      </c>
      <c r="D93" s="802">
        <v>16</v>
      </c>
      <c r="E93" s="802">
        <v>135.29</v>
      </c>
      <c r="F93" s="863">
        <f t="shared" si="1"/>
        <v>2164.64</v>
      </c>
      <c r="G93" s="218"/>
      <c r="H93" s="219"/>
      <c r="I93" s="219"/>
      <c r="J93" s="219"/>
      <c r="K93" s="219"/>
      <c r="L93" s="219"/>
      <c r="M93" s="219"/>
      <c r="N93" s="220"/>
      <c r="O93" s="219"/>
      <c r="P93" s="219"/>
      <c r="Q93" s="219"/>
      <c r="R93" s="219"/>
      <c r="S93" s="219"/>
      <c r="T93" s="219"/>
      <c r="U93" s="219"/>
      <c r="V93" s="219"/>
      <c r="W93" s="219"/>
      <c r="X93" s="219"/>
      <c r="Y93" s="219"/>
      <c r="Z93" s="219"/>
    </row>
    <row r="94" spans="1:26" s="221" customFormat="1" ht="12.75">
      <c r="A94" s="811">
        <v>40217</v>
      </c>
      <c r="B94" s="812" t="s">
        <v>185</v>
      </c>
      <c r="C94" s="813" t="s">
        <v>109</v>
      </c>
      <c r="D94" s="802">
        <v>16</v>
      </c>
      <c r="E94" s="802">
        <v>165.3</v>
      </c>
      <c r="F94" s="863">
        <f t="shared" si="1"/>
        <v>2644.8</v>
      </c>
      <c r="G94" s="218"/>
      <c r="H94" s="219"/>
      <c r="I94" s="219"/>
      <c r="J94" s="219"/>
      <c r="K94" s="219"/>
      <c r="L94" s="219"/>
      <c r="M94" s="219"/>
      <c r="N94" s="220"/>
      <c r="O94" s="219"/>
      <c r="P94" s="219"/>
      <c r="Q94" s="219"/>
      <c r="R94" s="219"/>
      <c r="S94" s="219"/>
      <c r="T94" s="219"/>
      <c r="U94" s="219"/>
      <c r="V94" s="219"/>
      <c r="W94" s="219"/>
      <c r="X94" s="219"/>
      <c r="Y94" s="219"/>
      <c r="Z94" s="219"/>
    </row>
    <row r="95" spans="1:26" s="221" customFormat="1" ht="12.75">
      <c r="A95" s="811">
        <v>40218</v>
      </c>
      <c r="B95" s="812" t="s">
        <v>186</v>
      </c>
      <c r="C95" s="813" t="s">
        <v>109</v>
      </c>
      <c r="D95" s="802">
        <v>16</v>
      </c>
      <c r="E95" s="802">
        <v>130.31</v>
      </c>
      <c r="F95" s="863">
        <f t="shared" si="1"/>
        <v>2084.96</v>
      </c>
      <c r="G95" s="218"/>
      <c r="H95" s="219"/>
      <c r="I95" s="219"/>
      <c r="J95" s="219"/>
      <c r="K95" s="219"/>
      <c r="L95" s="219"/>
      <c r="M95" s="219"/>
      <c r="N95" s="220"/>
      <c r="O95" s="219"/>
      <c r="P95" s="219"/>
      <c r="Q95" s="219"/>
      <c r="R95" s="219"/>
      <c r="S95" s="219"/>
      <c r="T95" s="219"/>
      <c r="U95" s="219"/>
      <c r="V95" s="219"/>
      <c r="W95" s="219"/>
      <c r="X95" s="219"/>
      <c r="Y95" s="219"/>
      <c r="Z95" s="219"/>
    </row>
    <row r="96" spans="1:26" s="221" customFormat="1" ht="12.75">
      <c r="A96" s="811">
        <v>40226</v>
      </c>
      <c r="B96" s="812" t="s">
        <v>187</v>
      </c>
      <c r="C96" s="813" t="s">
        <v>109</v>
      </c>
      <c r="D96" s="802">
        <v>16</v>
      </c>
      <c r="E96" s="802">
        <v>160.63999999999999</v>
      </c>
      <c r="F96" s="863">
        <f t="shared" si="1"/>
        <v>2570.2399999999998</v>
      </c>
      <c r="G96" s="218"/>
      <c r="H96" s="219"/>
      <c r="I96" s="219"/>
      <c r="J96" s="219"/>
      <c r="K96" s="219"/>
      <c r="L96" s="219"/>
      <c r="M96" s="219"/>
      <c r="N96" s="220"/>
      <c r="O96" s="219"/>
      <c r="P96" s="219"/>
      <c r="Q96" s="219"/>
      <c r="R96" s="219"/>
      <c r="S96" s="219"/>
      <c r="T96" s="219"/>
      <c r="U96" s="219"/>
      <c r="V96" s="219"/>
      <c r="W96" s="219"/>
      <c r="X96" s="219"/>
      <c r="Y96" s="219"/>
      <c r="Z96" s="219"/>
    </row>
    <row r="97" spans="1:26" s="221" customFormat="1" ht="12.75">
      <c r="A97" s="811">
        <v>40227</v>
      </c>
      <c r="B97" s="812" t="s">
        <v>188</v>
      </c>
      <c r="C97" s="813" t="s">
        <v>109</v>
      </c>
      <c r="D97" s="802">
        <v>16</v>
      </c>
      <c r="E97" s="802">
        <v>136.99</v>
      </c>
      <c r="F97" s="863">
        <f t="shared" si="1"/>
        <v>2191.84</v>
      </c>
      <c r="G97" s="218"/>
      <c r="H97" s="219"/>
      <c r="I97" s="219"/>
      <c r="J97" s="219"/>
      <c r="K97" s="219"/>
      <c r="L97" s="219"/>
      <c r="M97" s="219"/>
      <c r="N97" s="220"/>
      <c r="O97" s="219"/>
      <c r="P97" s="219"/>
      <c r="Q97" s="219"/>
      <c r="R97" s="219"/>
      <c r="S97" s="219"/>
      <c r="T97" s="219"/>
      <c r="U97" s="219"/>
      <c r="V97" s="219"/>
      <c r="W97" s="219"/>
      <c r="X97" s="219"/>
      <c r="Y97" s="219"/>
      <c r="Z97" s="219"/>
    </row>
    <row r="98" spans="1:26" s="221" customFormat="1" ht="12.75">
      <c r="A98" s="811">
        <v>40230</v>
      </c>
      <c r="B98" s="812" t="s">
        <v>189</v>
      </c>
      <c r="C98" s="813" t="s">
        <v>109</v>
      </c>
      <c r="D98" s="802">
        <v>16</v>
      </c>
      <c r="E98" s="802">
        <v>167.14</v>
      </c>
      <c r="F98" s="863">
        <f t="shared" si="1"/>
        <v>2674.24</v>
      </c>
      <c r="G98" s="218"/>
      <c r="H98" s="219"/>
      <c r="I98" s="219"/>
      <c r="J98" s="219"/>
      <c r="K98" s="219"/>
      <c r="L98" s="219"/>
      <c r="M98" s="219"/>
      <c r="N98" s="220"/>
      <c r="O98" s="219"/>
      <c r="P98" s="219"/>
      <c r="Q98" s="219"/>
      <c r="R98" s="219"/>
      <c r="S98" s="219"/>
      <c r="T98" s="219"/>
      <c r="U98" s="219"/>
      <c r="V98" s="219"/>
      <c r="W98" s="219"/>
      <c r="X98" s="219"/>
      <c r="Y98" s="219"/>
      <c r="Z98" s="219"/>
    </row>
    <row r="99" spans="1:26" s="221" customFormat="1" ht="12.75">
      <c r="A99" s="811">
        <v>40235</v>
      </c>
      <c r="B99" s="812" t="s">
        <v>190</v>
      </c>
      <c r="C99" s="813" t="s">
        <v>109</v>
      </c>
      <c r="D99" s="802">
        <v>16</v>
      </c>
      <c r="E99" s="802">
        <v>151.33000000000001</v>
      </c>
      <c r="F99" s="863">
        <f t="shared" si="1"/>
        <v>2421.2800000000002</v>
      </c>
      <c r="G99" s="218"/>
      <c r="H99" s="219"/>
      <c r="I99" s="219"/>
      <c r="J99" s="219"/>
      <c r="K99" s="219"/>
      <c r="L99" s="219"/>
      <c r="M99" s="219"/>
      <c r="N99" s="220"/>
      <c r="O99" s="219"/>
      <c r="P99" s="219"/>
      <c r="Q99" s="219"/>
      <c r="R99" s="219"/>
      <c r="S99" s="219"/>
      <c r="T99" s="219"/>
      <c r="U99" s="219"/>
      <c r="V99" s="219"/>
      <c r="W99" s="219"/>
      <c r="X99" s="219"/>
      <c r="Y99" s="219"/>
      <c r="Z99" s="219"/>
    </row>
    <row r="100" spans="1:26" s="221" customFormat="1" ht="12.75">
      <c r="A100" s="814">
        <v>40300</v>
      </c>
      <c r="B100" s="815" t="s">
        <v>191</v>
      </c>
      <c r="C100" s="816" t="s">
        <v>134</v>
      </c>
      <c r="D100" s="802"/>
      <c r="E100" s="802"/>
      <c r="F100" s="863"/>
      <c r="G100" s="218"/>
      <c r="H100" s="219"/>
      <c r="I100" s="219"/>
      <c r="J100" s="219"/>
      <c r="K100" s="219"/>
      <c r="L100" s="219"/>
      <c r="M100" s="219"/>
      <c r="N100" s="220"/>
      <c r="O100" s="219"/>
      <c r="P100" s="219"/>
      <c r="Q100" s="219"/>
      <c r="R100" s="219"/>
      <c r="S100" s="219"/>
      <c r="T100" s="219"/>
      <c r="U100" s="219"/>
      <c r="V100" s="219"/>
      <c r="W100" s="219"/>
      <c r="X100" s="219"/>
      <c r="Y100" s="219"/>
      <c r="Z100" s="219"/>
    </row>
    <row r="101" spans="1:26" s="221" customFormat="1" ht="12.75">
      <c r="A101" s="811">
        <v>40330</v>
      </c>
      <c r="B101" s="812" t="s">
        <v>192</v>
      </c>
      <c r="C101" s="813" t="s">
        <v>109</v>
      </c>
      <c r="D101" s="802">
        <v>40</v>
      </c>
      <c r="E101" s="802">
        <v>253.9</v>
      </c>
      <c r="F101" s="863">
        <f t="shared" si="1"/>
        <v>10156</v>
      </c>
      <c r="G101" s="218"/>
      <c r="H101" s="219"/>
      <c r="I101" s="219"/>
      <c r="J101" s="219"/>
      <c r="K101" s="219"/>
      <c r="L101" s="219"/>
      <c r="M101" s="219"/>
      <c r="N101" s="220"/>
      <c r="O101" s="219"/>
      <c r="P101" s="219"/>
      <c r="Q101" s="219"/>
      <c r="R101" s="219"/>
      <c r="S101" s="219"/>
      <c r="T101" s="219"/>
      <c r="U101" s="219"/>
      <c r="V101" s="219"/>
      <c r="W101" s="219"/>
      <c r="X101" s="219"/>
      <c r="Y101" s="219"/>
      <c r="Z101" s="219"/>
    </row>
    <row r="102" spans="1:26" s="221" customFormat="1" ht="12.75">
      <c r="A102" s="811">
        <v>40331</v>
      </c>
      <c r="B102" s="812" t="s">
        <v>193</v>
      </c>
      <c r="C102" s="813" t="s">
        <v>109</v>
      </c>
      <c r="D102" s="802">
        <v>40</v>
      </c>
      <c r="E102" s="802">
        <v>255.83</v>
      </c>
      <c r="F102" s="863">
        <f t="shared" si="1"/>
        <v>10233.200000000001</v>
      </c>
      <c r="G102" s="218"/>
      <c r="H102" s="219"/>
      <c r="I102" s="219"/>
      <c r="J102" s="219"/>
      <c r="K102" s="219"/>
      <c r="L102" s="219"/>
      <c r="M102" s="219"/>
      <c r="N102" s="220"/>
      <c r="O102" s="219"/>
      <c r="P102" s="219"/>
      <c r="Q102" s="219"/>
      <c r="R102" s="219"/>
      <c r="S102" s="219"/>
      <c r="T102" s="219"/>
      <c r="U102" s="219"/>
      <c r="V102" s="219"/>
      <c r="W102" s="219"/>
      <c r="X102" s="219"/>
      <c r="Y102" s="219"/>
      <c r="Z102" s="219"/>
    </row>
    <row r="103" spans="1:26" s="221" customFormat="1" ht="12.75">
      <c r="A103" s="811">
        <v>40332</v>
      </c>
      <c r="B103" s="812" t="s">
        <v>194</v>
      </c>
      <c r="C103" s="813" t="s">
        <v>109</v>
      </c>
      <c r="D103" s="802">
        <v>20</v>
      </c>
      <c r="E103" s="802">
        <v>259.14</v>
      </c>
      <c r="F103" s="863">
        <f t="shared" si="1"/>
        <v>5182.8</v>
      </c>
      <c r="G103" s="229"/>
      <c r="H103" s="219"/>
      <c r="I103" s="219"/>
      <c r="J103" s="219"/>
      <c r="K103" s="219"/>
      <c r="L103" s="219"/>
      <c r="M103" s="219"/>
      <c r="N103" s="220"/>
      <c r="O103" s="219"/>
      <c r="P103" s="219"/>
      <c r="Q103" s="219"/>
      <c r="R103" s="219"/>
      <c r="S103" s="219"/>
      <c r="T103" s="219"/>
      <c r="U103" s="219"/>
      <c r="V103" s="219"/>
      <c r="W103" s="219"/>
      <c r="X103" s="219"/>
      <c r="Y103" s="219"/>
      <c r="Z103" s="219"/>
    </row>
    <row r="104" spans="1:26" s="221" customFormat="1" ht="12.75">
      <c r="A104" s="811">
        <v>40335</v>
      </c>
      <c r="B104" s="812" t="s">
        <v>195</v>
      </c>
      <c r="C104" s="813" t="s">
        <v>109</v>
      </c>
      <c r="D104" s="802">
        <v>20</v>
      </c>
      <c r="E104" s="802">
        <v>365.75</v>
      </c>
      <c r="F104" s="863">
        <f t="shared" si="1"/>
        <v>7315</v>
      </c>
      <c r="G104" s="229"/>
      <c r="H104" s="219"/>
      <c r="I104" s="219"/>
      <c r="J104" s="219"/>
      <c r="K104" s="219"/>
      <c r="L104" s="219"/>
      <c r="M104" s="219"/>
      <c r="N104" s="220"/>
      <c r="O104" s="219"/>
      <c r="P104" s="219"/>
      <c r="Q104" s="219"/>
      <c r="R104" s="219"/>
      <c r="S104" s="219"/>
      <c r="T104" s="219"/>
      <c r="U104" s="219"/>
      <c r="V104" s="219"/>
      <c r="W104" s="219"/>
      <c r="X104" s="219"/>
      <c r="Y104" s="219"/>
      <c r="Z104" s="219"/>
    </row>
    <row r="105" spans="1:26" s="221" customFormat="1" ht="25.5">
      <c r="A105" s="811">
        <v>40351</v>
      </c>
      <c r="B105" s="812" t="s">
        <v>196</v>
      </c>
      <c r="C105" s="813" t="s">
        <v>109</v>
      </c>
      <c r="D105" s="802">
        <v>400</v>
      </c>
      <c r="E105" s="802">
        <v>87.699999999999989</v>
      </c>
      <c r="F105" s="863">
        <f t="shared" si="1"/>
        <v>35080</v>
      </c>
      <c r="G105" s="229"/>
      <c r="H105" s="219"/>
      <c r="I105" s="219"/>
      <c r="J105" s="219"/>
      <c r="K105" s="219"/>
      <c r="L105" s="219"/>
      <c r="M105" s="219"/>
      <c r="N105" s="220"/>
      <c r="O105" s="219"/>
      <c r="P105" s="219"/>
      <c r="Q105" s="219"/>
      <c r="R105" s="219"/>
      <c r="S105" s="219"/>
      <c r="T105" s="219"/>
      <c r="U105" s="219"/>
      <c r="V105" s="219"/>
      <c r="W105" s="219"/>
      <c r="X105" s="219"/>
      <c r="Y105" s="219"/>
      <c r="Z105" s="219"/>
    </row>
    <row r="106" spans="1:26" s="221" customFormat="1" ht="25.5">
      <c r="A106" s="811">
        <v>40352</v>
      </c>
      <c r="B106" s="812" t="s">
        <v>197</v>
      </c>
      <c r="C106" s="813" t="s">
        <v>109</v>
      </c>
      <c r="D106" s="802">
        <v>400</v>
      </c>
      <c r="E106" s="802">
        <v>87.699999999999989</v>
      </c>
      <c r="F106" s="863">
        <f t="shared" si="1"/>
        <v>35080</v>
      </c>
      <c r="G106" s="229"/>
      <c r="H106" s="219"/>
      <c r="I106" s="219"/>
      <c r="J106" s="219"/>
      <c r="K106" s="219"/>
      <c r="L106" s="219"/>
      <c r="M106" s="219"/>
      <c r="N106" s="220"/>
      <c r="O106" s="219"/>
      <c r="P106" s="219"/>
      <c r="Q106" s="219"/>
      <c r="R106" s="219"/>
      <c r="S106" s="219"/>
      <c r="T106" s="219"/>
      <c r="U106" s="219"/>
      <c r="V106" s="219"/>
      <c r="W106" s="219"/>
      <c r="X106" s="219"/>
      <c r="Y106" s="219"/>
      <c r="Z106" s="219"/>
    </row>
    <row r="107" spans="1:26" s="221" customFormat="1" ht="25.5">
      <c r="A107" s="811">
        <v>40353</v>
      </c>
      <c r="B107" s="812" t="s">
        <v>198</v>
      </c>
      <c r="C107" s="813" t="s">
        <v>109</v>
      </c>
      <c r="D107" s="802">
        <v>40</v>
      </c>
      <c r="E107" s="802">
        <v>174.94</v>
      </c>
      <c r="F107" s="863">
        <f t="shared" si="1"/>
        <v>6997.6</v>
      </c>
      <c r="G107" s="229"/>
      <c r="H107" s="219"/>
      <c r="I107" s="219"/>
      <c r="J107" s="219"/>
      <c r="K107" s="219"/>
      <c r="L107" s="219"/>
      <c r="M107" s="219"/>
      <c r="N107" s="220"/>
      <c r="O107" s="219"/>
      <c r="P107" s="219"/>
      <c r="Q107" s="219"/>
      <c r="R107" s="219"/>
      <c r="S107" s="219"/>
      <c r="T107" s="219"/>
      <c r="U107" s="219"/>
      <c r="V107" s="219"/>
      <c r="W107" s="219"/>
      <c r="X107" s="219"/>
      <c r="Y107" s="219"/>
      <c r="Z107" s="219"/>
    </row>
    <row r="108" spans="1:26" s="221" customFormat="1" ht="25.5">
      <c r="A108" s="811">
        <v>40354</v>
      </c>
      <c r="B108" s="812" t="s">
        <v>199</v>
      </c>
      <c r="C108" s="813" t="s">
        <v>109</v>
      </c>
      <c r="D108" s="802">
        <v>400</v>
      </c>
      <c r="E108" s="802">
        <v>106.58</v>
      </c>
      <c r="F108" s="863">
        <f t="shared" si="1"/>
        <v>42632</v>
      </c>
      <c r="G108" s="229"/>
      <c r="H108" s="219"/>
      <c r="I108" s="219"/>
      <c r="J108" s="219"/>
      <c r="K108" s="219"/>
      <c r="L108" s="219"/>
      <c r="M108" s="219"/>
      <c r="N108" s="220"/>
      <c r="O108" s="219"/>
      <c r="P108" s="219"/>
      <c r="Q108" s="219"/>
      <c r="R108" s="219"/>
      <c r="S108" s="219"/>
      <c r="T108" s="219"/>
      <c r="U108" s="219"/>
      <c r="V108" s="219"/>
      <c r="W108" s="219"/>
      <c r="X108" s="219"/>
      <c r="Y108" s="219"/>
      <c r="Z108" s="219"/>
    </row>
    <row r="109" spans="1:26" s="221" customFormat="1" ht="25.5">
      <c r="A109" s="811">
        <v>40355</v>
      </c>
      <c r="B109" s="812" t="s">
        <v>200</v>
      </c>
      <c r="C109" s="813" t="s">
        <v>109</v>
      </c>
      <c r="D109" s="802">
        <v>40</v>
      </c>
      <c r="E109" s="802">
        <v>223.71</v>
      </c>
      <c r="F109" s="863">
        <f t="shared" si="1"/>
        <v>8948.4</v>
      </c>
      <c r="G109" s="229"/>
      <c r="H109" s="219"/>
      <c r="I109" s="219"/>
      <c r="J109" s="219"/>
      <c r="K109" s="219"/>
      <c r="L109" s="219"/>
      <c r="M109" s="219"/>
      <c r="N109" s="220"/>
      <c r="O109" s="219"/>
      <c r="P109" s="219"/>
      <c r="Q109" s="219"/>
      <c r="R109" s="219"/>
      <c r="S109" s="219"/>
      <c r="T109" s="219"/>
      <c r="U109" s="219"/>
      <c r="V109" s="219"/>
      <c r="W109" s="219"/>
      <c r="X109" s="219"/>
      <c r="Y109" s="219"/>
      <c r="Z109" s="219"/>
    </row>
    <row r="110" spans="1:26" s="221" customFormat="1" ht="25.5">
      <c r="A110" s="811">
        <v>40356</v>
      </c>
      <c r="B110" s="812" t="s">
        <v>201</v>
      </c>
      <c r="C110" s="813" t="s">
        <v>109</v>
      </c>
      <c r="D110" s="802">
        <v>400</v>
      </c>
      <c r="E110" s="802">
        <v>107.18</v>
      </c>
      <c r="F110" s="863">
        <f t="shared" si="1"/>
        <v>42872</v>
      </c>
      <c r="G110" s="229"/>
      <c r="H110" s="219"/>
      <c r="I110" s="219"/>
      <c r="J110" s="219"/>
      <c r="K110" s="219"/>
      <c r="L110" s="219"/>
      <c r="M110" s="219"/>
      <c r="N110" s="220"/>
      <c r="O110" s="219"/>
      <c r="P110" s="219"/>
      <c r="Q110" s="219"/>
      <c r="R110" s="219"/>
      <c r="S110" s="219"/>
      <c r="T110" s="219"/>
      <c r="U110" s="219"/>
      <c r="V110" s="219"/>
      <c r="W110" s="219"/>
      <c r="X110" s="219"/>
      <c r="Y110" s="219"/>
      <c r="Z110" s="219"/>
    </row>
    <row r="111" spans="1:26" s="224" customFormat="1" ht="25.5">
      <c r="A111" s="811">
        <v>40357</v>
      </c>
      <c r="B111" s="812" t="s">
        <v>202</v>
      </c>
      <c r="C111" s="813" t="s">
        <v>109</v>
      </c>
      <c r="D111" s="802">
        <v>400</v>
      </c>
      <c r="E111" s="802">
        <v>117.1</v>
      </c>
      <c r="F111" s="863">
        <f t="shared" si="1"/>
        <v>46840</v>
      </c>
      <c r="G111" s="222"/>
      <c r="H111" s="223"/>
      <c r="I111" s="223"/>
      <c r="J111" s="223"/>
      <c r="K111" s="223"/>
      <c r="L111" s="223"/>
      <c r="M111" s="223"/>
      <c r="N111" s="216"/>
      <c r="O111" s="223"/>
      <c r="P111" s="223"/>
      <c r="Q111" s="223"/>
      <c r="R111" s="223"/>
      <c r="S111" s="223"/>
      <c r="T111" s="223"/>
      <c r="U111" s="223"/>
      <c r="V111" s="223"/>
      <c r="W111" s="223"/>
      <c r="X111" s="223"/>
      <c r="Y111" s="223"/>
      <c r="Z111" s="223"/>
    </row>
    <row r="112" spans="1:26" s="221" customFormat="1" ht="25.5">
      <c r="A112" s="811">
        <v>40358</v>
      </c>
      <c r="B112" s="812" t="s">
        <v>203</v>
      </c>
      <c r="C112" s="813" t="s">
        <v>109</v>
      </c>
      <c r="D112" s="802">
        <v>40</v>
      </c>
      <c r="E112" s="802">
        <v>182.65</v>
      </c>
      <c r="F112" s="863">
        <f t="shared" si="1"/>
        <v>7306</v>
      </c>
      <c r="G112" s="218"/>
      <c r="H112" s="219"/>
      <c r="I112" s="219"/>
      <c r="J112" s="219"/>
      <c r="K112" s="219"/>
      <c r="L112" s="219"/>
      <c r="M112" s="219"/>
      <c r="N112" s="220"/>
      <c r="O112" s="219"/>
      <c r="P112" s="219"/>
      <c r="Q112" s="219"/>
      <c r="R112" s="219"/>
      <c r="S112" s="219"/>
      <c r="T112" s="219"/>
      <c r="U112" s="219"/>
      <c r="V112" s="219"/>
      <c r="W112" s="219"/>
      <c r="X112" s="219"/>
      <c r="Y112" s="219"/>
      <c r="Z112" s="219"/>
    </row>
    <row r="113" spans="1:26" s="221" customFormat="1" ht="25.5">
      <c r="A113" s="811">
        <v>40359</v>
      </c>
      <c r="B113" s="812" t="s">
        <v>204</v>
      </c>
      <c r="C113" s="813" t="s">
        <v>109</v>
      </c>
      <c r="D113" s="802">
        <v>40</v>
      </c>
      <c r="E113" s="802">
        <v>225.51</v>
      </c>
      <c r="F113" s="863">
        <f t="shared" si="1"/>
        <v>9020.4</v>
      </c>
      <c r="G113" s="218"/>
      <c r="H113" s="219"/>
      <c r="I113" s="219"/>
      <c r="J113" s="219"/>
      <c r="K113" s="219"/>
      <c r="L113" s="219"/>
      <c r="M113" s="219"/>
      <c r="N113" s="220"/>
      <c r="O113" s="219"/>
      <c r="P113" s="219"/>
      <c r="Q113" s="219"/>
      <c r="R113" s="219"/>
      <c r="S113" s="219"/>
      <c r="T113" s="219"/>
      <c r="U113" s="219"/>
      <c r="V113" s="219"/>
      <c r="W113" s="219"/>
      <c r="X113" s="219"/>
      <c r="Y113" s="219"/>
      <c r="Z113" s="219"/>
    </row>
    <row r="114" spans="1:26" s="221" customFormat="1" ht="12.75">
      <c r="A114" s="811">
        <v>45001</v>
      </c>
      <c r="B114" s="812" t="s">
        <v>205</v>
      </c>
      <c r="C114" s="813" t="s">
        <v>101</v>
      </c>
      <c r="D114" s="802">
        <v>160</v>
      </c>
      <c r="E114" s="802">
        <v>58.150000000000006</v>
      </c>
      <c r="F114" s="863">
        <f t="shared" si="1"/>
        <v>9304</v>
      </c>
      <c r="G114" s="218"/>
      <c r="H114" s="219"/>
      <c r="I114" s="219"/>
      <c r="J114" s="219"/>
      <c r="K114" s="219"/>
      <c r="L114" s="219"/>
      <c r="M114" s="219"/>
      <c r="N114" s="220"/>
      <c r="O114" s="219"/>
      <c r="P114" s="219"/>
      <c r="Q114" s="219"/>
      <c r="R114" s="219"/>
      <c r="S114" s="219"/>
      <c r="T114" s="219"/>
      <c r="U114" s="219"/>
      <c r="V114" s="219"/>
      <c r="W114" s="219"/>
      <c r="X114" s="219"/>
      <c r="Y114" s="219"/>
      <c r="Z114" s="219"/>
    </row>
    <row r="115" spans="1:26" s="221" customFormat="1" ht="12.75">
      <c r="A115" s="811">
        <v>45004</v>
      </c>
      <c r="B115" s="812" t="s">
        <v>206</v>
      </c>
      <c r="C115" s="813" t="s">
        <v>101</v>
      </c>
      <c r="D115" s="802">
        <v>240</v>
      </c>
      <c r="E115" s="802">
        <v>43.61</v>
      </c>
      <c r="F115" s="863">
        <f t="shared" si="1"/>
        <v>10466.4</v>
      </c>
      <c r="G115" s="218"/>
      <c r="H115" s="219"/>
      <c r="I115" s="219"/>
      <c r="J115" s="219"/>
      <c r="K115" s="219"/>
      <c r="L115" s="219"/>
      <c r="M115" s="219"/>
      <c r="N115" s="220"/>
      <c r="O115" s="219"/>
      <c r="P115" s="219"/>
      <c r="Q115" s="219"/>
      <c r="R115" s="219"/>
      <c r="S115" s="219"/>
      <c r="T115" s="219"/>
      <c r="U115" s="219"/>
      <c r="V115" s="219"/>
      <c r="W115" s="219"/>
      <c r="X115" s="219"/>
      <c r="Y115" s="219"/>
      <c r="Z115" s="219"/>
    </row>
    <row r="116" spans="1:26" s="221" customFormat="1" ht="12.75">
      <c r="A116" s="811">
        <v>45007</v>
      </c>
      <c r="B116" s="812" t="s">
        <v>207</v>
      </c>
      <c r="C116" s="813" t="s">
        <v>101</v>
      </c>
      <c r="D116" s="802">
        <v>80</v>
      </c>
      <c r="E116" s="802">
        <v>36.340000000000003</v>
      </c>
      <c r="F116" s="863">
        <f t="shared" si="1"/>
        <v>2907.2</v>
      </c>
      <c r="G116" s="218"/>
      <c r="H116" s="219"/>
      <c r="I116" s="219"/>
      <c r="J116" s="219"/>
      <c r="K116" s="219"/>
      <c r="L116" s="219"/>
      <c r="M116" s="219"/>
      <c r="N116" s="220"/>
      <c r="O116" s="219"/>
      <c r="P116" s="219"/>
      <c r="Q116" s="219"/>
      <c r="R116" s="219"/>
      <c r="S116" s="219"/>
      <c r="T116" s="219"/>
      <c r="U116" s="219"/>
      <c r="V116" s="219"/>
      <c r="W116" s="219"/>
      <c r="X116" s="219"/>
      <c r="Y116" s="219"/>
      <c r="Z116" s="219"/>
    </row>
    <row r="117" spans="1:26" s="221" customFormat="1" ht="12.75">
      <c r="A117" s="811">
        <v>45009</v>
      </c>
      <c r="B117" s="812" t="s">
        <v>208</v>
      </c>
      <c r="C117" s="813" t="s">
        <v>101</v>
      </c>
      <c r="D117" s="802">
        <v>8</v>
      </c>
      <c r="E117" s="802">
        <v>188.99</v>
      </c>
      <c r="F117" s="863">
        <f t="shared" si="1"/>
        <v>1511.92</v>
      </c>
      <c r="G117" s="218"/>
      <c r="H117" s="219"/>
      <c r="I117" s="219"/>
      <c r="J117" s="219"/>
      <c r="K117" s="219"/>
      <c r="L117" s="219"/>
      <c r="M117" s="219"/>
      <c r="N117" s="220"/>
      <c r="O117" s="219"/>
      <c r="P117" s="219"/>
      <c r="Q117" s="219"/>
      <c r="R117" s="219"/>
      <c r="S117" s="219"/>
      <c r="T117" s="219"/>
      <c r="U117" s="219"/>
      <c r="V117" s="219"/>
      <c r="W117" s="219"/>
      <c r="X117" s="219"/>
      <c r="Y117" s="219"/>
      <c r="Z117" s="219"/>
    </row>
    <row r="118" spans="1:26" s="221" customFormat="1" ht="12.75">
      <c r="A118" s="811">
        <v>45010</v>
      </c>
      <c r="B118" s="812" t="s">
        <v>209</v>
      </c>
      <c r="C118" s="813" t="s">
        <v>109</v>
      </c>
      <c r="D118" s="802">
        <v>80</v>
      </c>
      <c r="E118" s="802">
        <v>7.26</v>
      </c>
      <c r="F118" s="863">
        <f t="shared" si="1"/>
        <v>580.79999999999995</v>
      </c>
      <c r="G118" s="218"/>
      <c r="H118" s="219"/>
      <c r="I118" s="219"/>
      <c r="J118" s="219"/>
      <c r="K118" s="219"/>
      <c r="L118" s="219"/>
      <c r="M118" s="219"/>
      <c r="N118" s="220"/>
      <c r="O118" s="219"/>
      <c r="P118" s="219"/>
      <c r="Q118" s="219"/>
      <c r="R118" s="219"/>
      <c r="S118" s="219"/>
      <c r="T118" s="219"/>
      <c r="U118" s="219"/>
      <c r="V118" s="219"/>
      <c r="W118" s="219"/>
      <c r="X118" s="219"/>
      <c r="Y118" s="219"/>
      <c r="Z118" s="219"/>
    </row>
    <row r="119" spans="1:26" s="221" customFormat="1" ht="12.75">
      <c r="A119" s="814">
        <v>46000</v>
      </c>
      <c r="B119" s="815" t="s">
        <v>210</v>
      </c>
      <c r="C119" s="816" t="s">
        <v>134</v>
      </c>
      <c r="D119" s="802"/>
      <c r="E119" s="802"/>
      <c r="F119" s="863"/>
      <c r="G119" s="218"/>
      <c r="H119" s="219"/>
      <c r="I119" s="219"/>
      <c r="J119" s="219"/>
      <c r="K119" s="219"/>
      <c r="L119" s="219"/>
      <c r="M119" s="219"/>
      <c r="N119" s="220"/>
      <c r="O119" s="219"/>
      <c r="P119" s="219"/>
      <c r="Q119" s="219"/>
      <c r="R119" s="219"/>
      <c r="S119" s="219"/>
      <c r="T119" s="219"/>
      <c r="U119" s="219"/>
      <c r="V119" s="219"/>
      <c r="W119" s="219"/>
      <c r="X119" s="219"/>
      <c r="Y119" s="219"/>
      <c r="Z119" s="219"/>
    </row>
    <row r="120" spans="1:26" s="221" customFormat="1" ht="12.75">
      <c r="A120" s="811">
        <v>46005</v>
      </c>
      <c r="B120" s="812" t="s">
        <v>211</v>
      </c>
      <c r="C120" s="813" t="s">
        <v>101</v>
      </c>
      <c r="D120" s="802">
        <v>8</v>
      </c>
      <c r="E120" s="802">
        <v>94.49</v>
      </c>
      <c r="F120" s="863">
        <f t="shared" si="1"/>
        <v>755.92</v>
      </c>
      <c r="G120" s="218"/>
      <c r="H120" s="219"/>
      <c r="I120" s="219"/>
      <c r="J120" s="219"/>
      <c r="K120" s="219"/>
      <c r="L120" s="219"/>
      <c r="M120" s="219"/>
      <c r="N120" s="220"/>
      <c r="O120" s="219"/>
      <c r="P120" s="219"/>
      <c r="Q120" s="219"/>
      <c r="R120" s="219"/>
      <c r="S120" s="219"/>
      <c r="T120" s="219"/>
      <c r="U120" s="219"/>
      <c r="V120" s="219"/>
      <c r="W120" s="219"/>
      <c r="X120" s="219"/>
      <c r="Y120" s="219"/>
      <c r="Z120" s="219"/>
    </row>
    <row r="121" spans="1:26" s="221" customFormat="1" ht="12.75">
      <c r="A121" s="811">
        <v>46007</v>
      </c>
      <c r="B121" s="812" t="s">
        <v>212</v>
      </c>
      <c r="C121" s="813" t="s">
        <v>109</v>
      </c>
      <c r="D121" s="802">
        <v>8</v>
      </c>
      <c r="E121" s="802">
        <v>14.54</v>
      </c>
      <c r="F121" s="863">
        <f t="shared" si="1"/>
        <v>116.32</v>
      </c>
      <c r="G121" s="218"/>
      <c r="H121" s="219"/>
      <c r="I121" s="219"/>
      <c r="J121" s="219"/>
      <c r="K121" s="219"/>
      <c r="L121" s="219"/>
      <c r="M121" s="219"/>
      <c r="N121" s="220"/>
      <c r="O121" s="219"/>
      <c r="P121" s="219"/>
      <c r="Q121" s="219"/>
      <c r="R121" s="219"/>
      <c r="S121" s="219"/>
      <c r="T121" s="219"/>
      <c r="U121" s="219"/>
      <c r="V121" s="219"/>
      <c r="W121" s="219"/>
      <c r="X121" s="219"/>
      <c r="Y121" s="219"/>
      <c r="Z121" s="219"/>
    </row>
    <row r="122" spans="1:26" s="221" customFormat="1" ht="12.75">
      <c r="A122" s="811">
        <v>46010</v>
      </c>
      <c r="B122" s="812" t="s">
        <v>213</v>
      </c>
      <c r="C122" s="813" t="s">
        <v>109</v>
      </c>
      <c r="D122" s="802">
        <v>160</v>
      </c>
      <c r="E122" s="802">
        <v>14.54</v>
      </c>
      <c r="F122" s="863">
        <f t="shared" si="1"/>
        <v>2326.4</v>
      </c>
      <c r="G122" s="218"/>
      <c r="H122" s="219"/>
      <c r="I122" s="219"/>
      <c r="J122" s="219"/>
      <c r="K122" s="219"/>
      <c r="L122" s="219"/>
      <c r="M122" s="219"/>
      <c r="N122" s="220"/>
      <c r="O122" s="219"/>
      <c r="P122" s="219"/>
      <c r="Q122" s="219"/>
      <c r="R122" s="219"/>
      <c r="S122" s="219"/>
      <c r="T122" s="219"/>
      <c r="U122" s="219"/>
      <c r="V122" s="219"/>
      <c r="W122" s="219"/>
      <c r="X122" s="219"/>
      <c r="Y122" s="219"/>
      <c r="Z122" s="219"/>
    </row>
    <row r="123" spans="1:26" s="221" customFormat="1" ht="12.75">
      <c r="A123" s="811">
        <v>46015</v>
      </c>
      <c r="B123" s="812" t="s">
        <v>214</v>
      </c>
      <c r="C123" s="813" t="s">
        <v>109</v>
      </c>
      <c r="D123" s="802">
        <v>16</v>
      </c>
      <c r="E123" s="802">
        <v>7.25</v>
      </c>
      <c r="F123" s="863">
        <f t="shared" si="1"/>
        <v>116</v>
      </c>
      <c r="G123" s="218"/>
      <c r="H123" s="219"/>
      <c r="I123" s="219"/>
      <c r="J123" s="219"/>
      <c r="K123" s="219"/>
      <c r="L123" s="219"/>
      <c r="M123" s="219"/>
      <c r="N123" s="220"/>
      <c r="O123" s="219"/>
      <c r="P123" s="219"/>
      <c r="Q123" s="219"/>
      <c r="R123" s="219"/>
      <c r="S123" s="219"/>
      <c r="T123" s="219"/>
      <c r="U123" s="219"/>
      <c r="V123" s="219"/>
      <c r="W123" s="219"/>
      <c r="X123" s="219"/>
      <c r="Y123" s="219"/>
      <c r="Z123" s="219"/>
    </row>
    <row r="124" spans="1:26" s="221" customFormat="1" ht="12.75">
      <c r="A124" s="811">
        <v>46016</v>
      </c>
      <c r="B124" s="812" t="s">
        <v>215</v>
      </c>
      <c r="C124" s="813" t="s">
        <v>109</v>
      </c>
      <c r="D124" s="802">
        <v>16</v>
      </c>
      <c r="E124" s="802">
        <v>14.49</v>
      </c>
      <c r="F124" s="863">
        <f t="shared" si="1"/>
        <v>231.84</v>
      </c>
      <c r="G124" s="218"/>
      <c r="H124" s="219"/>
      <c r="I124" s="219"/>
      <c r="J124" s="219"/>
      <c r="K124" s="219"/>
      <c r="L124" s="219"/>
      <c r="M124" s="219"/>
      <c r="N124" s="220"/>
      <c r="O124" s="219"/>
      <c r="P124" s="219"/>
      <c r="Q124" s="219"/>
      <c r="R124" s="219"/>
      <c r="S124" s="219"/>
      <c r="T124" s="219"/>
      <c r="U124" s="219"/>
      <c r="V124" s="219"/>
      <c r="W124" s="219"/>
      <c r="X124" s="219"/>
      <c r="Y124" s="219"/>
      <c r="Z124" s="219"/>
    </row>
    <row r="125" spans="1:26" s="221" customFormat="1" ht="12.75">
      <c r="A125" s="811">
        <v>46019</v>
      </c>
      <c r="B125" s="812" t="s">
        <v>216</v>
      </c>
      <c r="C125" s="813" t="s">
        <v>109</v>
      </c>
      <c r="D125" s="802">
        <v>400</v>
      </c>
      <c r="E125" s="802">
        <v>21.74</v>
      </c>
      <c r="F125" s="863">
        <f t="shared" si="1"/>
        <v>8696</v>
      </c>
      <c r="G125" s="218"/>
      <c r="H125" s="219"/>
      <c r="I125" s="219"/>
      <c r="J125" s="219"/>
      <c r="K125" s="219"/>
      <c r="L125" s="219"/>
      <c r="M125" s="219"/>
      <c r="N125" s="220"/>
      <c r="O125" s="219"/>
      <c r="P125" s="219"/>
      <c r="Q125" s="219"/>
      <c r="R125" s="219"/>
      <c r="S125" s="219"/>
      <c r="T125" s="219"/>
      <c r="U125" s="219"/>
      <c r="V125" s="219"/>
      <c r="W125" s="219"/>
      <c r="X125" s="219"/>
      <c r="Y125" s="219"/>
      <c r="Z125" s="219"/>
    </row>
    <row r="126" spans="1:26" s="221" customFormat="1" ht="12.75">
      <c r="A126" s="814">
        <v>47000</v>
      </c>
      <c r="B126" s="815" t="s">
        <v>217</v>
      </c>
      <c r="C126" s="816" t="s">
        <v>134</v>
      </c>
      <c r="D126" s="802"/>
      <c r="E126" s="802"/>
      <c r="F126" s="863"/>
      <c r="G126" s="218"/>
      <c r="H126" s="219"/>
      <c r="I126" s="219"/>
      <c r="J126" s="219"/>
      <c r="K126" s="219"/>
      <c r="L126" s="219"/>
      <c r="M126" s="219"/>
      <c r="N126" s="220"/>
      <c r="O126" s="219"/>
      <c r="P126" s="219"/>
      <c r="Q126" s="219"/>
      <c r="R126" s="219"/>
      <c r="S126" s="219"/>
      <c r="T126" s="219"/>
      <c r="U126" s="219"/>
      <c r="V126" s="219"/>
      <c r="W126" s="219"/>
      <c r="X126" s="219"/>
      <c r="Y126" s="219"/>
      <c r="Z126" s="219"/>
    </row>
    <row r="127" spans="1:26" s="221" customFormat="1" ht="12.75">
      <c r="A127" s="811">
        <v>47010</v>
      </c>
      <c r="B127" s="812" t="s">
        <v>218</v>
      </c>
      <c r="C127" s="813" t="s">
        <v>109</v>
      </c>
      <c r="D127" s="802">
        <v>160</v>
      </c>
      <c r="E127" s="802">
        <v>45.45</v>
      </c>
      <c r="F127" s="863">
        <f t="shared" si="1"/>
        <v>7272</v>
      </c>
      <c r="G127" s="218"/>
      <c r="H127" s="219"/>
      <c r="I127" s="219"/>
      <c r="J127" s="219"/>
      <c r="K127" s="219"/>
      <c r="L127" s="219"/>
      <c r="M127" s="219"/>
      <c r="N127" s="220"/>
      <c r="O127" s="219"/>
      <c r="P127" s="219"/>
      <c r="Q127" s="219"/>
      <c r="R127" s="219"/>
      <c r="S127" s="219"/>
      <c r="T127" s="219"/>
      <c r="U127" s="219"/>
      <c r="V127" s="219"/>
      <c r="W127" s="219"/>
      <c r="X127" s="219"/>
      <c r="Y127" s="219"/>
      <c r="Z127" s="219"/>
    </row>
    <row r="128" spans="1:26" s="221" customFormat="1" ht="16.5" customHeight="1">
      <c r="A128" s="811">
        <v>47015</v>
      </c>
      <c r="B128" s="812" t="s">
        <v>219</v>
      </c>
      <c r="C128" s="813" t="s">
        <v>109</v>
      </c>
      <c r="D128" s="802">
        <v>8</v>
      </c>
      <c r="E128" s="802">
        <v>13.75</v>
      </c>
      <c r="F128" s="863">
        <f t="shared" si="1"/>
        <v>110</v>
      </c>
      <c r="G128" s="218"/>
      <c r="H128" s="219"/>
      <c r="I128" s="219"/>
      <c r="J128" s="219"/>
      <c r="K128" s="219"/>
      <c r="L128" s="219"/>
      <c r="M128" s="219"/>
      <c r="N128" s="220"/>
      <c r="O128" s="219"/>
      <c r="P128" s="219"/>
      <c r="Q128" s="219"/>
      <c r="R128" s="219"/>
      <c r="S128" s="219"/>
      <c r="T128" s="219"/>
      <c r="U128" s="219"/>
      <c r="V128" s="219"/>
      <c r="W128" s="219"/>
      <c r="X128" s="219"/>
      <c r="Y128" s="219"/>
      <c r="Z128" s="219"/>
    </row>
    <row r="129" spans="1:26" s="221" customFormat="1" ht="12.75">
      <c r="A129" s="811">
        <v>47016</v>
      </c>
      <c r="B129" s="812" t="s">
        <v>220</v>
      </c>
      <c r="C129" s="813" t="s">
        <v>109</v>
      </c>
      <c r="D129" s="802">
        <v>8</v>
      </c>
      <c r="E129" s="802">
        <v>27.76</v>
      </c>
      <c r="F129" s="863">
        <f t="shared" si="1"/>
        <v>222.08</v>
      </c>
      <c r="G129" s="218"/>
      <c r="H129" s="219"/>
      <c r="I129" s="219"/>
      <c r="J129" s="219"/>
      <c r="K129" s="219"/>
      <c r="L129" s="219"/>
      <c r="M129" s="219"/>
      <c r="N129" s="220"/>
      <c r="O129" s="219"/>
      <c r="P129" s="219"/>
      <c r="Q129" s="219"/>
      <c r="R129" s="219"/>
      <c r="S129" s="219"/>
      <c r="T129" s="219"/>
      <c r="U129" s="219"/>
      <c r="V129" s="219"/>
      <c r="W129" s="219"/>
      <c r="X129" s="219"/>
      <c r="Y129" s="219"/>
      <c r="Z129" s="219"/>
    </row>
    <row r="130" spans="1:26" s="221" customFormat="1" ht="16.5" customHeight="1">
      <c r="A130" s="811">
        <v>47019</v>
      </c>
      <c r="B130" s="812" t="s">
        <v>221</v>
      </c>
      <c r="C130" s="813" t="s">
        <v>109</v>
      </c>
      <c r="D130" s="802">
        <v>400</v>
      </c>
      <c r="E130" s="802">
        <v>39.659999999999997</v>
      </c>
      <c r="F130" s="863">
        <f t="shared" si="1"/>
        <v>15864</v>
      </c>
      <c r="G130" s="218"/>
      <c r="H130" s="219"/>
      <c r="I130" s="219"/>
      <c r="J130" s="219"/>
      <c r="K130" s="219"/>
      <c r="L130" s="219"/>
      <c r="M130" s="219"/>
      <c r="N130" s="220"/>
      <c r="O130" s="219"/>
      <c r="P130" s="219"/>
      <c r="Q130" s="219"/>
      <c r="R130" s="219"/>
      <c r="S130" s="219"/>
      <c r="T130" s="219"/>
      <c r="U130" s="219"/>
      <c r="V130" s="219"/>
      <c r="W130" s="219"/>
      <c r="X130" s="219"/>
      <c r="Y130" s="219"/>
      <c r="Z130" s="219"/>
    </row>
    <row r="131" spans="1:26" s="221" customFormat="1" ht="12.75">
      <c r="A131" s="814">
        <v>50100</v>
      </c>
      <c r="B131" s="815" t="s">
        <v>222</v>
      </c>
      <c r="C131" s="816" t="s">
        <v>134</v>
      </c>
      <c r="D131" s="802"/>
      <c r="E131" s="802"/>
      <c r="F131" s="863"/>
      <c r="G131" s="218"/>
      <c r="H131" s="219"/>
      <c r="I131" s="219"/>
      <c r="J131" s="219"/>
      <c r="K131" s="219"/>
      <c r="L131" s="219"/>
      <c r="M131" s="219"/>
      <c r="N131" s="220"/>
      <c r="O131" s="219"/>
      <c r="P131" s="219"/>
      <c r="Q131" s="219"/>
      <c r="R131" s="219"/>
      <c r="S131" s="219"/>
      <c r="T131" s="219"/>
      <c r="U131" s="219"/>
      <c r="V131" s="219"/>
      <c r="W131" s="219"/>
      <c r="X131" s="219"/>
      <c r="Y131" s="219"/>
      <c r="Z131" s="219"/>
    </row>
    <row r="132" spans="1:26" s="221" customFormat="1" ht="25.5">
      <c r="A132" s="811">
        <v>50101</v>
      </c>
      <c r="B132" s="812" t="s">
        <v>223</v>
      </c>
      <c r="C132" s="813" t="s">
        <v>109</v>
      </c>
      <c r="D132" s="802">
        <v>80</v>
      </c>
      <c r="E132" s="802">
        <v>36.94</v>
      </c>
      <c r="F132" s="863">
        <f t="shared" si="1"/>
        <v>2955.2</v>
      </c>
      <c r="G132" s="218"/>
      <c r="H132" s="219"/>
      <c r="I132" s="219"/>
      <c r="J132" s="219"/>
      <c r="K132" s="219"/>
      <c r="L132" s="219"/>
      <c r="M132" s="219"/>
      <c r="N132" s="220"/>
      <c r="O132" s="219"/>
      <c r="P132" s="219"/>
      <c r="Q132" s="219"/>
      <c r="R132" s="219"/>
      <c r="S132" s="219"/>
      <c r="T132" s="219"/>
      <c r="U132" s="219"/>
      <c r="V132" s="219"/>
      <c r="W132" s="219"/>
      <c r="X132" s="219"/>
      <c r="Y132" s="219"/>
      <c r="Z132" s="219"/>
    </row>
    <row r="133" spans="1:26" s="221" customFormat="1" ht="25.5">
      <c r="A133" s="811">
        <v>50103</v>
      </c>
      <c r="B133" s="812" t="s">
        <v>224</v>
      </c>
      <c r="C133" s="813" t="s">
        <v>109</v>
      </c>
      <c r="D133" s="802">
        <v>8</v>
      </c>
      <c r="E133" s="802">
        <v>37.64</v>
      </c>
      <c r="F133" s="863">
        <f t="shared" si="1"/>
        <v>301.12</v>
      </c>
      <c r="G133" s="218"/>
      <c r="H133"/>
      <c r="I133" s="219"/>
      <c r="J133" s="219"/>
      <c r="K133" s="219"/>
      <c r="L133" s="219"/>
      <c r="M133" s="219"/>
      <c r="N133" s="220"/>
      <c r="O133" s="219"/>
      <c r="P133" s="219"/>
      <c r="Q133" s="219"/>
      <c r="R133" s="219"/>
      <c r="S133" s="219"/>
      <c r="T133" s="219"/>
      <c r="U133" s="219"/>
      <c r="V133" s="219"/>
      <c r="W133" s="219"/>
      <c r="X133" s="219"/>
      <c r="Y133" s="219"/>
      <c r="Z133" s="219"/>
    </row>
    <row r="134" spans="1:26" s="221" customFormat="1" ht="12.75">
      <c r="A134" s="811">
        <v>50130</v>
      </c>
      <c r="B134" s="812" t="s">
        <v>225</v>
      </c>
      <c r="C134" s="813" t="s">
        <v>109</v>
      </c>
      <c r="D134" s="802">
        <v>8</v>
      </c>
      <c r="E134" s="802">
        <v>49.24</v>
      </c>
      <c r="F134" s="863">
        <f t="shared" si="1"/>
        <v>393.92</v>
      </c>
      <c r="G134" s="218"/>
      <c r="H134"/>
      <c r="I134" s="219"/>
      <c r="J134" s="219"/>
      <c r="K134" s="219"/>
      <c r="L134" s="219"/>
      <c r="M134" s="219"/>
      <c r="N134" s="220"/>
      <c r="O134" s="219"/>
      <c r="P134" s="219"/>
      <c r="Q134" s="219"/>
      <c r="R134" s="219"/>
      <c r="S134" s="219"/>
      <c r="T134" s="219"/>
      <c r="U134" s="219"/>
      <c r="V134" s="219"/>
      <c r="W134" s="219"/>
      <c r="X134" s="219"/>
      <c r="Y134" s="219"/>
      <c r="Z134" s="219"/>
    </row>
    <row r="135" spans="1:26" s="221" customFormat="1" ht="25.5">
      <c r="A135" s="811">
        <v>50140</v>
      </c>
      <c r="B135" s="812" t="s">
        <v>226</v>
      </c>
      <c r="C135" s="813" t="s">
        <v>109</v>
      </c>
      <c r="D135" s="802">
        <v>640</v>
      </c>
      <c r="E135" s="802">
        <v>30.54</v>
      </c>
      <c r="F135" s="863">
        <f t="shared" si="1"/>
        <v>19545.599999999999</v>
      </c>
      <c r="G135" s="218"/>
      <c r="H135"/>
      <c r="I135" s="219"/>
      <c r="J135" s="219"/>
      <c r="K135" s="219"/>
      <c r="L135" s="219"/>
      <c r="M135" s="219"/>
      <c r="N135" s="220"/>
      <c r="O135" s="219"/>
      <c r="P135" s="219"/>
      <c r="Q135" s="219"/>
      <c r="R135" s="219"/>
      <c r="S135" s="219"/>
      <c r="T135" s="219"/>
      <c r="U135" s="219"/>
      <c r="V135" s="219"/>
      <c r="W135" s="219"/>
      <c r="X135" s="219"/>
      <c r="Y135" s="219"/>
      <c r="Z135" s="219"/>
    </row>
    <row r="136" spans="1:26" s="221" customFormat="1" ht="25.5">
      <c r="A136" s="811">
        <v>50143</v>
      </c>
      <c r="B136" s="812" t="s">
        <v>227</v>
      </c>
      <c r="C136" s="813" t="s">
        <v>109</v>
      </c>
      <c r="D136" s="802">
        <v>320</v>
      </c>
      <c r="E136" s="802">
        <v>8.8800000000000008</v>
      </c>
      <c r="F136" s="863">
        <f t="shared" si="1"/>
        <v>2841.6</v>
      </c>
      <c r="G136" s="218"/>
      <c r="H136"/>
      <c r="I136" s="219"/>
      <c r="J136" s="219"/>
      <c r="K136" s="219"/>
      <c r="L136" s="219"/>
      <c r="M136" s="219"/>
      <c r="N136" s="220"/>
      <c r="O136" s="219"/>
      <c r="P136" s="219"/>
      <c r="Q136" s="219"/>
      <c r="R136" s="219"/>
      <c r="S136" s="219"/>
      <c r="T136" s="219"/>
      <c r="U136" s="219"/>
      <c r="V136" s="219"/>
      <c r="W136" s="219"/>
      <c r="X136" s="219"/>
      <c r="Y136" s="219"/>
      <c r="Z136" s="219"/>
    </row>
    <row r="137" spans="1:26" s="221" customFormat="1" ht="25.5">
      <c r="A137" s="811">
        <v>50147</v>
      </c>
      <c r="B137" s="812" t="s">
        <v>228</v>
      </c>
      <c r="C137" s="813" t="s">
        <v>109</v>
      </c>
      <c r="D137" s="802">
        <v>640</v>
      </c>
      <c r="E137" s="802">
        <v>27.33</v>
      </c>
      <c r="F137" s="863">
        <f t="shared" si="1"/>
        <v>17491.2</v>
      </c>
      <c r="G137" s="218"/>
      <c r="H137" s="219"/>
      <c r="I137" s="219"/>
      <c r="J137" s="219"/>
      <c r="K137" s="219"/>
      <c r="L137" s="219"/>
      <c r="M137" s="219"/>
      <c r="N137" s="220"/>
      <c r="O137" s="219"/>
      <c r="P137" s="219"/>
      <c r="Q137" s="219"/>
      <c r="R137" s="219"/>
      <c r="S137" s="219"/>
      <c r="T137" s="219"/>
      <c r="U137" s="219"/>
      <c r="V137" s="219"/>
      <c r="W137" s="219"/>
      <c r="X137" s="219"/>
      <c r="Y137" s="219"/>
      <c r="Z137" s="219"/>
    </row>
    <row r="138" spans="1:26" s="221" customFormat="1" ht="12.75">
      <c r="A138" s="814">
        <v>50200</v>
      </c>
      <c r="B138" s="815" t="s">
        <v>229</v>
      </c>
      <c r="C138" s="816" t="s">
        <v>134</v>
      </c>
      <c r="D138" s="802"/>
      <c r="E138" s="802"/>
      <c r="F138" s="863"/>
      <c r="G138" s="218"/>
      <c r="H138" s="219"/>
      <c r="I138" s="219"/>
      <c r="J138" s="219"/>
      <c r="K138" s="219"/>
      <c r="L138" s="219"/>
      <c r="M138" s="219"/>
      <c r="N138" s="220"/>
      <c r="O138" s="219"/>
      <c r="P138" s="219"/>
      <c r="Q138" s="219"/>
      <c r="R138" s="219"/>
      <c r="S138" s="219"/>
      <c r="T138" s="219"/>
      <c r="U138" s="219"/>
      <c r="V138" s="219"/>
      <c r="W138" s="219"/>
      <c r="X138" s="219"/>
      <c r="Y138" s="219"/>
      <c r="Z138" s="219"/>
    </row>
    <row r="139" spans="1:26" s="221" customFormat="1" ht="25.5">
      <c r="A139" s="811">
        <v>50202</v>
      </c>
      <c r="B139" s="812" t="s">
        <v>230</v>
      </c>
      <c r="C139" s="813" t="s">
        <v>109</v>
      </c>
      <c r="D139" s="802">
        <v>80</v>
      </c>
      <c r="E139" s="802">
        <v>58.71</v>
      </c>
      <c r="F139" s="863">
        <f t="shared" si="1"/>
        <v>4696.8</v>
      </c>
      <c r="G139" s="218"/>
      <c r="H139" s="219"/>
      <c r="I139" s="219"/>
      <c r="J139" s="219"/>
      <c r="K139" s="219"/>
      <c r="L139" s="219"/>
      <c r="M139" s="219"/>
      <c r="N139" s="220"/>
      <c r="O139" s="219"/>
      <c r="P139" s="219"/>
      <c r="Q139" s="219"/>
      <c r="R139" s="219"/>
      <c r="S139" s="219"/>
      <c r="T139" s="219"/>
      <c r="U139" s="219"/>
      <c r="V139" s="219"/>
      <c r="W139" s="219"/>
      <c r="X139" s="219"/>
      <c r="Y139" s="219"/>
      <c r="Z139" s="219"/>
    </row>
    <row r="140" spans="1:26" s="221" customFormat="1" ht="12.75">
      <c r="A140" s="811">
        <v>50230</v>
      </c>
      <c r="B140" s="812" t="s">
        <v>231</v>
      </c>
      <c r="C140" s="813" t="s">
        <v>109</v>
      </c>
      <c r="D140" s="802">
        <v>400</v>
      </c>
      <c r="E140" s="802">
        <v>52.79</v>
      </c>
      <c r="F140" s="863">
        <f t="shared" si="1"/>
        <v>21116</v>
      </c>
      <c r="G140" s="218"/>
      <c r="H140" s="219"/>
      <c r="I140" s="219"/>
      <c r="J140" s="219"/>
      <c r="K140" s="219"/>
      <c r="L140" s="219"/>
      <c r="M140" s="219"/>
      <c r="N140" s="220"/>
      <c r="O140" s="219"/>
      <c r="P140" s="219"/>
      <c r="Q140" s="219"/>
      <c r="R140" s="219"/>
      <c r="S140" s="219"/>
      <c r="T140" s="219"/>
      <c r="U140" s="219"/>
      <c r="V140" s="219"/>
      <c r="W140" s="219"/>
      <c r="X140" s="219"/>
      <c r="Y140" s="219"/>
      <c r="Z140" s="219"/>
    </row>
    <row r="141" spans="1:26" s="221" customFormat="1" ht="25.5">
      <c r="A141" s="811">
        <v>50243</v>
      </c>
      <c r="B141" s="812" t="s">
        <v>232</v>
      </c>
      <c r="C141" s="813" t="s">
        <v>109</v>
      </c>
      <c r="D141" s="802">
        <v>160</v>
      </c>
      <c r="E141" s="802">
        <v>8.8800000000000008</v>
      </c>
      <c r="F141" s="863">
        <f t="shared" si="1"/>
        <v>1420.8</v>
      </c>
      <c r="G141" s="218"/>
      <c r="H141" s="219"/>
      <c r="I141" s="219"/>
      <c r="J141" s="219"/>
      <c r="K141" s="219"/>
      <c r="L141" s="219"/>
      <c r="M141" s="219"/>
      <c r="N141" s="220"/>
      <c r="O141" s="219"/>
      <c r="P141" s="219"/>
      <c r="Q141" s="219"/>
      <c r="R141" s="219"/>
      <c r="S141" s="219"/>
      <c r="T141" s="219"/>
      <c r="U141" s="219"/>
      <c r="V141" s="219"/>
      <c r="W141" s="219"/>
      <c r="X141" s="219"/>
      <c r="Y141" s="219"/>
      <c r="Z141" s="219"/>
    </row>
    <row r="142" spans="1:26" s="224" customFormat="1" ht="25.5">
      <c r="A142" s="811">
        <v>50244</v>
      </c>
      <c r="B142" s="812" t="s">
        <v>233</v>
      </c>
      <c r="C142" s="813" t="s">
        <v>109</v>
      </c>
      <c r="D142" s="802">
        <v>40</v>
      </c>
      <c r="E142" s="802">
        <v>99.25</v>
      </c>
      <c r="F142" s="863">
        <f t="shared" si="1"/>
        <v>3970</v>
      </c>
      <c r="G142" s="222"/>
      <c r="H142" s="223"/>
      <c r="I142" s="223"/>
      <c r="J142" s="223"/>
      <c r="K142" s="223"/>
      <c r="L142" s="223"/>
      <c r="M142" s="223"/>
      <c r="N142" s="216"/>
      <c r="O142" s="223"/>
      <c r="P142" s="223"/>
      <c r="Q142" s="223"/>
      <c r="R142" s="223"/>
      <c r="S142" s="223"/>
      <c r="T142" s="223"/>
      <c r="U142" s="223"/>
      <c r="V142" s="223"/>
      <c r="W142" s="223"/>
      <c r="X142" s="223"/>
      <c r="Y142" s="223"/>
      <c r="Z142" s="223"/>
    </row>
    <row r="143" spans="1:26" s="221" customFormat="1" ht="12.75">
      <c r="A143" s="814">
        <v>50300</v>
      </c>
      <c r="B143" s="815" t="s">
        <v>234</v>
      </c>
      <c r="C143" s="816" t="s">
        <v>134</v>
      </c>
      <c r="D143" s="802"/>
      <c r="E143" s="802"/>
      <c r="F143" s="863"/>
      <c r="G143" s="218"/>
      <c r="H143" s="219"/>
      <c r="I143" s="219"/>
      <c r="J143" s="219"/>
      <c r="K143" s="219"/>
      <c r="L143" s="219"/>
      <c r="M143" s="219"/>
      <c r="N143" s="220"/>
      <c r="O143" s="219"/>
      <c r="P143" s="219"/>
      <c r="Q143" s="219"/>
      <c r="R143" s="219"/>
      <c r="S143" s="219"/>
      <c r="T143" s="219"/>
      <c r="U143" s="219"/>
      <c r="V143" s="219"/>
      <c r="W143" s="219"/>
      <c r="X143" s="219"/>
      <c r="Y143" s="219"/>
      <c r="Z143" s="219"/>
    </row>
    <row r="144" spans="1:26" s="221" customFormat="1" ht="25.5">
      <c r="A144" s="811">
        <v>50302</v>
      </c>
      <c r="B144" s="812" t="s">
        <v>235</v>
      </c>
      <c r="C144" s="813" t="s">
        <v>109</v>
      </c>
      <c r="D144" s="802">
        <v>160</v>
      </c>
      <c r="E144" s="802">
        <v>58.71</v>
      </c>
      <c r="F144" s="863">
        <f t="shared" ref="F144:F207" si="2" xml:space="preserve"> ROUND(D144*E144,2)</f>
        <v>9393.6</v>
      </c>
      <c r="G144" s="218"/>
      <c r="H144" s="219"/>
      <c r="I144" s="219"/>
      <c r="J144" s="219"/>
      <c r="K144" s="219"/>
      <c r="L144" s="219"/>
      <c r="M144" s="219"/>
      <c r="N144" s="220"/>
      <c r="O144" s="219"/>
      <c r="P144" s="219"/>
      <c r="Q144" s="219"/>
      <c r="R144" s="219"/>
      <c r="S144" s="219"/>
      <c r="T144" s="219"/>
      <c r="U144" s="219"/>
      <c r="V144" s="219"/>
      <c r="W144" s="219"/>
      <c r="X144" s="219"/>
      <c r="Y144" s="219"/>
      <c r="Z144" s="219"/>
    </row>
    <row r="145" spans="1:26" s="221" customFormat="1" ht="25.5">
      <c r="A145" s="811">
        <v>50305</v>
      </c>
      <c r="B145" s="812" t="s">
        <v>236</v>
      </c>
      <c r="C145" s="813" t="s">
        <v>109</v>
      </c>
      <c r="D145" s="802">
        <v>8</v>
      </c>
      <c r="E145" s="802">
        <v>154.65</v>
      </c>
      <c r="F145" s="863">
        <f t="shared" si="2"/>
        <v>1237.2</v>
      </c>
      <c r="G145" s="218"/>
      <c r="H145" s="219"/>
      <c r="I145" s="219"/>
      <c r="J145" s="219"/>
      <c r="K145" s="219"/>
      <c r="L145" s="219"/>
      <c r="M145" s="219"/>
      <c r="N145" s="220"/>
      <c r="O145" s="219"/>
      <c r="P145" s="219"/>
      <c r="Q145" s="219"/>
      <c r="R145" s="219"/>
      <c r="S145" s="219"/>
      <c r="T145" s="219"/>
      <c r="U145" s="219"/>
      <c r="V145" s="219"/>
      <c r="W145" s="219"/>
      <c r="X145" s="219"/>
      <c r="Y145" s="219"/>
      <c r="Z145" s="219"/>
    </row>
    <row r="146" spans="1:26" s="221" customFormat="1" ht="25.5">
      <c r="A146" s="817">
        <v>50306</v>
      </c>
      <c r="B146" s="818" t="s">
        <v>237</v>
      </c>
      <c r="C146" s="819" t="s">
        <v>109</v>
      </c>
      <c r="D146" s="802">
        <v>8</v>
      </c>
      <c r="E146" s="803">
        <v>141.66</v>
      </c>
      <c r="F146" s="865">
        <f t="shared" si="2"/>
        <v>1133.28</v>
      </c>
      <c r="G146" s="218"/>
      <c r="H146" s="219"/>
      <c r="I146" s="219"/>
      <c r="J146" s="219"/>
      <c r="K146" s="219"/>
      <c r="L146" s="219"/>
      <c r="M146" s="219"/>
      <c r="N146" s="220"/>
      <c r="O146" s="219"/>
      <c r="P146" s="219"/>
      <c r="Q146" s="219"/>
      <c r="R146" s="219"/>
      <c r="S146" s="219"/>
      <c r="T146" s="219"/>
      <c r="U146" s="219"/>
      <c r="V146" s="219"/>
      <c r="W146" s="219"/>
      <c r="X146" s="219"/>
      <c r="Y146" s="219"/>
      <c r="Z146" s="219"/>
    </row>
    <row r="147" spans="1:26" s="224" customFormat="1" ht="25.5">
      <c r="A147" s="808">
        <v>50307</v>
      </c>
      <c r="B147" s="809" t="s">
        <v>238</v>
      </c>
      <c r="C147" s="810" t="s">
        <v>109</v>
      </c>
      <c r="D147" s="802">
        <v>8</v>
      </c>
      <c r="E147" s="801">
        <v>173.41</v>
      </c>
      <c r="F147" s="863">
        <f t="shared" si="2"/>
        <v>1387.28</v>
      </c>
      <c r="G147" s="222"/>
      <c r="H147" s="219"/>
      <c r="I147" s="223"/>
      <c r="J147" s="223"/>
      <c r="K147" s="223"/>
      <c r="L147" s="223"/>
      <c r="M147" s="223"/>
      <c r="N147" s="216"/>
      <c r="O147" s="223"/>
      <c r="P147" s="223"/>
      <c r="Q147" s="223"/>
      <c r="R147" s="223"/>
      <c r="S147" s="223"/>
      <c r="T147" s="223"/>
      <c r="U147" s="223"/>
      <c r="V147" s="223"/>
      <c r="W147" s="223"/>
      <c r="X147" s="223"/>
      <c r="Y147" s="223"/>
      <c r="Z147" s="223"/>
    </row>
    <row r="148" spans="1:26" s="221" customFormat="1" ht="25.5">
      <c r="A148" s="811">
        <v>50308</v>
      </c>
      <c r="B148" s="812" t="s">
        <v>239</v>
      </c>
      <c r="C148" s="813" t="s">
        <v>109</v>
      </c>
      <c r="D148" s="802">
        <v>320</v>
      </c>
      <c r="E148" s="802">
        <v>83.76</v>
      </c>
      <c r="F148" s="863">
        <f t="shared" si="2"/>
        <v>26803.200000000001</v>
      </c>
      <c r="G148" s="218"/>
      <c r="H148" s="219"/>
      <c r="I148" s="219"/>
      <c r="J148" s="219"/>
      <c r="K148" s="219"/>
      <c r="L148" s="219"/>
      <c r="M148" s="219"/>
      <c r="N148" s="220"/>
      <c r="O148" s="219"/>
      <c r="P148" s="219"/>
      <c r="Q148" s="219"/>
      <c r="R148" s="219"/>
      <c r="S148" s="219"/>
      <c r="T148" s="219"/>
      <c r="U148" s="219"/>
      <c r="V148" s="219"/>
      <c r="W148" s="219"/>
      <c r="X148" s="219"/>
      <c r="Y148" s="219"/>
      <c r="Z148" s="219"/>
    </row>
    <row r="149" spans="1:26" s="221" customFormat="1" ht="25.5">
      <c r="A149" s="811">
        <v>50309</v>
      </c>
      <c r="B149" s="812" t="s">
        <v>240</v>
      </c>
      <c r="C149" s="813" t="s">
        <v>109</v>
      </c>
      <c r="D149" s="802">
        <v>320</v>
      </c>
      <c r="E149" s="802">
        <v>90.85</v>
      </c>
      <c r="F149" s="863">
        <f t="shared" si="2"/>
        <v>29072</v>
      </c>
      <c r="G149" s="218"/>
      <c r="H149" s="219"/>
      <c r="I149" s="219"/>
      <c r="J149" s="219"/>
      <c r="K149" s="219"/>
      <c r="L149" s="219"/>
      <c r="M149" s="219"/>
      <c r="N149" s="220"/>
      <c r="O149" s="219"/>
      <c r="P149" s="219"/>
      <c r="Q149" s="219"/>
      <c r="R149" s="219"/>
      <c r="S149" s="219"/>
      <c r="T149" s="219"/>
      <c r="U149" s="219"/>
      <c r="V149" s="219"/>
      <c r="W149" s="219"/>
      <c r="X149" s="219"/>
      <c r="Y149" s="219"/>
      <c r="Z149" s="219"/>
    </row>
    <row r="150" spans="1:26" s="221" customFormat="1" ht="12.75">
      <c r="A150" s="811">
        <v>50311</v>
      </c>
      <c r="B150" s="812" t="s">
        <v>241</v>
      </c>
      <c r="C150" s="813" t="s">
        <v>109</v>
      </c>
      <c r="D150" s="802">
        <v>8</v>
      </c>
      <c r="E150" s="802">
        <v>112.66</v>
      </c>
      <c r="F150" s="863">
        <f t="shared" si="2"/>
        <v>901.28</v>
      </c>
      <c r="G150" s="218"/>
      <c r="H150" s="219"/>
      <c r="I150" s="219"/>
      <c r="J150" s="219"/>
      <c r="K150" s="219"/>
      <c r="L150" s="219"/>
      <c r="M150" s="219"/>
      <c r="N150" s="220"/>
      <c r="O150" s="219"/>
      <c r="P150" s="219"/>
      <c r="Q150" s="219"/>
      <c r="R150" s="219"/>
      <c r="S150" s="219"/>
      <c r="T150" s="219"/>
      <c r="U150" s="219"/>
      <c r="V150" s="219"/>
      <c r="W150" s="219"/>
      <c r="X150" s="219"/>
      <c r="Y150" s="219"/>
      <c r="Z150" s="219"/>
    </row>
    <row r="151" spans="1:26" s="221" customFormat="1" ht="25.5">
      <c r="A151" s="811">
        <v>50312</v>
      </c>
      <c r="B151" s="812" t="s">
        <v>242</v>
      </c>
      <c r="C151" s="813" t="s">
        <v>109</v>
      </c>
      <c r="D151" s="802">
        <v>8</v>
      </c>
      <c r="E151" s="802">
        <v>76.25</v>
      </c>
      <c r="F151" s="863">
        <f t="shared" si="2"/>
        <v>610</v>
      </c>
      <c r="G151" s="218"/>
      <c r="H151" s="219"/>
      <c r="I151" s="219"/>
      <c r="J151" s="219"/>
      <c r="K151" s="219"/>
      <c r="L151" s="219"/>
      <c r="M151" s="219"/>
      <c r="N151" s="220"/>
      <c r="O151" s="219"/>
      <c r="P151" s="219"/>
      <c r="Q151" s="219"/>
      <c r="R151" s="219"/>
      <c r="S151" s="219"/>
      <c r="T151" s="219"/>
      <c r="U151" s="219"/>
      <c r="V151" s="219"/>
      <c r="W151" s="219"/>
      <c r="X151" s="219"/>
      <c r="Y151" s="219"/>
      <c r="Z151" s="219"/>
    </row>
    <row r="152" spans="1:26" s="221" customFormat="1" ht="25.5">
      <c r="A152" s="811">
        <v>50313</v>
      </c>
      <c r="B152" s="812" t="s">
        <v>243</v>
      </c>
      <c r="C152" s="813" t="s">
        <v>109</v>
      </c>
      <c r="D152" s="802">
        <v>8</v>
      </c>
      <c r="E152" s="802">
        <v>116.91</v>
      </c>
      <c r="F152" s="863">
        <f t="shared" si="2"/>
        <v>935.28</v>
      </c>
      <c r="G152" s="218"/>
      <c r="H152" s="219"/>
      <c r="I152" s="219"/>
      <c r="J152" s="219"/>
      <c r="K152" s="219"/>
      <c r="L152" s="219"/>
      <c r="M152" s="219"/>
      <c r="N152" s="220"/>
      <c r="O152" s="219"/>
      <c r="P152" s="219"/>
      <c r="Q152" s="219"/>
      <c r="R152" s="219"/>
      <c r="S152" s="219"/>
      <c r="T152" s="219"/>
      <c r="U152" s="219"/>
      <c r="V152" s="219"/>
      <c r="W152" s="219"/>
      <c r="X152" s="219"/>
      <c r="Y152" s="219"/>
      <c r="Z152" s="219"/>
    </row>
    <row r="153" spans="1:26" s="221" customFormat="1" ht="38.25">
      <c r="A153" s="811">
        <v>50317</v>
      </c>
      <c r="B153" s="812" t="s">
        <v>244</v>
      </c>
      <c r="C153" s="813" t="s">
        <v>109</v>
      </c>
      <c r="D153" s="802">
        <v>8</v>
      </c>
      <c r="E153" s="802">
        <v>89.1</v>
      </c>
      <c r="F153" s="863">
        <f t="shared" si="2"/>
        <v>712.8</v>
      </c>
      <c r="G153" s="218"/>
      <c r="H153" s="219"/>
      <c r="I153" s="219"/>
      <c r="J153" s="219"/>
      <c r="K153" s="219"/>
      <c r="L153" s="219"/>
      <c r="M153" s="219"/>
      <c r="N153" s="220"/>
      <c r="O153" s="219"/>
      <c r="P153" s="219"/>
      <c r="Q153" s="219"/>
      <c r="R153" s="219"/>
      <c r="S153" s="219"/>
      <c r="T153" s="219"/>
      <c r="U153" s="219"/>
      <c r="V153" s="219"/>
      <c r="W153" s="219"/>
      <c r="X153" s="219"/>
      <c r="Y153" s="219"/>
      <c r="Z153" s="219"/>
    </row>
    <row r="154" spans="1:26" s="224" customFormat="1" ht="25.5">
      <c r="A154" s="811">
        <v>50340</v>
      </c>
      <c r="B154" s="812" t="s">
        <v>226</v>
      </c>
      <c r="C154" s="813" t="s">
        <v>109</v>
      </c>
      <c r="D154" s="802">
        <v>640</v>
      </c>
      <c r="E154" s="802">
        <v>30.54</v>
      </c>
      <c r="F154" s="863">
        <f t="shared" si="2"/>
        <v>19545.599999999999</v>
      </c>
      <c r="G154" s="222"/>
      <c r="H154" s="223"/>
      <c r="I154" s="223"/>
      <c r="J154" s="223"/>
      <c r="K154" s="223"/>
      <c r="L154" s="223"/>
      <c r="M154" s="223"/>
      <c r="N154" s="216"/>
      <c r="O154" s="223"/>
      <c r="P154" s="223"/>
      <c r="Q154" s="223"/>
      <c r="R154" s="223"/>
      <c r="S154" s="223"/>
      <c r="T154" s="223"/>
      <c r="U154" s="223"/>
      <c r="V154" s="223"/>
      <c r="W154" s="223"/>
      <c r="X154" s="223"/>
      <c r="Y154" s="223"/>
      <c r="Z154" s="223"/>
    </row>
    <row r="155" spans="1:26" s="221" customFormat="1" ht="25.5">
      <c r="A155" s="811">
        <v>50343</v>
      </c>
      <c r="B155" s="812" t="s">
        <v>232</v>
      </c>
      <c r="C155" s="813" t="s">
        <v>109</v>
      </c>
      <c r="D155" s="802">
        <v>640</v>
      </c>
      <c r="E155" s="802">
        <v>8.8800000000000008</v>
      </c>
      <c r="F155" s="863">
        <f t="shared" si="2"/>
        <v>5683.2</v>
      </c>
      <c r="G155" s="218"/>
      <c r="H155" s="219"/>
      <c r="I155" s="219"/>
      <c r="J155" s="219"/>
      <c r="K155" s="219"/>
      <c r="L155" s="219"/>
      <c r="M155" s="219"/>
      <c r="N155" s="220"/>
      <c r="O155" s="219"/>
      <c r="P155" s="219"/>
      <c r="Q155" s="219"/>
      <c r="R155" s="219"/>
      <c r="S155" s="219"/>
      <c r="T155" s="219"/>
      <c r="U155" s="219"/>
      <c r="V155" s="219"/>
      <c r="W155" s="219"/>
      <c r="X155" s="219"/>
      <c r="Y155" s="219"/>
      <c r="Z155" s="219"/>
    </row>
    <row r="156" spans="1:26" s="224" customFormat="1" ht="25.5">
      <c r="A156" s="811">
        <v>50347</v>
      </c>
      <c r="B156" s="812" t="s">
        <v>228</v>
      </c>
      <c r="C156" s="813" t="s">
        <v>109</v>
      </c>
      <c r="D156" s="802">
        <v>640</v>
      </c>
      <c r="E156" s="802">
        <v>27.33</v>
      </c>
      <c r="F156" s="863">
        <f t="shared" si="2"/>
        <v>17491.2</v>
      </c>
      <c r="G156" s="222"/>
      <c r="H156" s="223"/>
      <c r="I156" s="223"/>
      <c r="J156" s="223"/>
      <c r="K156" s="223"/>
      <c r="L156" s="223"/>
      <c r="M156" s="223"/>
      <c r="N156" s="216"/>
      <c r="O156" s="223"/>
      <c r="P156" s="223"/>
      <c r="Q156" s="223"/>
      <c r="R156" s="223"/>
      <c r="S156" s="223"/>
      <c r="T156" s="223"/>
      <c r="U156" s="223"/>
      <c r="V156" s="223"/>
      <c r="W156" s="223"/>
      <c r="X156" s="223"/>
      <c r="Y156" s="223"/>
      <c r="Z156" s="223"/>
    </row>
    <row r="157" spans="1:26" s="221" customFormat="1" ht="12.75">
      <c r="A157" s="811">
        <v>50354</v>
      </c>
      <c r="B157" s="812" t="s">
        <v>245</v>
      </c>
      <c r="C157" s="813" t="s">
        <v>101</v>
      </c>
      <c r="D157" s="802">
        <v>8</v>
      </c>
      <c r="E157" s="802">
        <v>332.39</v>
      </c>
      <c r="F157" s="863">
        <f t="shared" si="2"/>
        <v>2659.12</v>
      </c>
      <c r="G157" s="218"/>
      <c r="H157" s="219"/>
      <c r="I157" s="219"/>
      <c r="J157" s="219"/>
      <c r="K157" s="219"/>
      <c r="L157" s="219"/>
      <c r="M157" s="219"/>
      <c r="N157" s="220"/>
      <c r="O157" s="219"/>
      <c r="P157" s="219"/>
      <c r="Q157" s="219"/>
      <c r="R157" s="219"/>
      <c r="S157" s="219"/>
      <c r="T157" s="219"/>
      <c r="U157" s="219"/>
      <c r="V157" s="219"/>
      <c r="W157" s="219"/>
      <c r="X157" s="219"/>
      <c r="Y157" s="219"/>
      <c r="Z157" s="219"/>
    </row>
    <row r="158" spans="1:26" s="221" customFormat="1" ht="12.75">
      <c r="A158" s="811">
        <v>50355</v>
      </c>
      <c r="B158" s="812" t="s">
        <v>246</v>
      </c>
      <c r="C158" s="813" t="s">
        <v>109</v>
      </c>
      <c r="D158" s="802">
        <v>8</v>
      </c>
      <c r="E158" s="802">
        <v>45.56</v>
      </c>
      <c r="F158" s="863">
        <f t="shared" si="2"/>
        <v>364.48</v>
      </c>
      <c r="G158" s="218"/>
      <c r="H158" s="219"/>
      <c r="I158" s="219"/>
      <c r="J158" s="219"/>
      <c r="K158" s="219"/>
      <c r="L158" s="219"/>
      <c r="M158" s="219"/>
      <c r="N158" s="220"/>
      <c r="O158" s="219"/>
      <c r="P158" s="219"/>
      <c r="Q158" s="219"/>
      <c r="R158" s="219"/>
      <c r="S158" s="219"/>
      <c r="T158" s="219"/>
      <c r="U158" s="219"/>
      <c r="V158" s="219"/>
      <c r="W158" s="219"/>
      <c r="X158" s="219"/>
      <c r="Y158" s="219"/>
      <c r="Z158" s="219"/>
    </row>
    <row r="159" spans="1:26" s="221" customFormat="1" ht="12.75">
      <c r="A159" s="811">
        <v>50373</v>
      </c>
      <c r="B159" s="812" t="s">
        <v>247</v>
      </c>
      <c r="C159" s="813" t="s">
        <v>109</v>
      </c>
      <c r="D159" s="802">
        <v>8</v>
      </c>
      <c r="E159" s="802">
        <v>24.3</v>
      </c>
      <c r="F159" s="863">
        <f t="shared" si="2"/>
        <v>194.4</v>
      </c>
      <c r="G159" s="218"/>
      <c r="H159" s="219"/>
      <c r="I159" s="219"/>
      <c r="J159" s="219"/>
      <c r="K159" s="219"/>
      <c r="L159" s="219"/>
      <c r="M159" s="219"/>
      <c r="N159" s="220"/>
      <c r="O159" s="219"/>
      <c r="P159" s="219"/>
      <c r="Q159" s="219"/>
      <c r="R159" s="219"/>
      <c r="S159" s="219"/>
      <c r="T159" s="219"/>
      <c r="U159" s="219"/>
      <c r="V159" s="219"/>
      <c r="W159" s="219"/>
      <c r="X159" s="219"/>
      <c r="Y159" s="219"/>
      <c r="Z159" s="219"/>
    </row>
    <row r="160" spans="1:26" s="221" customFormat="1" ht="12.75">
      <c r="A160" s="814">
        <v>50400</v>
      </c>
      <c r="B160" s="815" t="s">
        <v>248</v>
      </c>
      <c r="C160" s="816" t="s">
        <v>134</v>
      </c>
      <c r="D160" s="802"/>
      <c r="E160" s="802"/>
      <c r="F160" s="863"/>
      <c r="G160" s="218"/>
      <c r="H160" s="219"/>
      <c r="I160" s="219"/>
      <c r="J160" s="219"/>
      <c r="K160" s="219"/>
      <c r="L160" s="219"/>
      <c r="M160" s="219"/>
      <c r="N160" s="220"/>
      <c r="O160" s="219"/>
      <c r="P160" s="219"/>
      <c r="Q160" s="219"/>
      <c r="R160" s="219"/>
      <c r="S160" s="219"/>
      <c r="T160" s="219"/>
      <c r="U160" s="219"/>
      <c r="V160" s="219"/>
      <c r="W160" s="219"/>
      <c r="X160" s="219"/>
      <c r="Y160" s="219"/>
      <c r="Z160" s="219"/>
    </row>
    <row r="161" spans="1:26" s="221" customFormat="1" ht="12.75">
      <c r="A161" s="811">
        <v>50410</v>
      </c>
      <c r="B161" s="812" t="s">
        <v>249</v>
      </c>
      <c r="C161" s="813" t="s">
        <v>250</v>
      </c>
      <c r="D161" s="802">
        <v>16</v>
      </c>
      <c r="E161" s="802">
        <v>54.78</v>
      </c>
      <c r="F161" s="863">
        <f t="shared" si="2"/>
        <v>876.48</v>
      </c>
      <c r="G161" s="218"/>
      <c r="H161" s="219"/>
      <c r="I161" s="219"/>
      <c r="J161" s="219"/>
      <c r="K161" s="219"/>
      <c r="L161" s="219"/>
      <c r="M161" s="219"/>
      <c r="N161" s="220"/>
      <c r="O161" s="219"/>
      <c r="P161" s="219"/>
      <c r="Q161" s="219"/>
      <c r="R161" s="219"/>
      <c r="S161" s="219"/>
      <c r="T161" s="219"/>
      <c r="U161" s="219"/>
      <c r="V161" s="219"/>
      <c r="W161" s="219"/>
      <c r="X161" s="219"/>
      <c r="Y161" s="219"/>
      <c r="Z161" s="219"/>
    </row>
    <row r="162" spans="1:26" s="221" customFormat="1" ht="12.75">
      <c r="A162" s="811">
        <v>50425</v>
      </c>
      <c r="B162" s="812" t="s">
        <v>251</v>
      </c>
      <c r="C162" s="813" t="s">
        <v>250</v>
      </c>
      <c r="D162" s="802">
        <v>8</v>
      </c>
      <c r="E162" s="802">
        <v>144.53</v>
      </c>
      <c r="F162" s="863">
        <f t="shared" si="2"/>
        <v>1156.24</v>
      </c>
      <c r="G162" s="218"/>
      <c r="H162" s="219"/>
      <c r="I162" s="219"/>
      <c r="J162" s="219"/>
      <c r="K162" s="219"/>
      <c r="L162" s="219"/>
      <c r="M162" s="219"/>
      <c r="N162" s="220"/>
      <c r="O162" s="219"/>
      <c r="P162" s="219"/>
      <c r="Q162" s="219"/>
      <c r="R162" s="219"/>
      <c r="S162" s="219"/>
      <c r="T162" s="219"/>
      <c r="U162" s="219"/>
      <c r="V162" s="219"/>
      <c r="W162" s="219"/>
      <c r="X162" s="219"/>
      <c r="Y162" s="219"/>
      <c r="Z162" s="219"/>
    </row>
    <row r="163" spans="1:26" s="221" customFormat="1" ht="12.75">
      <c r="A163" s="811">
        <v>50430</v>
      </c>
      <c r="B163" s="812" t="s">
        <v>252</v>
      </c>
      <c r="C163" s="813" t="s">
        <v>250</v>
      </c>
      <c r="D163" s="802">
        <v>8</v>
      </c>
      <c r="E163" s="802">
        <v>138.19</v>
      </c>
      <c r="F163" s="863">
        <f t="shared" si="2"/>
        <v>1105.52</v>
      </c>
      <c r="G163" s="218"/>
      <c r="H163" s="219"/>
      <c r="I163" s="219"/>
      <c r="J163" s="219"/>
      <c r="K163" s="219"/>
      <c r="L163" s="219"/>
      <c r="M163" s="219"/>
      <c r="N163" s="220"/>
      <c r="O163" s="219"/>
      <c r="P163" s="219"/>
      <c r="Q163" s="219"/>
      <c r="R163" s="219"/>
      <c r="S163" s="219"/>
      <c r="T163" s="219"/>
      <c r="U163" s="219"/>
      <c r="V163" s="219"/>
      <c r="W163" s="219"/>
      <c r="X163" s="219"/>
      <c r="Y163" s="219"/>
      <c r="Z163" s="219"/>
    </row>
    <row r="164" spans="1:26" s="221" customFormat="1" ht="25.5">
      <c r="A164" s="811">
        <v>50450</v>
      </c>
      <c r="B164" s="812" t="s">
        <v>253</v>
      </c>
      <c r="C164" s="813" t="s">
        <v>122</v>
      </c>
      <c r="D164" s="802">
        <v>8</v>
      </c>
      <c r="E164" s="802">
        <v>402.5</v>
      </c>
      <c r="F164" s="863">
        <f t="shared" si="2"/>
        <v>3220</v>
      </c>
      <c r="G164" s="218"/>
      <c r="H164" s="219"/>
      <c r="I164" s="219"/>
      <c r="J164" s="219"/>
      <c r="K164" s="219"/>
      <c r="L164" s="219"/>
      <c r="M164" s="219"/>
      <c r="N164" s="220"/>
      <c r="O164" s="219"/>
      <c r="P164" s="219"/>
      <c r="Q164" s="219"/>
      <c r="R164" s="219"/>
      <c r="S164" s="219"/>
      <c r="T164" s="219"/>
      <c r="U164" s="219"/>
      <c r="V164" s="219"/>
      <c r="W164" s="219"/>
      <c r="X164" s="219"/>
      <c r="Y164" s="219"/>
      <c r="Z164" s="219"/>
    </row>
    <row r="165" spans="1:26" s="221" customFormat="1" ht="12.75">
      <c r="A165" s="814">
        <v>55000</v>
      </c>
      <c r="B165" s="815" t="s">
        <v>254</v>
      </c>
      <c r="C165" s="816" t="s">
        <v>134</v>
      </c>
      <c r="D165" s="802"/>
      <c r="E165" s="802"/>
      <c r="F165" s="863"/>
      <c r="G165" s="218"/>
      <c r="H165" s="219"/>
      <c r="I165" s="219"/>
      <c r="J165" s="219"/>
      <c r="K165" s="219"/>
      <c r="L165" s="219"/>
      <c r="M165" s="219"/>
      <c r="N165" s="220"/>
      <c r="O165" s="219"/>
      <c r="P165" s="219"/>
      <c r="Q165" s="219"/>
      <c r="R165" s="219"/>
      <c r="S165" s="219"/>
      <c r="T165" s="219"/>
      <c r="U165" s="219"/>
      <c r="V165" s="219"/>
      <c r="W165" s="219"/>
      <c r="X165" s="219"/>
      <c r="Y165" s="219"/>
      <c r="Z165" s="219"/>
    </row>
    <row r="166" spans="1:26" s="221" customFormat="1" ht="12.75">
      <c r="A166" s="811">
        <v>55001</v>
      </c>
      <c r="B166" s="812" t="s">
        <v>255</v>
      </c>
      <c r="C166" s="813" t="s">
        <v>109</v>
      </c>
      <c r="D166" s="802">
        <v>640</v>
      </c>
      <c r="E166" s="802">
        <v>7.26</v>
      </c>
      <c r="F166" s="863">
        <f t="shared" si="2"/>
        <v>4646.3999999999996</v>
      </c>
      <c r="G166" s="218"/>
      <c r="H166" s="219"/>
      <c r="I166" s="219"/>
      <c r="J166" s="219"/>
      <c r="K166" s="219"/>
      <c r="L166" s="219"/>
      <c r="M166" s="219"/>
      <c r="N166" s="220"/>
      <c r="O166" s="219"/>
      <c r="P166" s="219"/>
      <c r="Q166" s="219"/>
      <c r="R166" s="219"/>
      <c r="S166" s="219"/>
      <c r="T166" s="219"/>
      <c r="U166" s="219"/>
      <c r="V166" s="219"/>
      <c r="W166" s="219"/>
      <c r="X166" s="219"/>
      <c r="Y166" s="219"/>
      <c r="Z166" s="219"/>
    </row>
    <row r="167" spans="1:26" s="221" customFormat="1" ht="12.75">
      <c r="A167" s="811">
        <v>55002</v>
      </c>
      <c r="B167" s="812" t="s">
        <v>256</v>
      </c>
      <c r="C167" s="813" t="s">
        <v>109</v>
      </c>
      <c r="D167" s="802">
        <v>640</v>
      </c>
      <c r="E167" s="802">
        <v>2.91</v>
      </c>
      <c r="F167" s="863">
        <f t="shared" si="2"/>
        <v>1862.4</v>
      </c>
      <c r="G167" s="218"/>
      <c r="H167" s="219"/>
      <c r="I167" s="219"/>
      <c r="J167" s="219"/>
      <c r="K167" s="219"/>
      <c r="L167" s="219"/>
      <c r="M167" s="219"/>
      <c r="N167" s="220"/>
      <c r="O167" s="219"/>
      <c r="P167" s="219"/>
      <c r="Q167" s="219"/>
      <c r="R167" s="219"/>
      <c r="S167" s="219"/>
      <c r="T167" s="219"/>
      <c r="U167" s="219"/>
      <c r="V167" s="219"/>
      <c r="W167" s="219"/>
      <c r="X167" s="219"/>
      <c r="Y167" s="219"/>
      <c r="Z167" s="219"/>
    </row>
    <row r="168" spans="1:26" s="221" customFormat="1" ht="12.75">
      <c r="A168" s="811">
        <v>55005</v>
      </c>
      <c r="B168" s="812" t="s">
        <v>257</v>
      </c>
      <c r="C168" s="813" t="s">
        <v>109</v>
      </c>
      <c r="D168" s="802">
        <v>640</v>
      </c>
      <c r="E168" s="802">
        <v>1.45</v>
      </c>
      <c r="F168" s="863">
        <f t="shared" si="2"/>
        <v>928</v>
      </c>
      <c r="G168" s="218"/>
      <c r="H168" s="219"/>
      <c r="I168" s="219"/>
      <c r="J168" s="219"/>
      <c r="K168" s="219"/>
      <c r="L168" s="219"/>
      <c r="M168" s="219"/>
      <c r="N168" s="220"/>
      <c r="O168" s="219"/>
      <c r="P168" s="219"/>
      <c r="Q168" s="219"/>
      <c r="R168" s="219"/>
      <c r="S168" s="219"/>
      <c r="T168" s="219"/>
      <c r="U168" s="219"/>
      <c r="V168" s="219"/>
      <c r="W168" s="219"/>
      <c r="X168" s="219"/>
      <c r="Y168" s="219"/>
      <c r="Z168" s="219"/>
    </row>
    <row r="169" spans="1:26" s="221" customFormat="1" ht="25.5">
      <c r="A169" s="811">
        <v>55010</v>
      </c>
      <c r="B169" s="812" t="s">
        <v>258</v>
      </c>
      <c r="C169" s="813" t="s">
        <v>109</v>
      </c>
      <c r="D169" s="802">
        <v>640</v>
      </c>
      <c r="E169" s="802">
        <v>4.3600000000000003</v>
      </c>
      <c r="F169" s="863">
        <f t="shared" si="2"/>
        <v>2790.4</v>
      </c>
      <c r="G169" s="218"/>
      <c r="H169" s="219"/>
      <c r="I169" s="219"/>
      <c r="J169" s="219"/>
      <c r="K169" s="219"/>
      <c r="L169" s="219"/>
      <c r="M169" s="219"/>
      <c r="N169" s="220"/>
      <c r="O169" s="219"/>
      <c r="P169" s="219"/>
      <c r="Q169" s="219"/>
      <c r="R169" s="219"/>
      <c r="S169" s="219"/>
      <c r="T169" s="219"/>
      <c r="U169" s="219"/>
      <c r="V169" s="219"/>
      <c r="W169" s="219"/>
      <c r="X169" s="219"/>
      <c r="Y169" s="219"/>
      <c r="Z169" s="219"/>
    </row>
    <row r="170" spans="1:26" s="221" customFormat="1" ht="25.5">
      <c r="A170" s="811">
        <v>55012</v>
      </c>
      <c r="B170" s="812" t="s">
        <v>259</v>
      </c>
      <c r="C170" s="813" t="s">
        <v>109</v>
      </c>
      <c r="D170" s="802">
        <v>8</v>
      </c>
      <c r="E170" s="802">
        <v>8.73</v>
      </c>
      <c r="F170" s="863">
        <f t="shared" si="2"/>
        <v>69.84</v>
      </c>
      <c r="G170" s="218"/>
      <c r="H170" s="219"/>
      <c r="I170" s="219"/>
      <c r="J170" s="219"/>
      <c r="K170" s="219"/>
      <c r="L170" s="219"/>
      <c r="M170" s="219"/>
      <c r="N170" s="220"/>
      <c r="O170" s="219"/>
      <c r="P170" s="219"/>
      <c r="Q170" s="219"/>
      <c r="R170" s="219"/>
      <c r="S170" s="219"/>
      <c r="T170" s="219"/>
      <c r="U170" s="219"/>
      <c r="V170" s="219"/>
      <c r="W170" s="219"/>
      <c r="X170" s="219"/>
      <c r="Y170" s="219"/>
      <c r="Z170" s="219"/>
    </row>
    <row r="171" spans="1:26" s="221" customFormat="1" ht="12.75">
      <c r="A171" s="811">
        <v>55015</v>
      </c>
      <c r="B171" s="812" t="s">
        <v>260</v>
      </c>
      <c r="C171" s="813" t="s">
        <v>109</v>
      </c>
      <c r="D171" s="802">
        <v>560</v>
      </c>
      <c r="E171" s="802">
        <v>7.26</v>
      </c>
      <c r="F171" s="863">
        <f t="shared" si="2"/>
        <v>4065.6</v>
      </c>
      <c r="G171" s="218"/>
      <c r="H171" s="219"/>
      <c r="I171" s="219"/>
      <c r="J171" s="219"/>
      <c r="K171" s="219"/>
      <c r="L171" s="219"/>
      <c r="M171" s="219"/>
      <c r="N171" s="220"/>
      <c r="O171" s="219"/>
      <c r="P171" s="219"/>
      <c r="Q171" s="219"/>
      <c r="R171" s="219"/>
      <c r="S171" s="219"/>
      <c r="T171" s="219"/>
      <c r="U171" s="219"/>
      <c r="V171" s="219"/>
      <c r="W171" s="219"/>
      <c r="X171" s="219"/>
      <c r="Y171" s="219"/>
      <c r="Z171" s="219"/>
    </row>
    <row r="172" spans="1:26" s="221" customFormat="1" ht="12.75">
      <c r="A172" s="814">
        <v>56000</v>
      </c>
      <c r="B172" s="815" t="s">
        <v>210</v>
      </c>
      <c r="C172" s="816" t="s">
        <v>134</v>
      </c>
      <c r="D172" s="802"/>
      <c r="E172" s="802"/>
      <c r="F172" s="863"/>
      <c r="G172" s="218"/>
      <c r="H172" s="219"/>
      <c r="I172" s="219"/>
      <c r="J172" s="219"/>
      <c r="K172" s="219"/>
      <c r="L172" s="219"/>
      <c r="M172" s="219"/>
      <c r="N172" s="220"/>
      <c r="O172" s="219"/>
      <c r="P172" s="219"/>
      <c r="Q172" s="219"/>
      <c r="R172" s="219"/>
      <c r="S172" s="219"/>
      <c r="T172" s="219"/>
      <c r="U172" s="219"/>
      <c r="V172" s="219"/>
      <c r="W172" s="219"/>
      <c r="X172" s="219"/>
      <c r="Y172" s="219"/>
      <c r="Z172" s="219"/>
    </row>
    <row r="173" spans="1:26" s="221" customFormat="1" ht="12.75">
      <c r="A173" s="811">
        <v>56005</v>
      </c>
      <c r="B173" s="812" t="s">
        <v>261</v>
      </c>
      <c r="C173" s="813" t="s">
        <v>109</v>
      </c>
      <c r="D173" s="802">
        <v>8</v>
      </c>
      <c r="E173" s="802">
        <v>4.3600000000000003</v>
      </c>
      <c r="F173" s="863">
        <f t="shared" si="2"/>
        <v>34.880000000000003</v>
      </c>
      <c r="G173" s="218"/>
      <c r="H173" s="219"/>
      <c r="I173" s="219"/>
      <c r="J173" s="219"/>
      <c r="K173" s="219"/>
      <c r="L173" s="219"/>
      <c r="M173" s="219"/>
      <c r="N173" s="220"/>
      <c r="O173" s="219"/>
      <c r="P173" s="219"/>
      <c r="Q173" s="219"/>
      <c r="R173" s="219"/>
      <c r="S173" s="219"/>
      <c r="T173" s="219"/>
      <c r="U173" s="219"/>
      <c r="V173" s="219"/>
      <c r="W173" s="219"/>
      <c r="X173" s="219"/>
      <c r="Y173" s="219"/>
      <c r="Z173" s="219"/>
    </row>
    <row r="174" spans="1:26" s="221" customFormat="1" ht="12.75">
      <c r="A174" s="811">
        <v>56006</v>
      </c>
      <c r="B174" s="812" t="s">
        <v>262</v>
      </c>
      <c r="C174" s="813" t="s">
        <v>101</v>
      </c>
      <c r="D174" s="802">
        <v>8</v>
      </c>
      <c r="E174" s="802">
        <v>29.08</v>
      </c>
      <c r="F174" s="863">
        <f t="shared" si="2"/>
        <v>232.64</v>
      </c>
      <c r="G174" s="218"/>
      <c r="H174" s="219"/>
      <c r="I174" s="219"/>
      <c r="J174" s="219"/>
      <c r="K174" s="219"/>
      <c r="L174" s="219"/>
      <c r="M174" s="219"/>
      <c r="N174" s="220"/>
      <c r="O174" s="219"/>
      <c r="P174" s="219"/>
      <c r="Q174" s="219"/>
      <c r="R174" s="219"/>
      <c r="S174" s="219"/>
      <c r="T174" s="219"/>
      <c r="U174" s="219"/>
      <c r="V174" s="219"/>
      <c r="W174" s="219"/>
      <c r="X174" s="219"/>
      <c r="Y174" s="219"/>
      <c r="Z174" s="219"/>
    </row>
    <row r="175" spans="1:26" s="221" customFormat="1" ht="12.75">
      <c r="A175" s="814">
        <v>57000</v>
      </c>
      <c r="B175" s="815" t="s">
        <v>210</v>
      </c>
      <c r="C175" s="816" t="s">
        <v>134</v>
      </c>
      <c r="D175" s="802"/>
      <c r="E175" s="802"/>
      <c r="F175" s="863"/>
      <c r="G175" s="218"/>
      <c r="H175" s="219"/>
      <c r="I175" s="219"/>
      <c r="J175" s="219"/>
      <c r="K175" s="219"/>
      <c r="L175" s="219"/>
      <c r="M175" s="219"/>
      <c r="N175" s="220"/>
      <c r="O175" s="219"/>
      <c r="P175" s="219"/>
      <c r="Q175" s="219"/>
      <c r="R175" s="219"/>
      <c r="S175" s="219"/>
      <c r="T175" s="219"/>
      <c r="U175" s="219"/>
      <c r="V175" s="219"/>
      <c r="W175" s="219"/>
      <c r="X175" s="219"/>
      <c r="Y175" s="219"/>
      <c r="Z175" s="219"/>
    </row>
    <row r="176" spans="1:26" s="221" customFormat="1" ht="12.75">
      <c r="A176" s="811">
        <v>57006</v>
      </c>
      <c r="B176" s="812" t="s">
        <v>263</v>
      </c>
      <c r="C176" s="813" t="s">
        <v>101</v>
      </c>
      <c r="D176" s="802">
        <v>8</v>
      </c>
      <c r="E176" s="802">
        <v>65.41</v>
      </c>
      <c r="F176" s="863">
        <f t="shared" si="2"/>
        <v>523.28</v>
      </c>
      <c r="G176" s="218"/>
      <c r="H176" s="219"/>
      <c r="I176" s="219"/>
      <c r="J176" s="219"/>
      <c r="K176" s="219"/>
      <c r="L176" s="219"/>
      <c r="M176" s="219"/>
      <c r="N176" s="220"/>
      <c r="O176" s="219"/>
      <c r="P176" s="219"/>
      <c r="Q176" s="219"/>
      <c r="R176" s="219"/>
      <c r="S176" s="219"/>
      <c r="T176" s="219"/>
      <c r="U176" s="219"/>
      <c r="V176" s="219"/>
      <c r="W176" s="219"/>
      <c r="X176" s="219"/>
      <c r="Y176" s="219"/>
      <c r="Z176" s="219"/>
    </row>
    <row r="177" spans="1:26" s="221" customFormat="1" ht="12.75">
      <c r="A177" s="814">
        <v>58000</v>
      </c>
      <c r="B177" s="815" t="s">
        <v>264</v>
      </c>
      <c r="C177" s="816" t="s">
        <v>134</v>
      </c>
      <c r="D177" s="802"/>
      <c r="E177" s="802"/>
      <c r="F177" s="863"/>
      <c r="G177" s="218"/>
      <c r="H177" s="219"/>
      <c r="I177" s="219"/>
      <c r="J177" s="219"/>
      <c r="K177" s="219"/>
      <c r="L177" s="219"/>
      <c r="M177" s="219"/>
      <c r="N177" s="220"/>
      <c r="O177" s="219"/>
      <c r="P177" s="219"/>
      <c r="Q177" s="219"/>
      <c r="R177" s="219"/>
      <c r="S177" s="219"/>
      <c r="T177" s="219"/>
      <c r="U177" s="219"/>
      <c r="V177" s="219"/>
      <c r="W177" s="219"/>
      <c r="X177" s="219"/>
      <c r="Y177" s="219"/>
      <c r="Z177" s="219"/>
    </row>
    <row r="178" spans="1:26" s="221" customFormat="1" ht="12.75">
      <c r="A178" s="811">
        <v>58001</v>
      </c>
      <c r="B178" s="812" t="s">
        <v>265</v>
      </c>
      <c r="C178" s="813" t="s">
        <v>109</v>
      </c>
      <c r="D178" s="802">
        <v>8</v>
      </c>
      <c r="E178" s="802">
        <v>3.33</v>
      </c>
      <c r="F178" s="863">
        <f t="shared" si="2"/>
        <v>26.64</v>
      </c>
      <c r="G178" s="218"/>
      <c r="H178" s="219"/>
      <c r="I178" s="219"/>
      <c r="J178" s="219"/>
      <c r="K178" s="219"/>
      <c r="L178" s="219"/>
      <c r="M178" s="219"/>
      <c r="N178" s="220"/>
      <c r="O178" s="219"/>
      <c r="P178" s="219"/>
      <c r="Q178" s="219"/>
      <c r="R178" s="219"/>
      <c r="S178" s="219"/>
      <c r="T178" s="219"/>
      <c r="U178" s="219"/>
      <c r="V178" s="219"/>
      <c r="W178" s="219"/>
      <c r="X178" s="219"/>
      <c r="Y178" s="219"/>
      <c r="Z178" s="219"/>
    </row>
    <row r="179" spans="1:26" s="221" customFormat="1" ht="12.75">
      <c r="A179" s="820">
        <v>60000</v>
      </c>
      <c r="B179" s="821" t="s">
        <v>266</v>
      </c>
      <c r="C179" s="822"/>
      <c r="D179" s="802"/>
      <c r="E179" s="802"/>
      <c r="F179" s="863"/>
      <c r="G179" s="218"/>
      <c r="H179" s="219"/>
      <c r="I179" s="219"/>
      <c r="J179" s="219"/>
      <c r="K179" s="219"/>
      <c r="L179" s="219"/>
      <c r="M179" s="219"/>
      <c r="N179" s="220"/>
      <c r="O179" s="219"/>
      <c r="P179" s="219"/>
      <c r="Q179" s="219"/>
      <c r="R179" s="219"/>
      <c r="S179" s="219"/>
      <c r="T179" s="219"/>
      <c r="U179" s="219"/>
      <c r="V179" s="219"/>
      <c r="W179" s="219"/>
      <c r="X179" s="219"/>
      <c r="Y179" s="219"/>
      <c r="Z179" s="219"/>
    </row>
    <row r="180" spans="1:26" s="221" customFormat="1" ht="12.75">
      <c r="A180" s="811">
        <v>60101</v>
      </c>
      <c r="B180" s="812" t="s">
        <v>267</v>
      </c>
      <c r="C180" s="813" t="s">
        <v>109</v>
      </c>
      <c r="D180" s="802">
        <v>240</v>
      </c>
      <c r="E180" s="802">
        <v>54.19</v>
      </c>
      <c r="F180" s="863">
        <f t="shared" si="2"/>
        <v>13005.6</v>
      </c>
      <c r="G180" s="218"/>
      <c r="H180" s="219"/>
      <c r="I180" s="219"/>
      <c r="J180" s="219"/>
      <c r="K180" s="219"/>
      <c r="L180" s="219"/>
      <c r="M180" s="219"/>
      <c r="N180" s="220"/>
      <c r="O180" s="219"/>
      <c r="P180" s="219"/>
      <c r="Q180" s="219"/>
      <c r="R180" s="219"/>
      <c r="S180" s="219"/>
      <c r="T180" s="219"/>
      <c r="U180" s="219"/>
      <c r="V180" s="219"/>
      <c r="W180" s="219"/>
      <c r="X180" s="219"/>
      <c r="Y180" s="219"/>
      <c r="Z180" s="219"/>
    </row>
    <row r="181" spans="1:26" s="221" customFormat="1" ht="12.75">
      <c r="A181" s="811">
        <v>60103</v>
      </c>
      <c r="B181" s="812" t="s">
        <v>268</v>
      </c>
      <c r="C181" s="813" t="s">
        <v>109</v>
      </c>
      <c r="D181" s="802">
        <v>240</v>
      </c>
      <c r="E181" s="802">
        <v>69.69</v>
      </c>
      <c r="F181" s="863">
        <f t="shared" si="2"/>
        <v>16725.599999999999</v>
      </c>
      <c r="G181" s="218"/>
      <c r="H181" s="219"/>
      <c r="I181" s="219"/>
      <c r="J181" s="219"/>
      <c r="K181" s="219"/>
      <c r="L181" s="219"/>
      <c r="M181" s="219"/>
      <c r="N181" s="220"/>
      <c r="O181" s="219"/>
      <c r="P181" s="219"/>
      <c r="Q181" s="219"/>
      <c r="R181" s="219"/>
      <c r="S181" s="219"/>
      <c r="T181" s="219"/>
      <c r="U181" s="219"/>
      <c r="V181" s="219"/>
      <c r="W181" s="219"/>
      <c r="X181" s="219"/>
      <c r="Y181" s="219"/>
      <c r="Z181" s="219"/>
    </row>
    <row r="182" spans="1:26" s="221" customFormat="1" ht="16.5" customHeight="1">
      <c r="A182" s="811">
        <v>60105</v>
      </c>
      <c r="B182" s="812" t="s">
        <v>269</v>
      </c>
      <c r="C182" s="813" t="s">
        <v>109</v>
      </c>
      <c r="D182" s="802">
        <v>10</v>
      </c>
      <c r="E182" s="802">
        <v>79.05</v>
      </c>
      <c r="F182" s="863">
        <f t="shared" si="2"/>
        <v>790.5</v>
      </c>
      <c r="G182" s="218"/>
      <c r="H182" s="219"/>
      <c r="I182" s="219"/>
      <c r="J182" s="219"/>
      <c r="K182" s="219"/>
      <c r="L182" s="219"/>
      <c r="M182" s="219"/>
      <c r="N182" s="220"/>
      <c r="O182" s="219"/>
      <c r="P182" s="219"/>
      <c r="Q182" s="219"/>
      <c r="R182" s="219"/>
      <c r="S182" s="219"/>
      <c r="T182" s="219"/>
      <c r="U182" s="219"/>
      <c r="V182" s="219"/>
      <c r="W182" s="219"/>
      <c r="X182" s="219"/>
      <c r="Y182" s="219"/>
      <c r="Z182" s="219"/>
    </row>
    <row r="183" spans="1:26" s="221" customFormat="1" ht="25.5">
      <c r="A183" s="811">
        <v>60106</v>
      </c>
      <c r="B183" s="812" t="s">
        <v>270</v>
      </c>
      <c r="C183" s="813" t="s">
        <v>109</v>
      </c>
      <c r="D183" s="802">
        <v>8</v>
      </c>
      <c r="E183" s="802">
        <v>94.35</v>
      </c>
      <c r="F183" s="863">
        <f t="shared" si="2"/>
        <v>754.8</v>
      </c>
      <c r="G183" s="218"/>
      <c r="H183" s="219"/>
      <c r="I183" s="219"/>
      <c r="J183" s="219"/>
      <c r="K183" s="219"/>
      <c r="L183" s="219"/>
      <c r="M183" s="219"/>
      <c r="N183" s="220"/>
      <c r="O183" s="219"/>
      <c r="P183" s="219"/>
      <c r="Q183" s="219"/>
      <c r="R183" s="219"/>
      <c r="S183" s="219"/>
      <c r="T183" s="219"/>
      <c r="U183" s="219"/>
      <c r="V183" s="219"/>
      <c r="W183" s="219"/>
      <c r="X183" s="219"/>
      <c r="Y183" s="219"/>
      <c r="Z183" s="219"/>
    </row>
    <row r="184" spans="1:26" s="221" customFormat="1" ht="25.5">
      <c r="A184" s="811">
        <v>60107</v>
      </c>
      <c r="B184" s="812" t="s">
        <v>271</v>
      </c>
      <c r="C184" s="813" t="s">
        <v>109</v>
      </c>
      <c r="D184" s="802">
        <v>8</v>
      </c>
      <c r="E184" s="802">
        <v>105.05000000000001</v>
      </c>
      <c r="F184" s="863">
        <f t="shared" si="2"/>
        <v>840.4</v>
      </c>
      <c r="G184" s="218"/>
      <c r="H184" s="219"/>
      <c r="I184" s="219"/>
      <c r="J184" s="219"/>
      <c r="K184" s="219"/>
      <c r="L184" s="219"/>
      <c r="M184" s="219"/>
      <c r="N184" s="220"/>
      <c r="O184" s="219"/>
      <c r="P184" s="219"/>
      <c r="Q184" s="219"/>
      <c r="R184" s="219"/>
      <c r="S184" s="219"/>
      <c r="T184" s="219"/>
      <c r="U184" s="219"/>
      <c r="V184" s="219"/>
      <c r="W184" s="219"/>
      <c r="X184" s="219"/>
      <c r="Y184" s="219"/>
      <c r="Z184" s="219"/>
    </row>
    <row r="185" spans="1:26" s="221" customFormat="1" ht="25.5">
      <c r="A185" s="811">
        <v>60108</v>
      </c>
      <c r="B185" s="812" t="s">
        <v>272</v>
      </c>
      <c r="C185" s="813" t="s">
        <v>109</v>
      </c>
      <c r="D185" s="802">
        <v>8</v>
      </c>
      <c r="E185" s="802">
        <v>121.58</v>
      </c>
      <c r="F185" s="863">
        <f t="shared" si="2"/>
        <v>972.64</v>
      </c>
      <c r="G185" s="230"/>
      <c r="N185" s="231"/>
    </row>
    <row r="186" spans="1:26" s="221" customFormat="1" ht="12.75">
      <c r="A186" s="811">
        <v>60110</v>
      </c>
      <c r="B186" s="812" t="s">
        <v>273</v>
      </c>
      <c r="C186" s="813" t="s">
        <v>109</v>
      </c>
      <c r="D186" s="802">
        <v>640</v>
      </c>
      <c r="E186" s="802">
        <v>20.69</v>
      </c>
      <c r="F186" s="863">
        <f t="shared" si="2"/>
        <v>13241.6</v>
      </c>
      <c r="G186" s="218"/>
      <c r="H186" s="219"/>
      <c r="I186" s="219"/>
      <c r="J186" s="219"/>
      <c r="K186" s="219"/>
      <c r="L186" s="219"/>
      <c r="M186" s="219"/>
      <c r="N186" s="220"/>
      <c r="O186" s="219"/>
      <c r="P186" s="219"/>
      <c r="Q186" s="219"/>
      <c r="R186" s="219"/>
      <c r="S186" s="219"/>
      <c r="T186" s="219"/>
      <c r="U186" s="219"/>
      <c r="V186" s="219"/>
      <c r="W186" s="219"/>
      <c r="X186" s="219"/>
      <c r="Y186" s="219"/>
      <c r="Z186" s="219"/>
    </row>
    <row r="187" spans="1:26" s="221" customFormat="1" ht="15" customHeight="1">
      <c r="A187" s="811">
        <v>60113</v>
      </c>
      <c r="B187" s="812" t="s">
        <v>274</v>
      </c>
      <c r="C187" s="813" t="s">
        <v>109</v>
      </c>
      <c r="D187" s="802">
        <v>80</v>
      </c>
      <c r="E187" s="802">
        <v>72.81</v>
      </c>
      <c r="F187" s="863">
        <f t="shared" si="2"/>
        <v>5824.8</v>
      </c>
      <c r="G187" s="218"/>
      <c r="H187" s="219"/>
      <c r="I187" s="219"/>
      <c r="J187" s="219"/>
      <c r="K187" s="219"/>
      <c r="L187" s="219"/>
      <c r="M187" s="219"/>
      <c r="N187" s="220"/>
      <c r="O187" s="219"/>
      <c r="P187" s="219"/>
      <c r="Q187" s="219"/>
      <c r="R187" s="219"/>
      <c r="S187" s="219"/>
      <c r="T187" s="219"/>
      <c r="U187" s="219"/>
      <c r="V187" s="219"/>
      <c r="W187" s="219"/>
      <c r="X187" s="219"/>
      <c r="Y187" s="219"/>
      <c r="Z187" s="219"/>
    </row>
    <row r="188" spans="1:26" s="221" customFormat="1" ht="25.5">
      <c r="A188" s="811">
        <v>60115</v>
      </c>
      <c r="B188" s="812" t="s">
        <v>275</v>
      </c>
      <c r="C188" s="813" t="s">
        <v>109</v>
      </c>
      <c r="D188" s="802">
        <v>80</v>
      </c>
      <c r="E188" s="802">
        <v>58.18</v>
      </c>
      <c r="F188" s="863">
        <f t="shared" si="2"/>
        <v>4654.3999999999996</v>
      </c>
      <c r="G188" s="218"/>
      <c r="H188" s="219"/>
      <c r="I188" s="219"/>
      <c r="J188" s="219"/>
      <c r="K188" s="219"/>
      <c r="L188" s="219"/>
      <c r="M188" s="219"/>
      <c r="N188" s="220"/>
      <c r="O188" s="219"/>
      <c r="P188" s="219"/>
      <c r="Q188" s="219"/>
      <c r="R188" s="219"/>
      <c r="S188" s="219"/>
      <c r="T188" s="219"/>
      <c r="U188" s="219"/>
      <c r="V188" s="219"/>
      <c r="W188" s="219"/>
      <c r="X188" s="219"/>
      <c r="Y188" s="219"/>
      <c r="Z188" s="219"/>
    </row>
    <row r="189" spans="1:26" s="221" customFormat="1" ht="25.5">
      <c r="A189" s="811">
        <v>60116</v>
      </c>
      <c r="B189" s="812" t="s">
        <v>276</v>
      </c>
      <c r="C189" s="813" t="s">
        <v>109</v>
      </c>
      <c r="D189" s="802">
        <v>8</v>
      </c>
      <c r="E189" s="802">
        <v>62.8</v>
      </c>
      <c r="F189" s="863">
        <f t="shared" si="2"/>
        <v>502.4</v>
      </c>
      <c r="G189" s="218"/>
      <c r="H189" s="219"/>
      <c r="I189" s="219"/>
      <c r="J189" s="219"/>
      <c r="K189" s="219"/>
      <c r="L189" s="219"/>
      <c r="M189" s="219"/>
      <c r="N189" s="220"/>
      <c r="O189" s="219"/>
      <c r="P189" s="219"/>
      <c r="Q189" s="219"/>
      <c r="R189" s="219"/>
      <c r="S189" s="219"/>
      <c r="T189" s="219"/>
      <c r="U189" s="219"/>
      <c r="V189" s="219"/>
      <c r="W189" s="219"/>
      <c r="X189" s="219"/>
      <c r="Y189" s="219"/>
      <c r="Z189" s="219"/>
    </row>
    <row r="190" spans="1:26" s="221" customFormat="1" ht="25.5">
      <c r="A190" s="811">
        <v>60117</v>
      </c>
      <c r="B190" s="812" t="s">
        <v>277</v>
      </c>
      <c r="C190" s="813" t="s">
        <v>109</v>
      </c>
      <c r="D190" s="802">
        <v>8</v>
      </c>
      <c r="E190" s="802">
        <v>73.349999999999994</v>
      </c>
      <c r="F190" s="863">
        <f t="shared" si="2"/>
        <v>586.79999999999995</v>
      </c>
      <c r="G190" s="218"/>
      <c r="H190" s="219"/>
      <c r="I190" s="219"/>
      <c r="J190" s="219"/>
      <c r="K190" s="219"/>
      <c r="L190" s="219"/>
      <c r="M190" s="219"/>
      <c r="N190" s="220"/>
      <c r="O190" s="219"/>
      <c r="P190" s="219"/>
      <c r="Q190" s="219"/>
      <c r="R190" s="219"/>
      <c r="S190" s="219"/>
      <c r="T190" s="219"/>
      <c r="U190" s="219"/>
      <c r="V190" s="219"/>
      <c r="W190" s="219"/>
      <c r="X190" s="219"/>
      <c r="Y190" s="219"/>
      <c r="Z190" s="219"/>
    </row>
    <row r="191" spans="1:26" s="221" customFormat="1" ht="25.5">
      <c r="A191" s="811">
        <v>60118</v>
      </c>
      <c r="B191" s="812" t="s">
        <v>278</v>
      </c>
      <c r="C191" s="813" t="s">
        <v>109</v>
      </c>
      <c r="D191" s="802">
        <v>8</v>
      </c>
      <c r="E191" s="802">
        <v>87.68</v>
      </c>
      <c r="F191" s="863">
        <f t="shared" si="2"/>
        <v>701.44</v>
      </c>
      <c r="G191" s="218"/>
      <c r="H191" s="219"/>
      <c r="I191" s="219"/>
      <c r="J191" s="219"/>
      <c r="K191" s="219"/>
      <c r="L191" s="219"/>
      <c r="M191" s="219"/>
      <c r="N191" s="220"/>
      <c r="O191" s="219"/>
      <c r="P191" s="219"/>
      <c r="Q191" s="219"/>
      <c r="R191" s="219"/>
      <c r="S191" s="219"/>
      <c r="T191" s="219"/>
      <c r="U191" s="219"/>
      <c r="V191" s="219"/>
      <c r="W191" s="219"/>
      <c r="X191" s="219"/>
      <c r="Y191" s="219"/>
      <c r="Z191" s="219"/>
    </row>
    <row r="192" spans="1:26" s="221" customFormat="1" ht="12.75">
      <c r="A192" s="823">
        <v>60130</v>
      </c>
      <c r="B192" s="824" t="s">
        <v>279</v>
      </c>
      <c r="C192" s="825" t="s">
        <v>173</v>
      </c>
      <c r="D192" s="804">
        <v>4000</v>
      </c>
      <c r="E192" s="804">
        <v>7.71</v>
      </c>
      <c r="F192" s="866">
        <f t="shared" si="2"/>
        <v>30840</v>
      </c>
      <c r="G192" s="218"/>
      <c r="H192" s="219"/>
      <c r="I192" s="219"/>
      <c r="J192" s="219"/>
      <c r="K192" s="219"/>
      <c r="L192" s="219"/>
      <c r="M192" s="219"/>
      <c r="N192" s="220"/>
      <c r="O192" s="219"/>
      <c r="P192" s="219"/>
      <c r="Q192" s="219"/>
      <c r="R192" s="219"/>
      <c r="S192" s="219"/>
      <c r="T192" s="219"/>
      <c r="U192" s="219"/>
      <c r="V192" s="219"/>
      <c r="W192" s="219"/>
      <c r="X192" s="219"/>
      <c r="Y192" s="219"/>
      <c r="Z192" s="219"/>
    </row>
    <row r="193" spans="1:26" s="221" customFormat="1" ht="12.75">
      <c r="A193" s="823">
        <v>60131</v>
      </c>
      <c r="B193" s="824" t="s">
        <v>280</v>
      </c>
      <c r="C193" s="825" t="s">
        <v>173</v>
      </c>
      <c r="D193" s="804">
        <v>4000</v>
      </c>
      <c r="E193" s="804">
        <v>2.4</v>
      </c>
      <c r="F193" s="866">
        <f t="shared" si="2"/>
        <v>9600</v>
      </c>
      <c r="G193" s="218"/>
      <c r="H193" s="219"/>
      <c r="I193" s="219"/>
      <c r="J193" s="219"/>
      <c r="K193" s="219"/>
      <c r="L193" s="219"/>
      <c r="M193" s="219"/>
      <c r="N193" s="220"/>
      <c r="O193" s="219"/>
      <c r="P193" s="219"/>
      <c r="Q193" s="219"/>
      <c r="R193" s="219"/>
      <c r="S193" s="219"/>
      <c r="T193" s="219"/>
      <c r="U193" s="219"/>
      <c r="V193" s="219"/>
      <c r="W193" s="219"/>
      <c r="X193" s="219"/>
      <c r="Y193" s="219"/>
      <c r="Z193" s="219"/>
    </row>
    <row r="194" spans="1:26" s="221" customFormat="1" ht="12.75">
      <c r="A194" s="811">
        <v>60203</v>
      </c>
      <c r="B194" s="812" t="s">
        <v>281</v>
      </c>
      <c r="C194" s="813" t="s">
        <v>109</v>
      </c>
      <c r="D194" s="802">
        <v>160</v>
      </c>
      <c r="E194" s="802">
        <v>104.01</v>
      </c>
      <c r="F194" s="863">
        <f t="shared" si="2"/>
        <v>16641.599999999999</v>
      </c>
      <c r="G194" s="218"/>
      <c r="H194" s="219"/>
      <c r="I194" s="219"/>
      <c r="J194" s="219"/>
      <c r="K194" s="219"/>
      <c r="L194" s="219"/>
      <c r="M194" s="219"/>
      <c r="N194" s="220"/>
      <c r="O194" s="219"/>
      <c r="P194" s="219"/>
      <c r="Q194" s="219"/>
      <c r="R194" s="219"/>
      <c r="S194" s="219"/>
      <c r="T194" s="219"/>
      <c r="U194" s="219"/>
      <c r="V194" s="219"/>
      <c r="W194" s="219"/>
      <c r="X194" s="219"/>
      <c r="Y194" s="219"/>
      <c r="Z194" s="219"/>
    </row>
    <row r="195" spans="1:26" s="221" customFormat="1" ht="12.75">
      <c r="A195" s="811">
        <v>60204</v>
      </c>
      <c r="B195" s="812" t="s">
        <v>282</v>
      </c>
      <c r="C195" s="813" t="s">
        <v>109</v>
      </c>
      <c r="D195" s="802">
        <v>160</v>
      </c>
      <c r="E195" s="802">
        <v>86.21</v>
      </c>
      <c r="F195" s="863">
        <f t="shared" si="2"/>
        <v>13793.6</v>
      </c>
      <c r="G195" s="218"/>
      <c r="H195" s="219"/>
      <c r="I195" s="219"/>
      <c r="J195" s="219"/>
      <c r="K195" s="219"/>
      <c r="L195" s="219"/>
      <c r="M195" s="219"/>
      <c r="N195" s="220"/>
      <c r="O195" s="219"/>
      <c r="P195" s="219"/>
      <c r="Q195" s="219"/>
      <c r="R195" s="219"/>
      <c r="S195" s="219"/>
      <c r="T195" s="219"/>
      <c r="U195" s="219"/>
      <c r="V195" s="219"/>
      <c r="W195" s="219"/>
      <c r="X195" s="219"/>
      <c r="Y195" s="219"/>
      <c r="Z195" s="219"/>
    </row>
    <row r="196" spans="1:26" s="221" customFormat="1" ht="12.75">
      <c r="A196" s="811">
        <v>60205</v>
      </c>
      <c r="B196" s="812" t="s">
        <v>283</v>
      </c>
      <c r="C196" s="813" t="s">
        <v>109</v>
      </c>
      <c r="D196" s="802">
        <v>160</v>
      </c>
      <c r="E196" s="802">
        <v>57.2</v>
      </c>
      <c r="F196" s="863">
        <f t="shared" si="2"/>
        <v>9152</v>
      </c>
      <c r="G196" s="218"/>
      <c r="H196" s="219"/>
      <c r="I196" s="219"/>
      <c r="J196" s="219"/>
      <c r="K196" s="219"/>
      <c r="L196" s="219"/>
      <c r="M196" s="219"/>
      <c r="N196" s="220"/>
      <c r="O196" s="219"/>
      <c r="P196" s="219"/>
      <c r="Q196" s="219"/>
      <c r="R196" s="219"/>
      <c r="S196" s="219"/>
      <c r="T196" s="219"/>
      <c r="U196" s="219"/>
      <c r="V196" s="219"/>
      <c r="W196" s="219"/>
      <c r="X196" s="219"/>
      <c r="Y196" s="219"/>
      <c r="Z196" s="219"/>
    </row>
    <row r="197" spans="1:26" s="221" customFormat="1" ht="12.75">
      <c r="A197" s="811">
        <v>60221</v>
      </c>
      <c r="B197" s="812" t="s">
        <v>284</v>
      </c>
      <c r="C197" s="813" t="s">
        <v>109</v>
      </c>
      <c r="D197" s="802">
        <v>640</v>
      </c>
      <c r="E197" s="802">
        <v>36.54</v>
      </c>
      <c r="F197" s="863">
        <f t="shared" si="2"/>
        <v>23385.599999999999</v>
      </c>
      <c r="G197" s="218"/>
      <c r="H197" s="219"/>
      <c r="I197" s="219"/>
      <c r="J197" s="219"/>
      <c r="K197" s="219"/>
      <c r="L197" s="219"/>
      <c r="M197" s="219"/>
      <c r="N197" s="220"/>
      <c r="O197" s="219"/>
      <c r="P197" s="219"/>
      <c r="Q197" s="219"/>
      <c r="R197" s="219"/>
      <c r="S197" s="219"/>
      <c r="T197" s="219"/>
      <c r="U197" s="219"/>
      <c r="V197" s="219"/>
      <c r="W197" s="219"/>
      <c r="X197" s="219"/>
      <c r="Y197" s="219"/>
      <c r="Z197" s="219"/>
    </row>
    <row r="198" spans="1:26" s="221" customFormat="1" ht="12.75">
      <c r="A198" s="811">
        <v>60222</v>
      </c>
      <c r="B198" s="812" t="s">
        <v>285</v>
      </c>
      <c r="C198" s="813" t="s">
        <v>109</v>
      </c>
      <c r="D198" s="802">
        <v>640</v>
      </c>
      <c r="E198" s="802">
        <v>44.68</v>
      </c>
      <c r="F198" s="863">
        <f t="shared" si="2"/>
        <v>28595.200000000001</v>
      </c>
      <c r="G198" s="218"/>
      <c r="H198" s="219"/>
      <c r="I198" s="219"/>
      <c r="J198" s="219"/>
      <c r="K198" s="219"/>
      <c r="L198" s="219"/>
      <c r="M198" s="219"/>
      <c r="N198" s="220"/>
      <c r="O198" s="219"/>
      <c r="P198" s="219"/>
      <c r="Q198" s="219"/>
      <c r="R198" s="219"/>
      <c r="S198" s="219"/>
      <c r="T198" s="219"/>
      <c r="U198" s="219"/>
      <c r="V198" s="219"/>
      <c r="W198" s="219"/>
      <c r="X198" s="219"/>
      <c r="Y198" s="219"/>
      <c r="Z198" s="219"/>
    </row>
    <row r="199" spans="1:26" s="221" customFormat="1" ht="12.75" customHeight="1">
      <c r="A199" s="811">
        <v>60223</v>
      </c>
      <c r="B199" s="812" t="s">
        <v>286</v>
      </c>
      <c r="C199" s="813" t="s">
        <v>109</v>
      </c>
      <c r="D199" s="802">
        <v>160</v>
      </c>
      <c r="E199" s="802">
        <v>74.930000000000007</v>
      </c>
      <c r="F199" s="863">
        <f t="shared" si="2"/>
        <v>11988.8</v>
      </c>
      <c r="G199" s="218"/>
      <c r="H199" s="219"/>
      <c r="I199" s="219"/>
      <c r="J199" s="219"/>
      <c r="K199" s="219"/>
      <c r="L199" s="219"/>
      <c r="M199" s="219"/>
      <c r="N199" s="220"/>
      <c r="O199" s="219"/>
      <c r="P199" s="219"/>
      <c r="Q199" s="219"/>
      <c r="R199" s="219"/>
      <c r="S199" s="219"/>
      <c r="T199" s="219"/>
      <c r="U199" s="219"/>
      <c r="V199" s="219"/>
      <c r="W199" s="219"/>
      <c r="X199" s="219"/>
      <c r="Y199" s="219"/>
      <c r="Z199" s="219"/>
    </row>
    <row r="200" spans="1:26" s="221" customFormat="1" ht="12.75" customHeight="1">
      <c r="A200" s="811">
        <v>60225</v>
      </c>
      <c r="B200" s="812" t="s">
        <v>287</v>
      </c>
      <c r="C200" s="813" t="s">
        <v>109</v>
      </c>
      <c r="D200" s="802">
        <v>160</v>
      </c>
      <c r="E200" s="802">
        <v>67.09</v>
      </c>
      <c r="F200" s="863">
        <f t="shared" si="2"/>
        <v>10734.4</v>
      </c>
      <c r="G200" s="218"/>
      <c r="H200" s="219"/>
      <c r="I200" s="219"/>
      <c r="J200" s="219"/>
      <c r="K200" s="219"/>
      <c r="L200" s="219"/>
      <c r="M200" s="219"/>
      <c r="N200" s="220"/>
      <c r="O200" s="219"/>
      <c r="P200" s="219"/>
      <c r="Q200" s="219"/>
      <c r="R200" s="219"/>
      <c r="S200" s="219"/>
      <c r="T200" s="219"/>
      <c r="U200" s="219"/>
      <c r="V200" s="219"/>
      <c r="W200" s="219"/>
      <c r="X200" s="219"/>
      <c r="Y200" s="219"/>
      <c r="Z200" s="219"/>
    </row>
    <row r="201" spans="1:26" s="224" customFormat="1" ht="25.5">
      <c r="A201" s="817">
        <v>60230</v>
      </c>
      <c r="B201" s="818" t="s">
        <v>288</v>
      </c>
      <c r="C201" s="819" t="s">
        <v>109</v>
      </c>
      <c r="D201" s="803">
        <v>80</v>
      </c>
      <c r="E201" s="803">
        <v>86.13</v>
      </c>
      <c r="F201" s="865">
        <f t="shared" si="2"/>
        <v>6890.4</v>
      </c>
      <c r="G201" s="222"/>
      <c r="H201" s="223"/>
      <c r="I201" s="223"/>
      <c r="J201" s="223"/>
      <c r="K201" s="223"/>
      <c r="L201" s="223"/>
      <c r="M201" s="223"/>
      <c r="N201" s="216"/>
      <c r="O201" s="223"/>
      <c r="P201" s="223"/>
      <c r="Q201" s="223"/>
      <c r="R201" s="223"/>
      <c r="S201" s="223"/>
      <c r="T201" s="223"/>
      <c r="U201" s="223"/>
      <c r="V201" s="223"/>
      <c r="W201" s="223"/>
      <c r="X201" s="223"/>
      <c r="Y201" s="223"/>
      <c r="Z201" s="223"/>
    </row>
    <row r="202" spans="1:26" s="221" customFormat="1" ht="12.75">
      <c r="A202" s="808">
        <v>60235</v>
      </c>
      <c r="B202" s="809" t="s">
        <v>289</v>
      </c>
      <c r="C202" s="810" t="s">
        <v>109</v>
      </c>
      <c r="D202" s="802">
        <v>8</v>
      </c>
      <c r="E202" s="801">
        <v>60.48</v>
      </c>
      <c r="F202" s="863">
        <f t="shared" si="2"/>
        <v>483.84</v>
      </c>
      <c r="G202" s="218"/>
      <c r="H202" s="219"/>
      <c r="I202" s="219"/>
      <c r="J202" s="219"/>
      <c r="K202" s="219"/>
      <c r="L202" s="219"/>
      <c r="M202" s="219"/>
      <c r="N202" s="220"/>
      <c r="O202" s="219"/>
      <c r="P202" s="219"/>
      <c r="Q202" s="219"/>
      <c r="R202" s="219"/>
      <c r="S202" s="219"/>
      <c r="T202" s="219"/>
      <c r="U202" s="219"/>
      <c r="V202" s="219"/>
      <c r="W202" s="219"/>
      <c r="X202" s="219"/>
      <c r="Y202" s="219"/>
      <c r="Z202" s="219"/>
    </row>
    <row r="203" spans="1:26" s="221" customFormat="1" ht="12.75">
      <c r="A203" s="811">
        <v>60241</v>
      </c>
      <c r="B203" s="812" t="s">
        <v>290</v>
      </c>
      <c r="C203" s="813" t="s">
        <v>109</v>
      </c>
      <c r="D203" s="802">
        <v>8</v>
      </c>
      <c r="E203" s="802">
        <v>55.41</v>
      </c>
      <c r="F203" s="863">
        <f t="shared" si="2"/>
        <v>443.28</v>
      </c>
      <c r="G203" s="218"/>
      <c r="H203" s="219"/>
      <c r="I203" s="219"/>
      <c r="J203" s="219"/>
      <c r="K203" s="219"/>
      <c r="L203" s="219"/>
      <c r="M203" s="219"/>
      <c r="N203" s="220"/>
      <c r="O203" s="219"/>
      <c r="P203" s="219"/>
      <c r="Q203" s="219"/>
      <c r="R203" s="219"/>
      <c r="S203" s="219"/>
      <c r="T203" s="219"/>
      <c r="U203" s="219"/>
      <c r="V203" s="219"/>
      <c r="W203" s="219"/>
      <c r="X203" s="219"/>
      <c r="Y203" s="219"/>
      <c r="Z203" s="219"/>
    </row>
    <row r="204" spans="1:26" s="221" customFormat="1" ht="12.75">
      <c r="A204" s="811">
        <v>60242</v>
      </c>
      <c r="B204" s="812" t="s">
        <v>291</v>
      </c>
      <c r="C204" s="813" t="s">
        <v>109</v>
      </c>
      <c r="D204" s="802">
        <v>8</v>
      </c>
      <c r="E204" s="802">
        <v>56.01</v>
      </c>
      <c r="F204" s="863">
        <f t="shared" si="2"/>
        <v>448.08</v>
      </c>
      <c r="G204" s="218"/>
      <c r="H204" s="219"/>
      <c r="I204" s="219"/>
      <c r="J204" s="219"/>
      <c r="K204" s="219"/>
      <c r="L204" s="219"/>
      <c r="M204" s="219"/>
      <c r="N204" s="220"/>
      <c r="O204" s="219"/>
      <c r="P204" s="219"/>
      <c r="Q204" s="219"/>
      <c r="R204" s="219"/>
      <c r="S204" s="219"/>
      <c r="T204" s="219"/>
      <c r="U204" s="219"/>
      <c r="V204" s="219"/>
      <c r="W204" s="219"/>
      <c r="X204" s="219"/>
      <c r="Y204" s="219"/>
      <c r="Z204" s="219"/>
    </row>
    <row r="205" spans="1:26" s="221" customFormat="1" ht="25.5">
      <c r="A205" s="811">
        <v>60243</v>
      </c>
      <c r="B205" s="812" t="s">
        <v>292</v>
      </c>
      <c r="C205" s="813" t="s">
        <v>109</v>
      </c>
      <c r="D205" s="802">
        <v>160</v>
      </c>
      <c r="E205" s="802">
        <v>157.43</v>
      </c>
      <c r="F205" s="863">
        <f t="shared" si="2"/>
        <v>25188.799999999999</v>
      </c>
      <c r="G205" s="218"/>
      <c r="H205" s="219"/>
      <c r="I205" s="219"/>
      <c r="J205" s="219"/>
      <c r="K205" s="219"/>
      <c r="L205" s="219"/>
      <c r="M205" s="219"/>
      <c r="N205" s="220"/>
      <c r="O205" s="219"/>
      <c r="P205" s="219"/>
      <c r="Q205" s="219"/>
      <c r="R205" s="219"/>
      <c r="S205" s="219"/>
      <c r="T205" s="219"/>
      <c r="U205" s="219"/>
      <c r="V205" s="219"/>
      <c r="W205" s="219"/>
      <c r="X205" s="219"/>
      <c r="Y205" s="219"/>
      <c r="Z205" s="219"/>
    </row>
    <row r="206" spans="1:26" s="221" customFormat="1" ht="25.5">
      <c r="A206" s="811">
        <v>60244</v>
      </c>
      <c r="B206" s="812" t="s">
        <v>293</v>
      </c>
      <c r="C206" s="813" t="s">
        <v>109</v>
      </c>
      <c r="D206" s="802">
        <v>640</v>
      </c>
      <c r="E206" s="802">
        <v>43.2</v>
      </c>
      <c r="F206" s="863">
        <f t="shared" si="2"/>
        <v>27648</v>
      </c>
      <c r="G206" s="218"/>
      <c r="H206" s="219"/>
      <c r="I206" s="219"/>
      <c r="J206" s="219"/>
      <c r="K206" s="219"/>
      <c r="L206" s="219"/>
      <c r="M206" s="219"/>
      <c r="N206" s="220"/>
      <c r="O206" s="219"/>
      <c r="P206" s="219"/>
      <c r="Q206" s="219"/>
      <c r="R206" s="219"/>
      <c r="S206" s="219"/>
      <c r="T206" s="219"/>
      <c r="U206" s="219"/>
      <c r="V206" s="219"/>
      <c r="W206" s="219"/>
      <c r="X206" s="219"/>
      <c r="Y206" s="219"/>
      <c r="Z206" s="219"/>
    </row>
    <row r="207" spans="1:26" s="221" customFormat="1" ht="25.5">
      <c r="A207" s="811">
        <v>60245</v>
      </c>
      <c r="B207" s="812" t="s">
        <v>294</v>
      </c>
      <c r="C207" s="813" t="s">
        <v>109</v>
      </c>
      <c r="D207" s="802">
        <v>400</v>
      </c>
      <c r="E207" s="802">
        <v>43.3</v>
      </c>
      <c r="F207" s="863">
        <f t="shared" si="2"/>
        <v>17320</v>
      </c>
      <c r="G207" s="218"/>
      <c r="H207" s="219"/>
      <c r="I207" s="219"/>
      <c r="J207" s="219"/>
      <c r="K207" s="219"/>
      <c r="L207" s="219"/>
      <c r="M207" s="219"/>
      <c r="N207" s="220"/>
      <c r="O207" s="219"/>
      <c r="P207" s="219"/>
      <c r="Q207" s="219"/>
      <c r="R207" s="219"/>
      <c r="S207" s="219"/>
      <c r="T207" s="219"/>
      <c r="U207" s="219"/>
      <c r="V207" s="219"/>
      <c r="W207" s="219"/>
      <c r="X207" s="219"/>
      <c r="Y207" s="219"/>
      <c r="Z207" s="219"/>
    </row>
    <row r="208" spans="1:26" s="221" customFormat="1" ht="25.5">
      <c r="A208" s="811">
        <v>60246</v>
      </c>
      <c r="B208" s="812" t="s">
        <v>295</v>
      </c>
      <c r="C208" s="813" t="s">
        <v>109</v>
      </c>
      <c r="D208" s="802">
        <v>240</v>
      </c>
      <c r="E208" s="802">
        <v>115.28</v>
      </c>
      <c r="F208" s="863">
        <f t="shared" ref="F208:F270" si="3" xml:space="preserve"> ROUND(D208*E208,2)</f>
        <v>27667.200000000001</v>
      </c>
      <c r="G208" s="218"/>
      <c r="H208" s="219"/>
      <c r="I208" s="219"/>
      <c r="J208" s="219"/>
      <c r="K208" s="219"/>
      <c r="L208" s="219"/>
      <c r="M208" s="219"/>
      <c r="N208" s="220"/>
      <c r="O208" s="219"/>
      <c r="P208" s="219"/>
      <c r="Q208" s="219"/>
      <c r="R208" s="219"/>
      <c r="S208" s="219"/>
      <c r="T208" s="219"/>
      <c r="U208" s="219"/>
      <c r="V208" s="219"/>
      <c r="W208" s="219"/>
      <c r="X208" s="219"/>
      <c r="Y208" s="219"/>
      <c r="Z208" s="219"/>
    </row>
    <row r="209" spans="1:26" s="224" customFormat="1" ht="25.5">
      <c r="A209" s="811">
        <v>60247</v>
      </c>
      <c r="B209" s="812" t="s">
        <v>296</v>
      </c>
      <c r="C209" s="813" t="s">
        <v>109</v>
      </c>
      <c r="D209" s="802">
        <v>80</v>
      </c>
      <c r="E209" s="802">
        <v>55.05</v>
      </c>
      <c r="F209" s="863">
        <f t="shared" si="3"/>
        <v>4404</v>
      </c>
      <c r="G209" s="222"/>
      <c r="H209" s="223"/>
      <c r="I209" s="223"/>
      <c r="J209" s="223"/>
      <c r="K209" s="223"/>
      <c r="L209" s="223"/>
      <c r="M209" s="223"/>
      <c r="N209" s="216"/>
      <c r="O209" s="223"/>
      <c r="P209" s="223"/>
      <c r="Q209" s="223"/>
      <c r="R209" s="223"/>
      <c r="S209" s="223"/>
      <c r="T209" s="223"/>
      <c r="U209" s="223"/>
      <c r="V209" s="223"/>
      <c r="W209" s="223"/>
      <c r="X209" s="223"/>
      <c r="Y209" s="223"/>
      <c r="Z209" s="223"/>
    </row>
    <row r="210" spans="1:26" s="221" customFormat="1" ht="25.5">
      <c r="A210" s="811">
        <v>60248</v>
      </c>
      <c r="B210" s="812" t="s">
        <v>297</v>
      </c>
      <c r="C210" s="813" t="s">
        <v>109</v>
      </c>
      <c r="D210" s="802">
        <v>80</v>
      </c>
      <c r="E210" s="802">
        <v>55.01</v>
      </c>
      <c r="F210" s="863">
        <f t="shared" si="3"/>
        <v>4400.8</v>
      </c>
      <c r="G210" s="218"/>
      <c r="H210" s="219"/>
      <c r="I210" s="219"/>
      <c r="J210" s="219"/>
      <c r="K210" s="219"/>
      <c r="L210" s="219"/>
      <c r="M210" s="219"/>
      <c r="N210" s="220"/>
      <c r="O210" s="219"/>
      <c r="P210" s="219"/>
      <c r="Q210" s="219"/>
      <c r="R210" s="219"/>
      <c r="S210" s="219"/>
      <c r="T210" s="219"/>
      <c r="U210" s="219"/>
      <c r="V210" s="219"/>
      <c r="W210" s="219"/>
      <c r="X210" s="219"/>
      <c r="Y210" s="219"/>
      <c r="Z210" s="219"/>
    </row>
    <row r="211" spans="1:26" s="221" customFormat="1" ht="25.5">
      <c r="A211" s="811">
        <v>60249</v>
      </c>
      <c r="B211" s="812" t="s">
        <v>298</v>
      </c>
      <c r="C211" s="813" t="s">
        <v>109</v>
      </c>
      <c r="D211" s="802">
        <v>80</v>
      </c>
      <c r="E211" s="802">
        <v>124.19</v>
      </c>
      <c r="F211" s="863">
        <f t="shared" si="3"/>
        <v>9935.2000000000007</v>
      </c>
      <c r="G211" s="218"/>
      <c r="H211" s="219"/>
      <c r="I211" s="219"/>
      <c r="J211" s="219"/>
      <c r="K211" s="219"/>
      <c r="L211" s="219"/>
      <c r="M211" s="219"/>
      <c r="N211" s="220"/>
      <c r="O211" s="219"/>
      <c r="P211" s="219"/>
      <c r="Q211" s="219"/>
      <c r="R211" s="219"/>
      <c r="S211" s="219"/>
      <c r="T211" s="219"/>
      <c r="U211" s="219"/>
      <c r="V211" s="219"/>
      <c r="W211" s="219"/>
      <c r="X211" s="219"/>
      <c r="Y211" s="219"/>
      <c r="Z211" s="219"/>
    </row>
    <row r="212" spans="1:26" s="221" customFormat="1" ht="25.5">
      <c r="A212" s="811">
        <v>60250</v>
      </c>
      <c r="B212" s="812" t="s">
        <v>299</v>
      </c>
      <c r="C212" s="813" t="s">
        <v>109</v>
      </c>
      <c r="D212" s="802">
        <v>80</v>
      </c>
      <c r="E212" s="802">
        <v>435.14</v>
      </c>
      <c r="F212" s="863">
        <f t="shared" si="3"/>
        <v>34811.199999999997</v>
      </c>
      <c r="G212" s="218"/>
      <c r="H212" s="219"/>
      <c r="I212" s="219"/>
      <c r="J212" s="219"/>
      <c r="K212" s="219"/>
      <c r="L212" s="219"/>
      <c r="M212" s="219"/>
      <c r="N212" s="220"/>
      <c r="O212" s="219"/>
      <c r="P212" s="219"/>
      <c r="Q212" s="219"/>
      <c r="R212" s="219"/>
      <c r="S212" s="219"/>
      <c r="T212" s="219"/>
      <c r="U212" s="219"/>
      <c r="V212" s="219"/>
      <c r="W212" s="219"/>
      <c r="X212" s="219"/>
      <c r="Y212" s="219"/>
      <c r="Z212" s="219"/>
    </row>
    <row r="213" spans="1:26" s="221" customFormat="1" ht="25.5">
      <c r="A213" s="811">
        <v>60251</v>
      </c>
      <c r="B213" s="812" t="s">
        <v>300</v>
      </c>
      <c r="C213" s="813" t="s">
        <v>122</v>
      </c>
      <c r="D213" s="802">
        <v>40</v>
      </c>
      <c r="E213" s="802">
        <v>23.04</v>
      </c>
      <c r="F213" s="863">
        <f t="shared" si="3"/>
        <v>921.6</v>
      </c>
      <c r="G213" s="218"/>
      <c r="H213" s="219"/>
      <c r="I213" s="219"/>
      <c r="J213" s="219"/>
      <c r="K213" s="219"/>
      <c r="L213" s="219"/>
      <c r="M213" s="219"/>
      <c r="N213" s="220"/>
      <c r="O213" s="219"/>
      <c r="P213" s="219"/>
      <c r="Q213" s="219"/>
      <c r="R213" s="219"/>
      <c r="S213" s="219"/>
      <c r="T213" s="219"/>
      <c r="U213" s="219"/>
      <c r="V213" s="219"/>
      <c r="W213" s="219"/>
      <c r="X213" s="219"/>
      <c r="Y213" s="219"/>
      <c r="Z213" s="219"/>
    </row>
    <row r="214" spans="1:26" s="221" customFormat="1" ht="25.5">
      <c r="A214" s="811">
        <v>60255</v>
      </c>
      <c r="B214" s="812" t="s">
        <v>301</v>
      </c>
      <c r="C214" s="813" t="s">
        <v>122</v>
      </c>
      <c r="D214" s="802">
        <v>40</v>
      </c>
      <c r="E214" s="802">
        <v>38.94</v>
      </c>
      <c r="F214" s="863">
        <f t="shared" si="3"/>
        <v>1557.6</v>
      </c>
      <c r="G214" s="218"/>
      <c r="H214" s="219"/>
      <c r="I214" s="219"/>
      <c r="J214" s="219"/>
      <c r="K214" s="219"/>
      <c r="L214" s="219"/>
      <c r="M214" s="219"/>
      <c r="N214" s="220"/>
      <c r="O214" s="219"/>
      <c r="P214" s="219"/>
      <c r="Q214" s="219"/>
      <c r="R214" s="219"/>
      <c r="S214" s="219"/>
      <c r="T214" s="219"/>
      <c r="U214" s="219"/>
      <c r="V214" s="219"/>
      <c r="W214" s="219"/>
      <c r="X214" s="219"/>
      <c r="Y214" s="219"/>
      <c r="Z214" s="219"/>
    </row>
    <row r="215" spans="1:26" s="221" customFormat="1" ht="25.5">
      <c r="A215" s="811">
        <v>60256</v>
      </c>
      <c r="B215" s="812" t="s">
        <v>302</v>
      </c>
      <c r="C215" s="813" t="s">
        <v>122</v>
      </c>
      <c r="D215" s="802">
        <v>40</v>
      </c>
      <c r="E215" s="802">
        <v>48.89</v>
      </c>
      <c r="F215" s="863">
        <f t="shared" si="3"/>
        <v>1955.6</v>
      </c>
      <c r="G215" s="218"/>
      <c r="H215" s="219"/>
      <c r="I215" s="219"/>
      <c r="J215" s="219"/>
      <c r="K215" s="219"/>
      <c r="L215" s="219"/>
      <c r="M215" s="219"/>
      <c r="N215" s="220"/>
      <c r="O215" s="219"/>
      <c r="P215" s="219"/>
      <c r="Q215" s="219"/>
      <c r="R215" s="219"/>
      <c r="S215" s="219"/>
      <c r="T215" s="219"/>
      <c r="U215" s="219"/>
      <c r="V215" s="219"/>
      <c r="W215" s="219"/>
      <c r="X215" s="219"/>
      <c r="Y215" s="219"/>
      <c r="Z215" s="219"/>
    </row>
    <row r="216" spans="1:26" s="221" customFormat="1" ht="25.5">
      <c r="A216" s="811">
        <v>60257</v>
      </c>
      <c r="B216" s="812" t="s">
        <v>303</v>
      </c>
      <c r="C216" s="813" t="s">
        <v>122</v>
      </c>
      <c r="D216" s="802">
        <v>40</v>
      </c>
      <c r="E216" s="802">
        <v>199.64</v>
      </c>
      <c r="F216" s="863">
        <f t="shared" si="3"/>
        <v>7985.6</v>
      </c>
      <c r="G216" s="218"/>
      <c r="H216" s="219"/>
      <c r="I216" s="219"/>
      <c r="J216" s="219"/>
      <c r="K216" s="219"/>
      <c r="L216" s="219"/>
      <c r="M216" s="219"/>
      <c r="N216" s="220"/>
      <c r="O216" s="219"/>
      <c r="P216" s="219"/>
      <c r="Q216" s="219"/>
      <c r="R216" s="219"/>
      <c r="S216" s="219"/>
      <c r="T216" s="219"/>
      <c r="U216" s="219"/>
      <c r="V216" s="219"/>
      <c r="W216" s="219"/>
      <c r="X216" s="219"/>
      <c r="Y216" s="219"/>
      <c r="Z216" s="219"/>
    </row>
    <row r="217" spans="1:26" s="221" customFormat="1" ht="12.75">
      <c r="A217" s="811">
        <v>60290</v>
      </c>
      <c r="B217" s="812" t="s">
        <v>304</v>
      </c>
      <c r="C217" s="813" t="s">
        <v>122</v>
      </c>
      <c r="D217" s="802">
        <v>8</v>
      </c>
      <c r="E217" s="802">
        <v>46.19</v>
      </c>
      <c r="F217" s="863">
        <f t="shared" si="3"/>
        <v>369.52</v>
      </c>
      <c r="G217" s="218"/>
      <c r="H217" s="219"/>
      <c r="I217" s="219"/>
      <c r="J217" s="219"/>
      <c r="K217" s="219"/>
      <c r="L217" s="219"/>
      <c r="M217" s="219"/>
      <c r="N217" s="220"/>
      <c r="O217" s="219"/>
      <c r="P217" s="219"/>
      <c r="Q217" s="219"/>
      <c r="R217" s="219"/>
      <c r="S217" s="219"/>
      <c r="T217" s="219"/>
      <c r="U217" s="219"/>
      <c r="V217" s="219"/>
      <c r="W217" s="219"/>
      <c r="X217" s="219"/>
      <c r="Y217" s="219"/>
      <c r="Z217" s="219"/>
    </row>
    <row r="218" spans="1:26" s="221" customFormat="1" ht="12.75">
      <c r="A218" s="811">
        <v>60291</v>
      </c>
      <c r="B218" s="812" t="s">
        <v>305</v>
      </c>
      <c r="C218" s="813" t="s">
        <v>122</v>
      </c>
      <c r="D218" s="802">
        <v>8</v>
      </c>
      <c r="E218" s="802">
        <v>45.25</v>
      </c>
      <c r="F218" s="863">
        <f t="shared" si="3"/>
        <v>362</v>
      </c>
      <c r="G218" s="218"/>
      <c r="H218" s="219"/>
      <c r="I218" s="219"/>
      <c r="J218" s="219"/>
      <c r="K218" s="219"/>
      <c r="L218" s="219"/>
      <c r="M218" s="219"/>
      <c r="N218" s="220"/>
      <c r="O218" s="219"/>
      <c r="P218" s="219"/>
      <c r="Q218" s="219"/>
      <c r="R218" s="219"/>
      <c r="S218" s="219"/>
      <c r="T218" s="219"/>
      <c r="U218" s="219"/>
      <c r="V218" s="219"/>
      <c r="W218" s="219"/>
      <c r="X218" s="219"/>
      <c r="Y218" s="219"/>
      <c r="Z218" s="219"/>
    </row>
    <row r="219" spans="1:26" s="221" customFormat="1" ht="12.75">
      <c r="A219" s="811">
        <v>60292</v>
      </c>
      <c r="B219" s="812" t="s">
        <v>306</v>
      </c>
      <c r="C219" s="813" t="s">
        <v>122</v>
      </c>
      <c r="D219" s="802">
        <v>8</v>
      </c>
      <c r="E219" s="802">
        <v>42.04</v>
      </c>
      <c r="F219" s="863">
        <f t="shared" si="3"/>
        <v>336.32</v>
      </c>
      <c r="G219" s="218"/>
      <c r="H219" s="219"/>
      <c r="I219" s="219"/>
      <c r="J219" s="219"/>
      <c r="K219" s="219"/>
      <c r="L219" s="219"/>
      <c r="M219" s="219"/>
      <c r="N219" s="220"/>
      <c r="O219" s="219"/>
      <c r="P219" s="219"/>
      <c r="Q219" s="219"/>
      <c r="R219" s="219"/>
      <c r="S219" s="219"/>
      <c r="T219" s="219"/>
      <c r="U219" s="219"/>
      <c r="V219" s="219"/>
      <c r="W219" s="219"/>
      <c r="X219" s="219"/>
      <c r="Y219" s="219"/>
      <c r="Z219" s="219"/>
    </row>
    <row r="220" spans="1:26" s="221" customFormat="1" ht="12.75">
      <c r="A220" s="811">
        <v>60293</v>
      </c>
      <c r="B220" s="812" t="s">
        <v>307</v>
      </c>
      <c r="C220" s="813" t="s">
        <v>122</v>
      </c>
      <c r="D220" s="802">
        <v>8</v>
      </c>
      <c r="E220" s="802">
        <v>45.25</v>
      </c>
      <c r="F220" s="863">
        <f t="shared" si="3"/>
        <v>362</v>
      </c>
      <c r="G220" s="218"/>
      <c r="H220" s="219"/>
      <c r="I220" s="219"/>
      <c r="J220" s="219"/>
      <c r="K220" s="219"/>
      <c r="L220" s="219"/>
      <c r="M220" s="219"/>
      <c r="N220" s="220"/>
      <c r="O220" s="219"/>
      <c r="P220" s="219"/>
      <c r="Q220" s="219"/>
      <c r="R220" s="219"/>
      <c r="S220" s="219"/>
      <c r="T220" s="219"/>
      <c r="U220" s="219"/>
      <c r="V220" s="219"/>
      <c r="W220" s="219"/>
      <c r="X220" s="219"/>
      <c r="Y220" s="219"/>
      <c r="Z220" s="219"/>
    </row>
    <row r="221" spans="1:26" s="221" customFormat="1" ht="25.5">
      <c r="A221" s="811">
        <v>60294</v>
      </c>
      <c r="B221" s="812" t="s">
        <v>308</v>
      </c>
      <c r="C221" s="813" t="s">
        <v>122</v>
      </c>
      <c r="D221" s="802">
        <v>80</v>
      </c>
      <c r="E221" s="802">
        <v>34.25</v>
      </c>
      <c r="F221" s="863">
        <f t="shared" si="3"/>
        <v>2740</v>
      </c>
      <c r="G221" s="218"/>
      <c r="H221" s="219"/>
      <c r="I221" s="219"/>
      <c r="J221" s="219"/>
      <c r="K221" s="219"/>
      <c r="L221" s="219"/>
      <c r="M221" s="219"/>
      <c r="N221" s="220"/>
      <c r="O221" s="219"/>
      <c r="P221" s="219"/>
      <c r="Q221" s="219"/>
      <c r="R221" s="219"/>
      <c r="S221" s="219"/>
      <c r="T221" s="219"/>
      <c r="U221" s="219"/>
      <c r="V221" s="219"/>
      <c r="W221" s="219"/>
      <c r="X221" s="219"/>
      <c r="Y221" s="219"/>
      <c r="Z221" s="219"/>
    </row>
    <row r="222" spans="1:26" s="221" customFormat="1" ht="25.5">
      <c r="A222" s="811">
        <v>60295</v>
      </c>
      <c r="B222" s="812" t="s">
        <v>309</v>
      </c>
      <c r="C222" s="813" t="s">
        <v>122</v>
      </c>
      <c r="D222" s="802">
        <v>80</v>
      </c>
      <c r="E222" s="802">
        <v>35.29</v>
      </c>
      <c r="F222" s="863">
        <f t="shared" si="3"/>
        <v>2823.2</v>
      </c>
      <c r="G222" s="218"/>
      <c r="H222" s="219"/>
      <c r="I222" s="219"/>
      <c r="J222" s="219"/>
      <c r="K222" s="219"/>
      <c r="L222" s="219"/>
      <c r="M222" s="219"/>
      <c r="N222" s="220"/>
      <c r="O222" s="219"/>
      <c r="P222" s="219"/>
      <c r="Q222" s="219"/>
      <c r="R222" s="219"/>
      <c r="S222" s="219"/>
      <c r="T222" s="219"/>
      <c r="U222" s="219"/>
      <c r="V222" s="219"/>
      <c r="W222" s="219"/>
      <c r="X222" s="219"/>
      <c r="Y222" s="219"/>
      <c r="Z222" s="219"/>
    </row>
    <row r="223" spans="1:26" s="221" customFormat="1" ht="25.5">
      <c r="A223" s="811">
        <v>60296</v>
      </c>
      <c r="B223" s="812" t="s">
        <v>310</v>
      </c>
      <c r="C223" s="813" t="s">
        <v>122</v>
      </c>
      <c r="D223" s="802">
        <v>80</v>
      </c>
      <c r="E223" s="802">
        <v>46.03</v>
      </c>
      <c r="F223" s="863">
        <f t="shared" si="3"/>
        <v>3682.4</v>
      </c>
      <c r="G223" s="218"/>
      <c r="H223" s="219"/>
      <c r="I223" s="219"/>
      <c r="J223" s="219"/>
      <c r="K223" s="219"/>
      <c r="L223" s="219"/>
      <c r="M223" s="219"/>
      <c r="N223" s="220"/>
      <c r="O223" s="219"/>
      <c r="P223" s="219"/>
      <c r="Q223" s="219"/>
      <c r="R223" s="219"/>
      <c r="S223" s="219"/>
      <c r="T223" s="219"/>
      <c r="U223" s="219"/>
      <c r="V223" s="219"/>
      <c r="W223" s="219"/>
      <c r="X223" s="219"/>
      <c r="Y223" s="219"/>
      <c r="Z223" s="219"/>
    </row>
    <row r="224" spans="1:26" s="221" customFormat="1" ht="25.5">
      <c r="A224" s="811">
        <v>60297</v>
      </c>
      <c r="B224" s="812" t="s">
        <v>311</v>
      </c>
      <c r="C224" s="813" t="s">
        <v>122</v>
      </c>
      <c r="D224" s="802">
        <v>80</v>
      </c>
      <c r="E224" s="802">
        <v>46.349999999999994</v>
      </c>
      <c r="F224" s="863">
        <f t="shared" si="3"/>
        <v>3708</v>
      </c>
      <c r="G224" s="218"/>
      <c r="H224" s="219"/>
      <c r="I224" s="219"/>
      <c r="J224" s="219"/>
      <c r="K224" s="219"/>
      <c r="L224" s="219"/>
      <c r="M224" s="219"/>
      <c r="N224" s="220"/>
      <c r="O224" s="219"/>
      <c r="P224" s="219"/>
      <c r="Q224" s="219"/>
      <c r="R224" s="219"/>
      <c r="S224" s="219"/>
      <c r="T224" s="219"/>
      <c r="U224" s="219"/>
      <c r="V224" s="219"/>
      <c r="W224" s="219"/>
      <c r="X224" s="219"/>
      <c r="Y224" s="219"/>
      <c r="Z224" s="219"/>
    </row>
    <row r="225" spans="1:26" s="221" customFormat="1" ht="12.75">
      <c r="A225" s="814">
        <v>60300</v>
      </c>
      <c r="B225" s="815" t="s">
        <v>312</v>
      </c>
      <c r="C225" s="816" t="s">
        <v>134</v>
      </c>
      <c r="D225" s="802"/>
      <c r="E225" s="802"/>
      <c r="F225" s="863"/>
      <c r="G225" s="218"/>
      <c r="H225" s="219"/>
      <c r="I225" s="219"/>
      <c r="J225" s="219"/>
      <c r="K225" s="219"/>
      <c r="L225" s="219"/>
      <c r="M225" s="219"/>
      <c r="N225" s="220"/>
      <c r="O225" s="219"/>
      <c r="P225" s="219"/>
      <c r="Q225" s="219"/>
      <c r="R225" s="219"/>
      <c r="S225" s="219"/>
      <c r="T225" s="219"/>
      <c r="U225" s="219"/>
      <c r="V225" s="219"/>
      <c r="W225" s="219"/>
      <c r="X225" s="219"/>
      <c r="Y225" s="219"/>
      <c r="Z225" s="219"/>
    </row>
    <row r="226" spans="1:26" s="221" customFormat="1" ht="12.75">
      <c r="A226" s="811">
        <v>60398</v>
      </c>
      <c r="B226" s="812" t="s">
        <v>313</v>
      </c>
      <c r="C226" s="813" t="s">
        <v>109</v>
      </c>
      <c r="D226" s="802">
        <v>8</v>
      </c>
      <c r="E226" s="802">
        <v>503.05</v>
      </c>
      <c r="F226" s="863">
        <f t="shared" si="3"/>
        <v>4024.4</v>
      </c>
      <c r="G226" s="218"/>
      <c r="H226" s="219"/>
      <c r="I226" s="219"/>
      <c r="J226" s="219"/>
      <c r="K226" s="219"/>
      <c r="L226" s="219"/>
      <c r="M226" s="219"/>
      <c r="N226" s="220"/>
      <c r="O226" s="219"/>
      <c r="P226" s="219"/>
      <c r="Q226" s="219"/>
      <c r="R226" s="219"/>
      <c r="S226" s="219"/>
      <c r="T226" s="219"/>
      <c r="U226" s="219"/>
      <c r="V226" s="219"/>
      <c r="W226" s="219"/>
      <c r="X226" s="219"/>
      <c r="Y226" s="219"/>
      <c r="Z226" s="219"/>
    </row>
    <row r="227" spans="1:26" s="221" customFormat="1" ht="12.75">
      <c r="A227" s="814">
        <v>65000</v>
      </c>
      <c r="B227" s="815" t="s">
        <v>254</v>
      </c>
      <c r="C227" s="816" t="s">
        <v>134</v>
      </c>
      <c r="D227" s="802"/>
      <c r="E227" s="802"/>
      <c r="F227" s="863"/>
      <c r="G227" s="218"/>
      <c r="H227" s="219"/>
      <c r="I227" s="219"/>
      <c r="J227" s="219"/>
      <c r="K227" s="219"/>
      <c r="L227" s="219"/>
      <c r="M227" s="219"/>
      <c r="N227" s="220"/>
      <c r="O227" s="219"/>
      <c r="P227" s="219"/>
      <c r="Q227" s="219"/>
      <c r="R227" s="219"/>
      <c r="S227" s="219"/>
      <c r="T227" s="219"/>
      <c r="U227" s="219"/>
      <c r="V227" s="219"/>
      <c r="W227" s="219"/>
      <c r="X227" s="219"/>
      <c r="Y227" s="219"/>
      <c r="Z227" s="219"/>
    </row>
    <row r="228" spans="1:26" s="221" customFormat="1" ht="12.75">
      <c r="A228" s="811">
        <v>65020</v>
      </c>
      <c r="B228" s="812" t="s">
        <v>314</v>
      </c>
      <c r="C228" s="813" t="s">
        <v>109</v>
      </c>
      <c r="D228" s="802">
        <v>160</v>
      </c>
      <c r="E228" s="802">
        <v>8.73</v>
      </c>
      <c r="F228" s="863">
        <f t="shared" si="3"/>
        <v>1396.8</v>
      </c>
      <c r="G228" s="218"/>
      <c r="H228" s="219"/>
      <c r="I228" s="219"/>
      <c r="J228" s="219"/>
      <c r="K228" s="219"/>
      <c r="L228" s="219"/>
      <c r="M228" s="219"/>
      <c r="N228" s="220"/>
      <c r="O228" s="219"/>
      <c r="P228" s="219"/>
      <c r="Q228" s="219"/>
      <c r="R228" s="219"/>
      <c r="S228" s="219"/>
      <c r="T228" s="219"/>
      <c r="U228" s="219"/>
      <c r="V228" s="219"/>
      <c r="W228" s="219"/>
      <c r="X228" s="219"/>
      <c r="Y228" s="219"/>
      <c r="Z228" s="219"/>
    </row>
    <row r="229" spans="1:26" s="221" customFormat="1" ht="12.75">
      <c r="A229" s="811">
        <v>65025</v>
      </c>
      <c r="B229" s="812" t="s">
        <v>315</v>
      </c>
      <c r="C229" s="813" t="s">
        <v>109</v>
      </c>
      <c r="D229" s="802">
        <v>800</v>
      </c>
      <c r="E229" s="802">
        <v>3.64</v>
      </c>
      <c r="F229" s="863">
        <f t="shared" si="3"/>
        <v>2912</v>
      </c>
      <c r="G229" s="218"/>
      <c r="H229" s="219"/>
      <c r="I229" s="219"/>
      <c r="J229" s="219"/>
      <c r="K229" s="219"/>
      <c r="L229" s="219"/>
      <c r="M229" s="219"/>
      <c r="N229" s="220"/>
      <c r="O229" s="219"/>
      <c r="P229" s="219"/>
      <c r="Q229" s="219"/>
      <c r="R229" s="219"/>
      <c r="S229" s="219"/>
      <c r="T229" s="219"/>
      <c r="U229" s="219"/>
      <c r="V229" s="219"/>
      <c r="W229" s="219"/>
      <c r="X229" s="219"/>
      <c r="Y229" s="219"/>
      <c r="Z229" s="219"/>
    </row>
    <row r="230" spans="1:26" s="221" customFormat="1" ht="12.75">
      <c r="A230" s="814">
        <v>66000</v>
      </c>
      <c r="B230" s="815" t="s">
        <v>210</v>
      </c>
      <c r="C230" s="816" t="s">
        <v>134</v>
      </c>
      <c r="D230" s="802"/>
      <c r="E230" s="802"/>
      <c r="F230" s="863"/>
      <c r="G230" s="218"/>
      <c r="H230" s="219"/>
      <c r="I230" s="219"/>
      <c r="J230" s="219"/>
      <c r="K230" s="219"/>
      <c r="L230" s="219"/>
      <c r="M230" s="219"/>
      <c r="N230" s="220"/>
      <c r="O230" s="219"/>
      <c r="P230" s="219"/>
      <c r="Q230" s="219"/>
      <c r="R230" s="219"/>
      <c r="S230" s="219"/>
      <c r="T230" s="219"/>
      <c r="U230" s="219"/>
      <c r="V230" s="219"/>
      <c r="W230" s="219"/>
      <c r="X230" s="219"/>
      <c r="Y230" s="219"/>
      <c r="Z230" s="219"/>
    </row>
    <row r="231" spans="1:26" s="221" customFormat="1" ht="25.5">
      <c r="A231" s="811">
        <v>66003</v>
      </c>
      <c r="B231" s="812" t="s">
        <v>316</v>
      </c>
      <c r="C231" s="813" t="s">
        <v>109</v>
      </c>
      <c r="D231" s="802">
        <v>160</v>
      </c>
      <c r="E231" s="802">
        <v>9.91</v>
      </c>
      <c r="F231" s="863">
        <f t="shared" si="3"/>
        <v>1585.6</v>
      </c>
      <c r="G231" s="218"/>
      <c r="H231" s="219"/>
      <c r="I231" s="219"/>
      <c r="J231" s="219"/>
      <c r="K231" s="219"/>
      <c r="L231" s="219"/>
      <c r="M231" s="219"/>
      <c r="N231" s="220"/>
      <c r="O231" s="219"/>
      <c r="P231" s="219"/>
      <c r="Q231" s="219"/>
      <c r="R231" s="219"/>
      <c r="S231" s="219"/>
      <c r="T231" s="219"/>
      <c r="U231" s="219"/>
      <c r="V231" s="219"/>
      <c r="W231" s="219"/>
      <c r="X231" s="219"/>
      <c r="Y231" s="219"/>
      <c r="Z231" s="219"/>
    </row>
    <row r="232" spans="1:26" s="221" customFormat="1" ht="25.5">
      <c r="A232" s="811">
        <v>66004</v>
      </c>
      <c r="B232" s="812" t="s">
        <v>317</v>
      </c>
      <c r="C232" s="813" t="s">
        <v>109</v>
      </c>
      <c r="D232" s="802">
        <v>160</v>
      </c>
      <c r="E232" s="802">
        <v>6.61</v>
      </c>
      <c r="F232" s="863">
        <f t="shared" si="3"/>
        <v>1057.5999999999999</v>
      </c>
      <c r="G232" s="218"/>
      <c r="H232" s="219"/>
      <c r="I232" s="219"/>
      <c r="J232" s="219"/>
      <c r="K232" s="219"/>
      <c r="L232" s="219"/>
      <c r="M232" s="219"/>
      <c r="N232" s="220"/>
      <c r="O232" s="219"/>
      <c r="P232" s="219"/>
      <c r="Q232" s="219"/>
      <c r="R232" s="219"/>
      <c r="S232" s="219"/>
      <c r="T232" s="219"/>
      <c r="U232" s="219"/>
      <c r="V232" s="219"/>
      <c r="W232" s="219"/>
      <c r="X232" s="219"/>
      <c r="Y232" s="219"/>
      <c r="Z232" s="219"/>
    </row>
    <row r="233" spans="1:26" s="221" customFormat="1" ht="25.5">
      <c r="A233" s="811">
        <v>66005</v>
      </c>
      <c r="B233" s="812" t="s">
        <v>318</v>
      </c>
      <c r="C233" s="813" t="s">
        <v>109</v>
      </c>
      <c r="D233" s="802">
        <v>160</v>
      </c>
      <c r="E233" s="802">
        <v>16.53</v>
      </c>
      <c r="F233" s="863">
        <f t="shared" si="3"/>
        <v>2644.8</v>
      </c>
      <c r="G233" s="218"/>
      <c r="H233" s="219"/>
      <c r="I233" s="219"/>
      <c r="J233" s="219"/>
      <c r="K233" s="219"/>
      <c r="L233" s="219"/>
      <c r="M233" s="219"/>
      <c r="N233" s="220"/>
      <c r="O233" s="219"/>
      <c r="P233" s="219"/>
      <c r="Q233" s="219"/>
      <c r="R233" s="219"/>
      <c r="S233" s="219"/>
      <c r="T233" s="219"/>
      <c r="U233" s="219"/>
      <c r="V233" s="219"/>
      <c r="W233" s="219"/>
      <c r="X233" s="219"/>
      <c r="Y233" s="219"/>
      <c r="Z233" s="219"/>
    </row>
    <row r="234" spans="1:26" s="221" customFormat="1" ht="25.5">
      <c r="A234" s="811">
        <v>66006</v>
      </c>
      <c r="B234" s="812" t="s">
        <v>319</v>
      </c>
      <c r="C234" s="813" t="s">
        <v>109</v>
      </c>
      <c r="D234" s="802">
        <v>160</v>
      </c>
      <c r="E234" s="802">
        <v>13.23</v>
      </c>
      <c r="F234" s="863">
        <f t="shared" si="3"/>
        <v>2116.8000000000002</v>
      </c>
      <c r="G234" s="218"/>
      <c r="H234" s="219"/>
      <c r="I234" s="219"/>
      <c r="J234" s="219"/>
      <c r="K234" s="219"/>
      <c r="L234" s="219"/>
      <c r="M234" s="219"/>
      <c r="N234" s="220"/>
      <c r="O234" s="219"/>
      <c r="P234" s="219"/>
      <c r="Q234" s="219"/>
      <c r="R234" s="219"/>
      <c r="S234" s="219"/>
      <c r="T234" s="219"/>
      <c r="U234" s="219"/>
      <c r="V234" s="219"/>
      <c r="W234" s="219"/>
      <c r="X234" s="219"/>
      <c r="Y234" s="219"/>
      <c r="Z234" s="219"/>
    </row>
    <row r="235" spans="1:26" s="221" customFormat="1" ht="12.75">
      <c r="A235" s="811">
        <v>66008</v>
      </c>
      <c r="B235" s="812" t="s">
        <v>320</v>
      </c>
      <c r="C235" s="813" t="s">
        <v>173</v>
      </c>
      <c r="D235" s="802">
        <v>6400</v>
      </c>
      <c r="E235" s="802">
        <v>1.6800000000000002</v>
      </c>
      <c r="F235" s="863">
        <f t="shared" si="3"/>
        <v>10752</v>
      </c>
      <c r="G235" s="218"/>
      <c r="H235" s="219"/>
      <c r="I235" s="219"/>
      <c r="J235" s="219"/>
      <c r="K235" s="219"/>
      <c r="L235" s="219"/>
      <c r="M235" s="219"/>
      <c r="N235" s="220"/>
      <c r="O235" s="219"/>
      <c r="P235" s="219"/>
      <c r="Q235" s="219"/>
      <c r="R235" s="219"/>
      <c r="S235" s="219"/>
      <c r="T235" s="219"/>
      <c r="U235" s="219"/>
      <c r="V235" s="219"/>
      <c r="W235" s="219"/>
      <c r="X235" s="219"/>
      <c r="Y235" s="219"/>
      <c r="Z235" s="219"/>
    </row>
    <row r="236" spans="1:26" s="221" customFormat="1" ht="12.75">
      <c r="A236" s="811">
        <v>66010</v>
      </c>
      <c r="B236" s="812" t="s">
        <v>321</v>
      </c>
      <c r="C236" s="813" t="s">
        <v>122</v>
      </c>
      <c r="D236" s="802">
        <v>800</v>
      </c>
      <c r="E236" s="802">
        <v>0.33</v>
      </c>
      <c r="F236" s="863">
        <f t="shared" si="3"/>
        <v>264</v>
      </c>
      <c r="G236" s="218"/>
      <c r="H236" s="219"/>
      <c r="I236" s="219"/>
      <c r="J236" s="219"/>
      <c r="K236" s="219"/>
      <c r="L236" s="219"/>
      <c r="M236" s="219"/>
      <c r="N236" s="220"/>
      <c r="O236" s="219"/>
      <c r="P236" s="219"/>
      <c r="Q236" s="219"/>
      <c r="R236" s="219"/>
      <c r="S236" s="219"/>
      <c r="T236" s="219"/>
      <c r="U236" s="219"/>
      <c r="V236" s="219"/>
      <c r="W236" s="219"/>
      <c r="X236" s="219"/>
      <c r="Y236" s="219"/>
      <c r="Z236" s="219"/>
    </row>
    <row r="237" spans="1:26" s="221" customFormat="1" ht="12.75">
      <c r="A237" s="811">
        <v>66011</v>
      </c>
      <c r="B237" s="812" t="s">
        <v>322</v>
      </c>
      <c r="C237" s="813" t="s">
        <v>122</v>
      </c>
      <c r="D237" s="802">
        <v>640</v>
      </c>
      <c r="E237" s="802">
        <v>1.99</v>
      </c>
      <c r="F237" s="863">
        <f t="shared" si="3"/>
        <v>1273.5999999999999</v>
      </c>
      <c r="G237" s="218"/>
      <c r="H237" s="219"/>
      <c r="I237" s="219"/>
      <c r="J237" s="219"/>
      <c r="K237" s="219"/>
      <c r="L237" s="219"/>
      <c r="M237" s="219"/>
      <c r="N237" s="220"/>
      <c r="O237" s="219"/>
      <c r="P237" s="219"/>
      <c r="Q237" s="219"/>
      <c r="R237" s="219"/>
      <c r="S237" s="219"/>
      <c r="T237" s="219"/>
      <c r="U237" s="219"/>
      <c r="V237" s="219"/>
      <c r="W237" s="219"/>
      <c r="X237" s="219"/>
      <c r="Y237" s="219"/>
      <c r="Z237" s="219"/>
    </row>
    <row r="238" spans="1:26" s="221" customFormat="1" ht="12.75">
      <c r="A238" s="811">
        <v>66012</v>
      </c>
      <c r="B238" s="812" t="s">
        <v>323</v>
      </c>
      <c r="C238" s="813" t="s">
        <v>122</v>
      </c>
      <c r="D238" s="802">
        <v>160</v>
      </c>
      <c r="E238" s="802">
        <v>3.3</v>
      </c>
      <c r="F238" s="863">
        <f t="shared" si="3"/>
        <v>528</v>
      </c>
      <c r="G238" s="218"/>
      <c r="H238" s="219"/>
      <c r="I238" s="219"/>
      <c r="J238" s="219"/>
      <c r="K238" s="219"/>
      <c r="L238" s="219"/>
      <c r="M238" s="219"/>
      <c r="N238" s="220"/>
      <c r="O238" s="219"/>
      <c r="P238" s="219"/>
      <c r="Q238" s="219"/>
      <c r="R238" s="219"/>
      <c r="S238" s="219"/>
      <c r="T238" s="219"/>
      <c r="U238" s="219"/>
      <c r="V238" s="219"/>
      <c r="W238" s="219"/>
      <c r="X238" s="219"/>
      <c r="Y238" s="219"/>
      <c r="Z238" s="219"/>
    </row>
    <row r="239" spans="1:26" s="221" customFormat="1" ht="12.75">
      <c r="A239" s="811">
        <v>66015</v>
      </c>
      <c r="B239" s="812" t="s">
        <v>324</v>
      </c>
      <c r="C239" s="813" t="s">
        <v>132</v>
      </c>
      <c r="D239" s="802">
        <v>80</v>
      </c>
      <c r="E239" s="802">
        <v>4.96</v>
      </c>
      <c r="F239" s="863">
        <f t="shared" si="3"/>
        <v>396.8</v>
      </c>
      <c r="G239" s="218"/>
      <c r="H239" s="219"/>
      <c r="I239" s="219"/>
      <c r="J239" s="219"/>
      <c r="K239" s="219"/>
      <c r="L239" s="219"/>
      <c r="M239" s="219"/>
      <c r="N239" s="220"/>
      <c r="O239" s="219"/>
      <c r="P239" s="219"/>
      <c r="Q239" s="219"/>
      <c r="R239" s="219"/>
      <c r="S239" s="219"/>
      <c r="T239" s="219"/>
      <c r="U239" s="219"/>
      <c r="V239" s="219"/>
      <c r="W239" s="219"/>
      <c r="X239" s="219"/>
      <c r="Y239" s="219"/>
      <c r="Z239" s="219"/>
    </row>
    <row r="240" spans="1:26" s="221" customFormat="1" ht="12.75">
      <c r="A240" s="811">
        <v>66020</v>
      </c>
      <c r="B240" s="812" t="s">
        <v>325</v>
      </c>
      <c r="C240" s="813" t="s">
        <v>109</v>
      </c>
      <c r="D240" s="802">
        <v>400</v>
      </c>
      <c r="E240" s="802">
        <v>7.26</v>
      </c>
      <c r="F240" s="863">
        <f t="shared" si="3"/>
        <v>2904</v>
      </c>
      <c r="G240" s="218"/>
      <c r="H240" s="219"/>
      <c r="I240" s="219"/>
      <c r="J240" s="219"/>
      <c r="K240" s="219"/>
      <c r="L240" s="219"/>
      <c r="M240" s="219"/>
      <c r="N240" s="220"/>
      <c r="O240" s="219"/>
      <c r="P240" s="219"/>
      <c r="Q240" s="219"/>
      <c r="R240" s="219"/>
      <c r="S240" s="219"/>
      <c r="T240" s="219"/>
      <c r="U240" s="219"/>
      <c r="V240" s="219"/>
      <c r="W240" s="219"/>
      <c r="X240" s="219"/>
      <c r="Y240" s="219"/>
      <c r="Z240" s="219"/>
    </row>
    <row r="241" spans="1:26" s="221" customFormat="1" ht="12.75">
      <c r="A241" s="811">
        <v>66021</v>
      </c>
      <c r="B241" s="812" t="s">
        <v>326</v>
      </c>
      <c r="C241" s="813" t="s">
        <v>109</v>
      </c>
      <c r="D241" s="802">
        <v>400</v>
      </c>
      <c r="E241" s="802">
        <v>13.09</v>
      </c>
      <c r="F241" s="863">
        <f t="shared" si="3"/>
        <v>5236</v>
      </c>
      <c r="G241" s="218"/>
      <c r="H241" s="219"/>
      <c r="I241" s="219"/>
      <c r="J241" s="219"/>
      <c r="K241" s="219"/>
      <c r="L241" s="219"/>
      <c r="M241" s="219"/>
      <c r="N241" s="220"/>
      <c r="O241" s="219"/>
      <c r="P241" s="219"/>
      <c r="Q241" s="219"/>
      <c r="R241" s="219"/>
      <c r="S241" s="219"/>
      <c r="T241" s="219"/>
      <c r="U241" s="219"/>
      <c r="V241" s="219"/>
      <c r="W241" s="219"/>
      <c r="X241" s="219"/>
      <c r="Y241" s="219"/>
      <c r="Z241" s="219"/>
    </row>
    <row r="242" spans="1:26" s="221" customFormat="1" ht="12.75">
      <c r="A242" s="811">
        <v>66022</v>
      </c>
      <c r="B242" s="812" t="s">
        <v>327</v>
      </c>
      <c r="C242" s="813" t="s">
        <v>109</v>
      </c>
      <c r="D242" s="802">
        <v>400</v>
      </c>
      <c r="E242" s="802">
        <v>10.18</v>
      </c>
      <c r="F242" s="863">
        <f t="shared" si="3"/>
        <v>4072</v>
      </c>
      <c r="G242" s="218"/>
      <c r="H242" s="219"/>
      <c r="I242" s="219"/>
      <c r="J242" s="219"/>
      <c r="K242" s="219"/>
      <c r="L242" s="219"/>
      <c r="M242" s="219"/>
      <c r="N242" s="220"/>
      <c r="O242" s="219"/>
      <c r="P242" s="219"/>
      <c r="Q242" s="219"/>
      <c r="R242" s="219"/>
      <c r="S242" s="219"/>
      <c r="T242" s="219"/>
      <c r="U242" s="219"/>
      <c r="V242" s="219"/>
      <c r="W242" s="219"/>
      <c r="X242" s="219"/>
      <c r="Y242" s="219"/>
      <c r="Z242" s="219"/>
    </row>
    <row r="243" spans="1:26" s="221" customFormat="1" ht="25.5">
      <c r="A243" s="811">
        <v>66025</v>
      </c>
      <c r="B243" s="812" t="s">
        <v>328</v>
      </c>
      <c r="C243" s="813" t="s">
        <v>109</v>
      </c>
      <c r="D243" s="802">
        <v>80</v>
      </c>
      <c r="E243" s="802">
        <v>5.09</v>
      </c>
      <c r="F243" s="863">
        <f t="shared" si="3"/>
        <v>407.2</v>
      </c>
      <c r="G243" s="218"/>
      <c r="H243" s="219"/>
      <c r="I243" s="219"/>
      <c r="J243" s="219"/>
      <c r="K243" s="219"/>
      <c r="L243" s="219"/>
      <c r="M243" s="219"/>
      <c r="N243" s="220"/>
      <c r="O243" s="219"/>
      <c r="P243" s="219"/>
      <c r="Q243" s="219"/>
      <c r="R243" s="219"/>
      <c r="S243" s="219"/>
      <c r="T243" s="219"/>
      <c r="U243" s="219"/>
      <c r="V243" s="219"/>
      <c r="W243" s="219"/>
      <c r="X243" s="219"/>
      <c r="Y243" s="219"/>
      <c r="Z243" s="219"/>
    </row>
    <row r="244" spans="1:26" s="221" customFormat="1" ht="25.5">
      <c r="A244" s="811">
        <v>66028</v>
      </c>
      <c r="B244" s="812" t="s">
        <v>329</v>
      </c>
      <c r="C244" s="813" t="s">
        <v>109</v>
      </c>
      <c r="D244" s="802">
        <v>80</v>
      </c>
      <c r="E244" s="802">
        <v>4.3600000000000003</v>
      </c>
      <c r="F244" s="863">
        <f t="shared" si="3"/>
        <v>348.8</v>
      </c>
      <c r="G244" s="218"/>
      <c r="H244" s="219"/>
      <c r="I244" s="219"/>
      <c r="J244" s="219"/>
      <c r="K244" s="219"/>
      <c r="L244" s="219"/>
      <c r="M244" s="219"/>
      <c r="N244" s="220"/>
      <c r="O244" s="219"/>
      <c r="P244" s="219"/>
      <c r="Q244" s="219"/>
      <c r="R244" s="219"/>
      <c r="S244" s="219"/>
      <c r="T244" s="219"/>
      <c r="U244" s="219"/>
      <c r="V244" s="219"/>
      <c r="W244" s="219"/>
      <c r="X244" s="219"/>
      <c r="Y244" s="219"/>
      <c r="Z244" s="219"/>
    </row>
    <row r="245" spans="1:26" s="221" customFormat="1" ht="25.5">
      <c r="A245" s="811">
        <v>66029</v>
      </c>
      <c r="B245" s="812" t="s">
        <v>330</v>
      </c>
      <c r="C245" s="813" t="s">
        <v>109</v>
      </c>
      <c r="D245" s="802">
        <v>80</v>
      </c>
      <c r="E245" s="802">
        <v>4.3600000000000003</v>
      </c>
      <c r="F245" s="863">
        <f t="shared" si="3"/>
        <v>348.8</v>
      </c>
      <c r="G245" s="218"/>
      <c r="H245" s="219"/>
      <c r="I245" s="219"/>
      <c r="J245" s="219"/>
      <c r="K245" s="219"/>
      <c r="L245" s="219"/>
      <c r="M245" s="219"/>
      <c r="N245" s="220"/>
      <c r="O245" s="219"/>
      <c r="P245" s="219"/>
      <c r="Q245" s="219"/>
      <c r="R245" s="219"/>
      <c r="S245" s="219"/>
      <c r="T245" s="219"/>
      <c r="U245" s="219"/>
      <c r="V245" s="219"/>
      <c r="W245" s="219"/>
      <c r="X245" s="219"/>
      <c r="Y245" s="219"/>
      <c r="Z245" s="219"/>
    </row>
    <row r="246" spans="1:26" s="221" customFormat="1" ht="12.75">
      <c r="A246" s="811">
        <v>66040</v>
      </c>
      <c r="B246" s="812" t="s">
        <v>331</v>
      </c>
      <c r="C246" s="813" t="s">
        <v>122</v>
      </c>
      <c r="D246" s="802">
        <v>80</v>
      </c>
      <c r="E246" s="802">
        <v>4.3600000000000003</v>
      </c>
      <c r="F246" s="863">
        <f t="shared" si="3"/>
        <v>348.8</v>
      </c>
      <c r="G246" s="218"/>
      <c r="H246" s="219"/>
      <c r="I246" s="219"/>
      <c r="J246" s="219"/>
      <c r="K246" s="219"/>
      <c r="L246" s="219"/>
      <c r="M246" s="219"/>
      <c r="N246" s="220"/>
      <c r="O246" s="219"/>
      <c r="P246" s="219"/>
      <c r="Q246" s="219"/>
      <c r="R246" s="219"/>
      <c r="S246" s="219"/>
      <c r="T246" s="219"/>
      <c r="U246" s="219"/>
      <c r="V246" s="219"/>
      <c r="W246" s="219"/>
      <c r="X246" s="219"/>
      <c r="Y246" s="219"/>
      <c r="Z246" s="219"/>
    </row>
    <row r="247" spans="1:26" s="221" customFormat="1" ht="25.5">
      <c r="A247" s="811">
        <v>66090</v>
      </c>
      <c r="B247" s="812" t="s">
        <v>332</v>
      </c>
      <c r="C247" s="813" t="s">
        <v>122</v>
      </c>
      <c r="D247" s="802">
        <v>80</v>
      </c>
      <c r="E247" s="802">
        <v>2.91</v>
      </c>
      <c r="F247" s="863">
        <f t="shared" si="3"/>
        <v>232.8</v>
      </c>
      <c r="G247" s="218"/>
      <c r="H247" s="219"/>
      <c r="I247" s="219"/>
      <c r="J247" s="219"/>
      <c r="K247" s="219"/>
      <c r="L247" s="219"/>
      <c r="M247" s="219"/>
      <c r="N247" s="220"/>
      <c r="O247" s="219"/>
      <c r="P247" s="219"/>
      <c r="Q247" s="219"/>
      <c r="R247" s="219"/>
      <c r="S247" s="219"/>
      <c r="T247" s="219"/>
      <c r="U247" s="219"/>
      <c r="V247" s="219"/>
      <c r="W247" s="219"/>
      <c r="X247" s="219"/>
      <c r="Y247" s="219"/>
      <c r="Z247" s="219"/>
    </row>
    <row r="248" spans="1:26" s="221" customFormat="1" ht="12.75">
      <c r="A248" s="814">
        <v>67000</v>
      </c>
      <c r="B248" s="815" t="s">
        <v>217</v>
      </c>
      <c r="C248" s="816" t="s">
        <v>134</v>
      </c>
      <c r="D248" s="802"/>
      <c r="E248" s="802"/>
      <c r="F248" s="863"/>
      <c r="G248" s="218"/>
      <c r="H248" s="219"/>
      <c r="I248" s="219"/>
      <c r="J248" s="219"/>
      <c r="K248" s="219"/>
      <c r="L248" s="219"/>
      <c r="M248" s="219"/>
      <c r="N248" s="220"/>
      <c r="O248" s="219"/>
      <c r="P248" s="219"/>
      <c r="Q248" s="219"/>
      <c r="R248" s="219"/>
      <c r="S248" s="219"/>
      <c r="T248" s="219"/>
      <c r="U248" s="219"/>
      <c r="V248" s="219"/>
      <c r="W248" s="219"/>
      <c r="X248" s="219"/>
      <c r="Y248" s="219"/>
      <c r="Z248" s="219"/>
    </row>
    <row r="249" spans="1:26" s="221" customFormat="1" ht="12.75">
      <c r="A249" s="811">
        <v>67010</v>
      </c>
      <c r="B249" s="812" t="s">
        <v>333</v>
      </c>
      <c r="C249" s="813" t="s">
        <v>122</v>
      </c>
      <c r="D249" s="802">
        <v>800</v>
      </c>
      <c r="E249" s="802">
        <v>1.66</v>
      </c>
      <c r="F249" s="863">
        <f t="shared" si="3"/>
        <v>1328</v>
      </c>
      <c r="G249" s="218"/>
      <c r="H249" s="219"/>
      <c r="I249" s="219"/>
      <c r="J249" s="219"/>
      <c r="K249" s="219"/>
      <c r="L249" s="219"/>
      <c r="M249" s="219"/>
      <c r="N249" s="220"/>
      <c r="O249" s="219"/>
      <c r="P249" s="219"/>
      <c r="Q249" s="219"/>
      <c r="R249" s="219"/>
      <c r="S249" s="219"/>
      <c r="T249" s="219"/>
      <c r="U249" s="219"/>
      <c r="V249" s="219"/>
      <c r="W249" s="219"/>
      <c r="X249" s="219"/>
      <c r="Y249" s="219"/>
      <c r="Z249" s="219"/>
    </row>
    <row r="250" spans="1:26" s="221" customFormat="1" ht="12.75">
      <c r="A250" s="811">
        <v>67011</v>
      </c>
      <c r="B250" s="812" t="s">
        <v>334</v>
      </c>
      <c r="C250" s="813" t="s">
        <v>122</v>
      </c>
      <c r="D250" s="802">
        <v>640</v>
      </c>
      <c r="E250" s="802">
        <v>5.03</v>
      </c>
      <c r="F250" s="863">
        <f t="shared" si="3"/>
        <v>3219.2</v>
      </c>
      <c r="G250" s="218"/>
      <c r="H250" s="219"/>
      <c r="I250" s="219"/>
      <c r="J250" s="219"/>
      <c r="K250" s="219"/>
      <c r="L250" s="219"/>
      <c r="M250" s="219"/>
      <c r="N250" s="220"/>
      <c r="O250" s="219"/>
      <c r="P250" s="219"/>
      <c r="Q250" s="219"/>
      <c r="R250" s="219"/>
      <c r="S250" s="219"/>
      <c r="T250" s="219"/>
      <c r="U250" s="219"/>
      <c r="V250" s="219"/>
      <c r="W250" s="219"/>
      <c r="X250" s="219"/>
      <c r="Y250" s="219"/>
      <c r="Z250" s="219"/>
    </row>
    <row r="251" spans="1:26" s="221" customFormat="1" ht="12.75">
      <c r="A251" s="811">
        <v>67012</v>
      </c>
      <c r="B251" s="812" t="s">
        <v>335</v>
      </c>
      <c r="C251" s="813" t="s">
        <v>122</v>
      </c>
      <c r="D251" s="802">
        <v>160</v>
      </c>
      <c r="E251" s="802">
        <v>13.39</v>
      </c>
      <c r="F251" s="863">
        <f t="shared" si="3"/>
        <v>2142.4</v>
      </c>
      <c r="G251" s="218"/>
      <c r="H251" s="219"/>
      <c r="I251" s="219"/>
      <c r="J251" s="219"/>
      <c r="K251" s="219"/>
      <c r="L251" s="219"/>
      <c r="M251" s="219"/>
      <c r="N251" s="220"/>
      <c r="O251" s="219"/>
      <c r="P251" s="219"/>
      <c r="Q251" s="219"/>
      <c r="R251" s="219"/>
      <c r="S251" s="219"/>
      <c r="T251" s="219"/>
      <c r="U251" s="219"/>
      <c r="V251" s="219"/>
      <c r="W251" s="219"/>
      <c r="X251" s="219"/>
      <c r="Y251" s="219"/>
      <c r="Z251" s="219"/>
    </row>
    <row r="252" spans="1:26" s="221" customFormat="1" ht="12.75">
      <c r="A252" s="811">
        <v>67015</v>
      </c>
      <c r="B252" s="812" t="s">
        <v>336</v>
      </c>
      <c r="C252" s="813" t="s">
        <v>132</v>
      </c>
      <c r="D252" s="802">
        <v>40</v>
      </c>
      <c r="E252" s="802">
        <v>9.91</v>
      </c>
      <c r="F252" s="863">
        <f t="shared" si="3"/>
        <v>396.4</v>
      </c>
      <c r="G252" s="218"/>
      <c r="H252" s="219"/>
      <c r="I252" s="219"/>
      <c r="J252" s="219"/>
      <c r="K252" s="219"/>
      <c r="L252" s="219"/>
      <c r="M252" s="219"/>
      <c r="N252" s="220"/>
      <c r="O252" s="219"/>
      <c r="P252" s="219"/>
      <c r="Q252" s="219"/>
      <c r="R252" s="219"/>
      <c r="S252" s="219"/>
      <c r="T252" s="219"/>
      <c r="U252" s="219"/>
      <c r="V252" s="219"/>
      <c r="W252" s="219"/>
      <c r="X252" s="219"/>
      <c r="Y252" s="219"/>
      <c r="Z252" s="219"/>
    </row>
    <row r="253" spans="1:26" s="221" customFormat="1" ht="12.75">
      <c r="A253" s="811">
        <v>67020</v>
      </c>
      <c r="B253" s="812" t="s">
        <v>337</v>
      </c>
      <c r="C253" s="813" t="s">
        <v>109</v>
      </c>
      <c r="D253" s="802">
        <v>320</v>
      </c>
      <c r="E253" s="802">
        <v>23.63</v>
      </c>
      <c r="F253" s="863">
        <f t="shared" si="3"/>
        <v>7561.6</v>
      </c>
      <c r="G253" s="218"/>
      <c r="H253" s="219"/>
      <c r="I253" s="219"/>
      <c r="J253" s="219"/>
      <c r="K253" s="219"/>
      <c r="L253" s="219"/>
      <c r="M253" s="219"/>
      <c r="N253" s="220"/>
      <c r="O253" s="219"/>
      <c r="P253" s="219"/>
      <c r="Q253" s="219"/>
      <c r="R253" s="219"/>
      <c r="S253" s="219"/>
      <c r="T253" s="219"/>
      <c r="U253" s="219"/>
      <c r="V253" s="219"/>
      <c r="W253" s="219"/>
      <c r="X253" s="219"/>
      <c r="Y253" s="219"/>
      <c r="Z253" s="219"/>
    </row>
    <row r="254" spans="1:26" s="221" customFormat="1" ht="12.75">
      <c r="A254" s="811">
        <v>67021</v>
      </c>
      <c r="B254" s="812" t="s">
        <v>338</v>
      </c>
      <c r="C254" s="813" t="s">
        <v>109</v>
      </c>
      <c r="D254" s="802">
        <v>320</v>
      </c>
      <c r="E254" s="802">
        <v>57.21</v>
      </c>
      <c r="F254" s="863">
        <f t="shared" si="3"/>
        <v>18307.2</v>
      </c>
      <c r="G254" s="218"/>
      <c r="H254" s="219"/>
      <c r="I254" s="219"/>
      <c r="J254" s="219"/>
      <c r="K254" s="219"/>
      <c r="L254" s="219"/>
      <c r="M254" s="219"/>
      <c r="N254" s="220"/>
      <c r="O254" s="219"/>
      <c r="P254" s="219"/>
      <c r="Q254" s="219"/>
      <c r="R254" s="219"/>
      <c r="S254" s="219"/>
      <c r="T254" s="219"/>
      <c r="U254" s="219"/>
      <c r="V254" s="219"/>
      <c r="W254" s="219"/>
      <c r="X254" s="219"/>
      <c r="Y254" s="219"/>
      <c r="Z254" s="219"/>
    </row>
    <row r="255" spans="1:26" s="221" customFormat="1" ht="12.75">
      <c r="A255" s="817">
        <v>67022</v>
      </c>
      <c r="B255" s="818" t="s">
        <v>339</v>
      </c>
      <c r="C255" s="819" t="s">
        <v>109</v>
      </c>
      <c r="D255" s="802">
        <v>320</v>
      </c>
      <c r="E255" s="803">
        <v>36.74</v>
      </c>
      <c r="F255" s="865">
        <f t="shared" si="3"/>
        <v>11756.8</v>
      </c>
      <c r="G255" s="218"/>
      <c r="H255" s="219"/>
      <c r="I255" s="219"/>
      <c r="J255" s="219"/>
      <c r="K255" s="219"/>
      <c r="L255" s="219"/>
      <c r="M255" s="219"/>
      <c r="N255" s="220"/>
      <c r="O255" s="219"/>
      <c r="P255" s="219"/>
      <c r="Q255" s="219"/>
      <c r="R255" s="219"/>
      <c r="S255" s="219"/>
      <c r="T255" s="219"/>
      <c r="U255" s="219"/>
      <c r="V255" s="219"/>
      <c r="W255" s="219"/>
      <c r="X255" s="219"/>
      <c r="Y255" s="219"/>
      <c r="Z255" s="219"/>
    </row>
    <row r="256" spans="1:26" s="221" customFormat="1" ht="25.5">
      <c r="A256" s="808">
        <v>67025</v>
      </c>
      <c r="B256" s="809" t="s">
        <v>340</v>
      </c>
      <c r="C256" s="810" t="s">
        <v>109</v>
      </c>
      <c r="D256" s="802">
        <v>800</v>
      </c>
      <c r="E256" s="801">
        <v>10.49</v>
      </c>
      <c r="F256" s="863">
        <f t="shared" si="3"/>
        <v>8392</v>
      </c>
      <c r="G256" s="218"/>
      <c r="H256" s="219"/>
      <c r="I256" s="219"/>
      <c r="J256" s="219"/>
      <c r="K256" s="219"/>
      <c r="L256" s="219"/>
      <c r="M256" s="219"/>
      <c r="N256" s="220"/>
      <c r="O256" s="219"/>
      <c r="P256" s="219"/>
      <c r="Q256" s="219"/>
      <c r="R256" s="219"/>
      <c r="S256" s="219"/>
      <c r="T256" s="219"/>
      <c r="U256" s="219"/>
      <c r="V256" s="219"/>
      <c r="W256" s="219"/>
      <c r="X256" s="219"/>
      <c r="Y256" s="219"/>
      <c r="Z256" s="219"/>
    </row>
    <row r="257" spans="1:26" s="221" customFormat="1" ht="25.5">
      <c r="A257" s="811">
        <v>67028</v>
      </c>
      <c r="B257" s="812" t="s">
        <v>341</v>
      </c>
      <c r="C257" s="813" t="s">
        <v>109</v>
      </c>
      <c r="D257" s="802">
        <v>400</v>
      </c>
      <c r="E257" s="802">
        <v>10.5</v>
      </c>
      <c r="F257" s="863">
        <f t="shared" si="3"/>
        <v>4200</v>
      </c>
      <c r="G257" s="218"/>
      <c r="H257" s="219"/>
      <c r="I257" s="219"/>
      <c r="J257" s="219"/>
      <c r="K257" s="219"/>
      <c r="L257" s="219"/>
      <c r="M257" s="219"/>
      <c r="N257" s="220"/>
      <c r="O257" s="219"/>
      <c r="P257" s="219"/>
      <c r="Q257" s="219"/>
      <c r="R257" s="219"/>
      <c r="S257" s="219"/>
      <c r="T257" s="219"/>
      <c r="U257" s="219"/>
      <c r="V257" s="219"/>
      <c r="W257" s="219"/>
      <c r="X257" s="219"/>
      <c r="Y257" s="219"/>
      <c r="Z257" s="219"/>
    </row>
    <row r="258" spans="1:26" s="221" customFormat="1" ht="25.5">
      <c r="A258" s="811">
        <v>67029</v>
      </c>
      <c r="B258" s="812" t="s">
        <v>342</v>
      </c>
      <c r="C258" s="813" t="s">
        <v>109</v>
      </c>
      <c r="D258" s="802">
        <v>400</v>
      </c>
      <c r="E258" s="802">
        <v>10.44</v>
      </c>
      <c r="F258" s="863">
        <f t="shared" si="3"/>
        <v>4176</v>
      </c>
      <c r="G258" s="218"/>
      <c r="H258" s="219"/>
      <c r="I258" s="219"/>
      <c r="J258" s="219"/>
      <c r="K258" s="219"/>
      <c r="L258" s="219"/>
      <c r="M258" s="219"/>
      <c r="N258" s="220"/>
      <c r="O258" s="219"/>
      <c r="P258" s="219"/>
      <c r="Q258" s="219"/>
      <c r="R258" s="219"/>
      <c r="S258" s="219"/>
      <c r="T258" s="219"/>
      <c r="U258" s="219"/>
      <c r="V258" s="219"/>
      <c r="W258" s="219"/>
      <c r="X258" s="219"/>
      <c r="Y258" s="219"/>
      <c r="Z258" s="219"/>
    </row>
    <row r="259" spans="1:26" s="221" customFormat="1" ht="12.75">
      <c r="A259" s="811">
        <v>67040</v>
      </c>
      <c r="B259" s="812" t="s">
        <v>343</v>
      </c>
      <c r="C259" s="813" t="s">
        <v>122</v>
      </c>
      <c r="D259" s="802">
        <v>40</v>
      </c>
      <c r="E259" s="802">
        <v>17.23</v>
      </c>
      <c r="F259" s="863">
        <f t="shared" si="3"/>
        <v>689.2</v>
      </c>
      <c r="G259" s="218"/>
      <c r="H259" s="219"/>
      <c r="I259" s="219"/>
      <c r="J259" s="219"/>
      <c r="K259" s="219"/>
      <c r="L259" s="219"/>
      <c r="M259" s="219"/>
      <c r="N259" s="220"/>
      <c r="O259" s="219"/>
      <c r="P259" s="219"/>
      <c r="Q259" s="219"/>
      <c r="R259" s="219"/>
      <c r="S259" s="219"/>
      <c r="T259" s="219"/>
      <c r="U259" s="219"/>
      <c r="V259" s="219"/>
      <c r="W259" s="219"/>
      <c r="X259" s="219"/>
      <c r="Y259" s="219"/>
      <c r="Z259" s="219"/>
    </row>
    <row r="260" spans="1:26" s="221" customFormat="1" ht="25.5">
      <c r="A260" s="811">
        <v>67090</v>
      </c>
      <c r="B260" s="812" t="s">
        <v>344</v>
      </c>
      <c r="C260" s="813" t="s">
        <v>122</v>
      </c>
      <c r="D260" s="802">
        <v>40</v>
      </c>
      <c r="E260" s="802">
        <v>7.64</v>
      </c>
      <c r="F260" s="863">
        <f t="shared" si="3"/>
        <v>305.60000000000002</v>
      </c>
      <c r="G260" s="218"/>
      <c r="H260" s="219"/>
      <c r="I260" s="219"/>
      <c r="J260" s="219"/>
      <c r="K260" s="219"/>
      <c r="L260" s="219"/>
      <c r="M260" s="219"/>
      <c r="N260" s="220"/>
      <c r="O260" s="219"/>
      <c r="P260" s="219"/>
      <c r="Q260" s="219"/>
      <c r="R260" s="219"/>
      <c r="S260" s="219"/>
      <c r="T260" s="219"/>
      <c r="U260" s="219"/>
      <c r="V260" s="219"/>
      <c r="W260" s="219"/>
      <c r="X260" s="219"/>
      <c r="Y260" s="219"/>
      <c r="Z260" s="219"/>
    </row>
    <row r="261" spans="1:26" s="221" customFormat="1" ht="12.75">
      <c r="A261" s="814">
        <v>68000</v>
      </c>
      <c r="B261" s="815" t="s">
        <v>264</v>
      </c>
      <c r="C261" s="816" t="s">
        <v>134</v>
      </c>
      <c r="D261" s="802"/>
      <c r="E261" s="802"/>
      <c r="F261" s="863"/>
      <c r="G261" s="218"/>
      <c r="H261" s="219"/>
      <c r="I261" s="219"/>
      <c r="J261" s="219"/>
      <c r="K261" s="219"/>
      <c r="L261" s="219"/>
      <c r="M261" s="219"/>
      <c r="N261" s="220"/>
      <c r="O261" s="219"/>
      <c r="P261" s="219"/>
      <c r="Q261" s="219"/>
      <c r="R261" s="219"/>
      <c r="S261" s="219"/>
      <c r="T261" s="219"/>
      <c r="U261" s="219"/>
      <c r="V261" s="219"/>
      <c r="W261" s="219"/>
      <c r="X261" s="219"/>
      <c r="Y261" s="219"/>
      <c r="Z261" s="219"/>
    </row>
    <row r="262" spans="1:26" s="221" customFormat="1" ht="12.75">
      <c r="A262" s="811">
        <v>68001</v>
      </c>
      <c r="B262" s="812" t="s">
        <v>345</v>
      </c>
      <c r="C262" s="813" t="s">
        <v>109</v>
      </c>
      <c r="D262" s="802">
        <v>2000</v>
      </c>
      <c r="E262" s="802">
        <v>6.38</v>
      </c>
      <c r="F262" s="863">
        <f t="shared" si="3"/>
        <v>12760</v>
      </c>
      <c r="G262" s="218"/>
      <c r="H262" s="219"/>
      <c r="I262" s="219"/>
      <c r="J262" s="219"/>
      <c r="K262" s="219"/>
      <c r="L262" s="219"/>
      <c r="M262" s="219"/>
      <c r="N262" s="220"/>
      <c r="O262" s="219"/>
      <c r="P262" s="219"/>
      <c r="Q262" s="219"/>
      <c r="R262" s="219"/>
      <c r="S262" s="219"/>
      <c r="T262" s="219"/>
      <c r="U262" s="219"/>
      <c r="V262" s="219"/>
      <c r="W262" s="219"/>
      <c r="X262" s="219"/>
      <c r="Y262" s="219"/>
      <c r="Z262" s="219"/>
    </row>
    <row r="263" spans="1:26" s="221" customFormat="1" ht="12.75">
      <c r="A263" s="811">
        <v>68002</v>
      </c>
      <c r="B263" s="812" t="s">
        <v>346</v>
      </c>
      <c r="C263" s="813" t="s">
        <v>109</v>
      </c>
      <c r="D263" s="802">
        <v>400</v>
      </c>
      <c r="E263" s="802">
        <v>24.61</v>
      </c>
      <c r="F263" s="863">
        <f t="shared" si="3"/>
        <v>9844</v>
      </c>
      <c r="G263" s="218"/>
      <c r="H263" s="219"/>
      <c r="I263" s="219"/>
      <c r="J263" s="219"/>
      <c r="K263" s="219"/>
      <c r="L263" s="219"/>
      <c r="M263" s="219"/>
      <c r="N263" s="220"/>
      <c r="O263" s="219"/>
      <c r="P263" s="219"/>
      <c r="Q263" s="219"/>
      <c r="R263" s="219"/>
      <c r="S263" s="219"/>
      <c r="T263" s="219"/>
      <c r="U263" s="219"/>
      <c r="V263" s="219"/>
      <c r="W263" s="219"/>
      <c r="X263" s="219"/>
      <c r="Y263" s="219"/>
      <c r="Z263" s="219"/>
    </row>
    <row r="264" spans="1:26" s="221" customFormat="1" ht="25.5">
      <c r="A264" s="811">
        <v>68003</v>
      </c>
      <c r="B264" s="812" t="s">
        <v>347</v>
      </c>
      <c r="C264" s="813" t="s">
        <v>109</v>
      </c>
      <c r="D264" s="802">
        <v>80</v>
      </c>
      <c r="E264" s="802">
        <v>20.81</v>
      </c>
      <c r="F264" s="863">
        <f t="shared" si="3"/>
        <v>1664.8</v>
      </c>
      <c r="G264" s="218"/>
      <c r="H264" s="219"/>
      <c r="I264" s="219"/>
      <c r="J264" s="219"/>
      <c r="K264" s="219"/>
      <c r="L264" s="219"/>
      <c r="M264" s="219"/>
      <c r="N264" s="220"/>
      <c r="O264" s="219"/>
      <c r="P264" s="219"/>
      <c r="Q264" s="219"/>
      <c r="R264" s="219"/>
      <c r="S264" s="219"/>
      <c r="T264" s="219"/>
      <c r="U264" s="219"/>
      <c r="V264" s="219"/>
      <c r="W264" s="219"/>
      <c r="X264" s="219"/>
      <c r="Y264" s="219"/>
      <c r="Z264" s="219"/>
    </row>
    <row r="265" spans="1:26" s="221" customFormat="1" ht="12.75">
      <c r="A265" s="811">
        <v>68010</v>
      </c>
      <c r="B265" s="812" t="s">
        <v>348</v>
      </c>
      <c r="C265" s="813" t="s">
        <v>122</v>
      </c>
      <c r="D265" s="802">
        <v>400</v>
      </c>
      <c r="E265" s="802">
        <v>4.2</v>
      </c>
      <c r="F265" s="863">
        <f t="shared" si="3"/>
        <v>1680</v>
      </c>
      <c r="G265" s="218"/>
      <c r="H265" s="219"/>
      <c r="I265" s="219"/>
      <c r="J265" s="219"/>
      <c r="K265" s="219"/>
      <c r="L265" s="219"/>
      <c r="M265" s="219"/>
      <c r="N265" s="220"/>
      <c r="O265" s="219"/>
      <c r="P265" s="219"/>
      <c r="Q265" s="219"/>
      <c r="R265" s="219"/>
      <c r="S265" s="219"/>
      <c r="T265" s="219"/>
      <c r="U265" s="219"/>
      <c r="V265" s="219"/>
      <c r="W265" s="219"/>
      <c r="X265" s="219"/>
      <c r="Y265" s="219"/>
      <c r="Z265" s="219"/>
    </row>
    <row r="266" spans="1:26" s="221" customFormat="1" ht="12.75">
      <c r="A266" s="811">
        <v>68012</v>
      </c>
      <c r="B266" s="812" t="s">
        <v>349</v>
      </c>
      <c r="C266" s="813" t="s">
        <v>122</v>
      </c>
      <c r="D266" s="802">
        <v>240</v>
      </c>
      <c r="E266" s="802">
        <v>10.81</v>
      </c>
      <c r="F266" s="863">
        <f t="shared" si="3"/>
        <v>2594.4</v>
      </c>
      <c r="G266" s="218"/>
      <c r="H266" s="219"/>
      <c r="I266" s="219"/>
      <c r="J266" s="219"/>
      <c r="K266" s="219"/>
      <c r="L266" s="219"/>
      <c r="M266" s="219"/>
      <c r="N266" s="220"/>
      <c r="O266" s="219"/>
      <c r="P266" s="219"/>
      <c r="Q266" s="219"/>
      <c r="R266" s="219"/>
      <c r="S266" s="219"/>
      <c r="T266" s="219"/>
      <c r="U266" s="219"/>
      <c r="V266" s="219"/>
      <c r="W266" s="219"/>
      <c r="X266" s="219"/>
      <c r="Y266" s="219"/>
      <c r="Z266" s="219"/>
    </row>
    <row r="267" spans="1:26" s="221" customFormat="1" ht="12.75">
      <c r="A267" s="811">
        <v>68016</v>
      </c>
      <c r="B267" s="812" t="s">
        <v>350</v>
      </c>
      <c r="C267" s="813" t="s">
        <v>122</v>
      </c>
      <c r="D267" s="802">
        <v>160</v>
      </c>
      <c r="E267" s="802">
        <v>23.59</v>
      </c>
      <c r="F267" s="863">
        <f t="shared" si="3"/>
        <v>3774.4</v>
      </c>
      <c r="G267" s="218"/>
      <c r="H267" s="219"/>
      <c r="I267" s="219"/>
      <c r="J267" s="219"/>
      <c r="K267" s="219"/>
      <c r="L267" s="219"/>
      <c r="M267" s="219"/>
      <c r="N267" s="220"/>
      <c r="O267" s="219"/>
      <c r="P267" s="219"/>
      <c r="Q267" s="219"/>
      <c r="R267" s="219"/>
      <c r="S267" s="219"/>
      <c r="T267" s="219"/>
      <c r="U267" s="219"/>
      <c r="V267" s="219"/>
      <c r="W267" s="219"/>
      <c r="X267" s="219"/>
      <c r="Y267" s="219"/>
      <c r="Z267" s="219"/>
    </row>
    <row r="268" spans="1:26" s="221" customFormat="1" ht="25.5">
      <c r="A268" s="811">
        <v>68047</v>
      </c>
      <c r="B268" s="812" t="s">
        <v>351</v>
      </c>
      <c r="C268" s="813" t="s">
        <v>132</v>
      </c>
      <c r="D268" s="802">
        <v>800</v>
      </c>
      <c r="E268" s="802">
        <v>5.16</v>
      </c>
      <c r="F268" s="863">
        <f t="shared" si="3"/>
        <v>4128</v>
      </c>
      <c r="G268" s="218"/>
      <c r="H268" s="219"/>
      <c r="I268" s="219"/>
      <c r="J268" s="219"/>
      <c r="K268" s="219"/>
      <c r="L268" s="219"/>
      <c r="M268" s="219"/>
      <c r="N268" s="220"/>
      <c r="O268" s="219"/>
      <c r="P268" s="219"/>
      <c r="Q268" s="219"/>
      <c r="R268" s="219"/>
      <c r="S268" s="219"/>
      <c r="T268" s="219"/>
      <c r="U268" s="219"/>
      <c r="V268" s="219"/>
      <c r="W268" s="219"/>
      <c r="X268" s="219"/>
      <c r="Y268" s="219"/>
      <c r="Z268" s="219"/>
    </row>
    <row r="269" spans="1:26" s="221" customFormat="1" ht="25.5">
      <c r="A269" s="811">
        <v>68049</v>
      </c>
      <c r="B269" s="812" t="s">
        <v>352</v>
      </c>
      <c r="C269" s="813" t="s">
        <v>132</v>
      </c>
      <c r="D269" s="802">
        <v>800</v>
      </c>
      <c r="E269" s="802">
        <v>5.33</v>
      </c>
      <c r="F269" s="863">
        <f t="shared" si="3"/>
        <v>4264</v>
      </c>
      <c r="G269" s="218"/>
      <c r="H269" s="219"/>
      <c r="I269" s="219"/>
      <c r="J269" s="219"/>
      <c r="K269" s="219"/>
      <c r="L269" s="219"/>
      <c r="M269" s="219"/>
      <c r="N269" s="220"/>
      <c r="O269" s="219"/>
      <c r="P269" s="219"/>
      <c r="Q269" s="219"/>
      <c r="R269" s="219"/>
      <c r="S269" s="219"/>
      <c r="T269" s="219"/>
      <c r="U269" s="219"/>
      <c r="V269" s="219"/>
      <c r="W269" s="219"/>
      <c r="X269" s="219"/>
      <c r="Y269" s="219"/>
      <c r="Z269" s="219"/>
    </row>
    <row r="270" spans="1:26" s="221" customFormat="1" ht="12.75">
      <c r="A270" s="811">
        <v>68084</v>
      </c>
      <c r="B270" s="812" t="s">
        <v>353</v>
      </c>
      <c r="C270" s="813" t="s">
        <v>132</v>
      </c>
      <c r="D270" s="802">
        <v>160</v>
      </c>
      <c r="E270" s="802">
        <v>10.28</v>
      </c>
      <c r="F270" s="863">
        <f t="shared" si="3"/>
        <v>1644.8</v>
      </c>
      <c r="G270" s="218"/>
      <c r="H270" s="219"/>
      <c r="I270" s="219"/>
      <c r="J270" s="219"/>
      <c r="K270" s="219"/>
      <c r="L270" s="219"/>
      <c r="M270" s="219"/>
      <c r="N270" s="220"/>
      <c r="O270" s="219"/>
      <c r="P270" s="219"/>
      <c r="Q270" s="219"/>
      <c r="R270" s="219"/>
      <c r="S270" s="219"/>
      <c r="T270" s="219"/>
      <c r="U270" s="219"/>
      <c r="V270" s="219"/>
      <c r="W270" s="219"/>
      <c r="X270" s="219"/>
      <c r="Y270" s="219"/>
      <c r="Z270" s="219"/>
    </row>
    <row r="271" spans="1:26" s="221" customFormat="1" ht="12.75">
      <c r="A271" s="826">
        <v>70000</v>
      </c>
      <c r="B271" s="827" t="s">
        <v>354</v>
      </c>
      <c r="C271" s="828"/>
      <c r="D271" s="802"/>
      <c r="E271" s="802"/>
      <c r="F271" s="863"/>
      <c r="G271" s="218"/>
      <c r="H271" s="219"/>
      <c r="I271" s="219"/>
      <c r="J271" s="219"/>
      <c r="K271" s="219"/>
      <c r="L271" s="219"/>
      <c r="M271" s="219"/>
      <c r="N271" s="220"/>
      <c r="O271" s="219"/>
      <c r="P271" s="219"/>
      <c r="Q271" s="219"/>
      <c r="R271" s="219"/>
      <c r="S271" s="219"/>
      <c r="T271" s="219"/>
      <c r="U271" s="219"/>
      <c r="V271" s="219"/>
      <c r="W271" s="219"/>
      <c r="X271" s="219"/>
      <c r="Y271" s="219"/>
      <c r="Z271" s="219"/>
    </row>
    <row r="272" spans="1:26" s="221" customFormat="1" ht="12.75">
      <c r="A272" s="814">
        <v>70100</v>
      </c>
      <c r="B272" s="815" t="s">
        <v>355</v>
      </c>
      <c r="C272" s="816" t="s">
        <v>134</v>
      </c>
      <c r="D272" s="802"/>
      <c r="E272" s="802"/>
      <c r="F272" s="863"/>
      <c r="G272" s="218"/>
      <c r="H272" s="219"/>
      <c r="I272" s="219"/>
      <c r="J272" s="219"/>
      <c r="K272" s="219"/>
      <c r="L272" s="219"/>
      <c r="M272" s="219"/>
      <c r="N272" s="220"/>
      <c r="O272" s="219"/>
      <c r="P272" s="219"/>
      <c r="Q272" s="219"/>
      <c r="R272" s="219"/>
      <c r="S272" s="219"/>
      <c r="T272" s="219"/>
      <c r="U272" s="219"/>
      <c r="V272" s="219"/>
      <c r="W272" s="219"/>
      <c r="X272" s="219"/>
      <c r="Y272" s="219"/>
      <c r="Z272" s="219"/>
    </row>
    <row r="273" spans="1:26" s="221" customFormat="1" ht="12.75">
      <c r="A273" s="811">
        <v>70101</v>
      </c>
      <c r="B273" s="812" t="s">
        <v>356</v>
      </c>
      <c r="C273" s="813" t="s">
        <v>132</v>
      </c>
      <c r="D273" s="802">
        <v>16</v>
      </c>
      <c r="E273" s="802">
        <v>273.58</v>
      </c>
      <c r="F273" s="863">
        <f t="shared" ref="F273:F336" si="4" xml:space="preserve"> ROUND(D273*E273,2)</f>
        <v>4377.28</v>
      </c>
      <c r="G273" s="218"/>
      <c r="H273" s="219"/>
      <c r="I273" s="219"/>
      <c r="J273" s="219"/>
      <c r="K273" s="219"/>
      <c r="L273" s="219"/>
      <c r="M273" s="219"/>
      <c r="N273" s="220"/>
      <c r="O273" s="219"/>
      <c r="P273" s="219"/>
      <c r="Q273" s="219"/>
      <c r="R273" s="219"/>
      <c r="S273" s="219"/>
      <c r="T273" s="219"/>
      <c r="U273" s="219"/>
      <c r="V273" s="219"/>
      <c r="W273" s="219"/>
      <c r="X273" s="219"/>
      <c r="Y273" s="219"/>
      <c r="Z273" s="219"/>
    </row>
    <row r="274" spans="1:26" s="221" customFormat="1" ht="25.5">
      <c r="A274" s="811">
        <v>70102</v>
      </c>
      <c r="B274" s="812" t="s">
        <v>357</v>
      </c>
      <c r="C274" s="813" t="s">
        <v>132</v>
      </c>
      <c r="D274" s="802">
        <v>48</v>
      </c>
      <c r="E274" s="802">
        <v>317.55</v>
      </c>
      <c r="F274" s="863">
        <f t="shared" si="4"/>
        <v>15242.4</v>
      </c>
      <c r="G274" s="218"/>
      <c r="H274" s="219"/>
      <c r="I274" s="219"/>
      <c r="J274" s="219"/>
      <c r="K274" s="219"/>
      <c r="L274" s="219"/>
      <c r="M274" s="219"/>
      <c r="N274" s="220"/>
      <c r="O274" s="219"/>
      <c r="P274" s="219"/>
      <c r="Q274" s="219"/>
      <c r="R274" s="219"/>
      <c r="S274" s="219"/>
      <c r="T274" s="219"/>
      <c r="U274" s="219"/>
      <c r="V274" s="219"/>
      <c r="W274" s="219"/>
      <c r="X274" s="219"/>
      <c r="Y274" s="219"/>
      <c r="Z274" s="219"/>
    </row>
    <row r="275" spans="1:26" s="221" customFormat="1" ht="25.5">
      <c r="A275" s="811">
        <v>70103</v>
      </c>
      <c r="B275" s="812" t="s">
        <v>358</v>
      </c>
      <c r="C275" s="813" t="s">
        <v>132</v>
      </c>
      <c r="D275" s="802">
        <v>8</v>
      </c>
      <c r="E275" s="802">
        <v>481.55</v>
      </c>
      <c r="F275" s="863">
        <f t="shared" si="4"/>
        <v>3852.4</v>
      </c>
      <c r="G275" s="218"/>
      <c r="H275" s="219"/>
      <c r="I275" s="219"/>
      <c r="J275" s="219"/>
      <c r="K275" s="219"/>
      <c r="L275" s="219"/>
      <c r="M275" s="219"/>
      <c r="N275" s="220"/>
      <c r="O275" s="219"/>
      <c r="P275" s="219"/>
      <c r="Q275" s="219"/>
      <c r="R275" s="219"/>
      <c r="S275" s="219"/>
      <c r="T275" s="219"/>
      <c r="U275" s="219"/>
      <c r="V275" s="219"/>
      <c r="W275" s="219"/>
      <c r="X275" s="219"/>
      <c r="Y275" s="219"/>
      <c r="Z275" s="219"/>
    </row>
    <row r="276" spans="1:26" s="221" customFormat="1" ht="25.5">
      <c r="A276" s="811">
        <v>70104</v>
      </c>
      <c r="B276" s="812" t="s">
        <v>359</v>
      </c>
      <c r="C276" s="813" t="s">
        <v>132</v>
      </c>
      <c r="D276" s="802">
        <v>8</v>
      </c>
      <c r="E276" s="802">
        <v>483.13</v>
      </c>
      <c r="F276" s="863">
        <f t="shared" si="4"/>
        <v>3865.04</v>
      </c>
      <c r="G276" s="218"/>
      <c r="H276" s="219"/>
      <c r="I276" s="219"/>
      <c r="J276" s="219"/>
      <c r="K276" s="219"/>
      <c r="L276" s="219"/>
      <c r="M276" s="219"/>
      <c r="N276" s="220"/>
      <c r="O276" s="219"/>
      <c r="P276" s="219"/>
      <c r="Q276" s="219"/>
      <c r="R276" s="219"/>
      <c r="S276" s="219"/>
      <c r="T276" s="219"/>
      <c r="U276" s="219"/>
      <c r="V276" s="219"/>
      <c r="W276" s="219"/>
      <c r="X276" s="219"/>
      <c r="Y276" s="219"/>
      <c r="Z276" s="219"/>
    </row>
    <row r="277" spans="1:26" s="221" customFormat="1" ht="12.75">
      <c r="A277" s="811">
        <v>70105</v>
      </c>
      <c r="B277" s="812" t="s">
        <v>360</v>
      </c>
      <c r="C277" s="813" t="s">
        <v>132</v>
      </c>
      <c r="D277" s="802">
        <v>16</v>
      </c>
      <c r="E277" s="802">
        <v>287.76</v>
      </c>
      <c r="F277" s="863">
        <f t="shared" si="4"/>
        <v>4604.16</v>
      </c>
      <c r="G277" s="218"/>
      <c r="H277" s="219"/>
      <c r="I277" s="219"/>
      <c r="J277" s="219"/>
      <c r="K277" s="219"/>
      <c r="L277" s="219"/>
      <c r="M277" s="219"/>
      <c r="N277" s="220"/>
      <c r="O277" s="219"/>
      <c r="P277" s="219"/>
      <c r="Q277" s="219"/>
      <c r="R277" s="219"/>
      <c r="S277" s="219"/>
      <c r="T277" s="219"/>
      <c r="U277" s="219"/>
      <c r="V277" s="219"/>
      <c r="W277" s="219"/>
      <c r="X277" s="219"/>
      <c r="Y277" s="219"/>
      <c r="Z277" s="219"/>
    </row>
    <row r="278" spans="1:26" s="221" customFormat="1" ht="12.75">
      <c r="A278" s="811">
        <v>70106</v>
      </c>
      <c r="B278" s="812" t="s">
        <v>361</v>
      </c>
      <c r="C278" s="813" t="s">
        <v>132</v>
      </c>
      <c r="D278" s="802">
        <v>16</v>
      </c>
      <c r="E278" s="802">
        <v>289.51</v>
      </c>
      <c r="F278" s="863">
        <f t="shared" si="4"/>
        <v>4632.16</v>
      </c>
      <c r="G278" s="232"/>
      <c r="N278" s="231"/>
    </row>
    <row r="279" spans="1:26" s="221" customFormat="1" ht="12.75">
      <c r="A279" s="811">
        <v>70107</v>
      </c>
      <c r="B279" s="812" t="s">
        <v>362</v>
      </c>
      <c r="C279" s="813" t="s">
        <v>132</v>
      </c>
      <c r="D279" s="802">
        <v>32</v>
      </c>
      <c r="E279" s="802">
        <v>293.09999999999997</v>
      </c>
      <c r="F279" s="863">
        <f t="shared" si="4"/>
        <v>9379.2000000000007</v>
      </c>
      <c r="G279" s="218"/>
      <c r="H279" s="219"/>
      <c r="I279" s="219"/>
      <c r="J279" s="219"/>
      <c r="K279" s="219"/>
      <c r="L279" s="219"/>
      <c r="M279" s="219"/>
      <c r="N279" s="220"/>
      <c r="O279" s="219"/>
      <c r="P279" s="219"/>
      <c r="Q279" s="219"/>
      <c r="R279" s="219"/>
      <c r="S279" s="219"/>
      <c r="T279" s="219"/>
      <c r="U279" s="219"/>
      <c r="V279" s="219"/>
      <c r="W279" s="219"/>
      <c r="X279" s="219"/>
      <c r="Y279" s="219"/>
      <c r="Z279" s="219"/>
    </row>
    <row r="280" spans="1:26" s="221" customFormat="1" ht="12.75">
      <c r="A280" s="811">
        <v>70108</v>
      </c>
      <c r="B280" s="812" t="s">
        <v>363</v>
      </c>
      <c r="C280" s="813" t="s">
        <v>132</v>
      </c>
      <c r="D280" s="802">
        <v>32</v>
      </c>
      <c r="E280" s="802">
        <v>319.06</v>
      </c>
      <c r="F280" s="863">
        <f t="shared" si="4"/>
        <v>10209.92</v>
      </c>
      <c r="G280" s="218"/>
      <c r="H280" s="219"/>
      <c r="I280" s="219"/>
      <c r="J280" s="219"/>
      <c r="K280" s="219"/>
      <c r="L280" s="219"/>
      <c r="M280" s="219"/>
      <c r="N280" s="220"/>
      <c r="O280" s="219"/>
      <c r="P280" s="219"/>
      <c r="Q280" s="219"/>
      <c r="R280" s="219"/>
      <c r="S280" s="219"/>
      <c r="T280" s="219"/>
      <c r="U280" s="219"/>
      <c r="V280" s="219"/>
      <c r="W280" s="219"/>
      <c r="X280" s="219"/>
      <c r="Y280" s="219"/>
      <c r="Z280" s="219"/>
    </row>
    <row r="281" spans="1:26" s="221" customFormat="1" ht="12.75">
      <c r="A281" s="811">
        <v>70109</v>
      </c>
      <c r="B281" s="812" t="s">
        <v>364</v>
      </c>
      <c r="C281" s="813" t="s">
        <v>132</v>
      </c>
      <c r="D281" s="802">
        <v>8</v>
      </c>
      <c r="E281" s="802">
        <v>361.95</v>
      </c>
      <c r="F281" s="863">
        <f t="shared" si="4"/>
        <v>2895.6</v>
      </c>
      <c r="G281" s="218"/>
      <c r="H281" s="219"/>
      <c r="I281" s="219"/>
      <c r="J281" s="219"/>
      <c r="K281" s="219"/>
      <c r="L281" s="219"/>
      <c r="M281" s="219"/>
      <c r="N281" s="220"/>
      <c r="O281" s="219"/>
      <c r="P281" s="219"/>
      <c r="Q281" s="219"/>
      <c r="R281" s="219"/>
      <c r="S281" s="219"/>
      <c r="T281" s="219"/>
      <c r="U281" s="219"/>
      <c r="V281" s="219"/>
      <c r="W281" s="219"/>
      <c r="X281" s="219"/>
      <c r="Y281" s="219"/>
      <c r="Z281" s="219"/>
    </row>
    <row r="282" spans="1:26" s="221" customFormat="1" ht="12.75">
      <c r="A282" s="811">
        <v>70110</v>
      </c>
      <c r="B282" s="812" t="s">
        <v>365</v>
      </c>
      <c r="C282" s="813" t="s">
        <v>132</v>
      </c>
      <c r="D282" s="802">
        <v>40</v>
      </c>
      <c r="E282" s="802">
        <v>213.39</v>
      </c>
      <c r="F282" s="863">
        <f t="shared" si="4"/>
        <v>8535.6</v>
      </c>
      <c r="G282" s="218"/>
      <c r="H282" s="219"/>
      <c r="I282" s="219"/>
      <c r="J282" s="219"/>
      <c r="K282" s="219"/>
      <c r="L282" s="219"/>
      <c r="M282" s="219"/>
      <c r="N282" s="220"/>
      <c r="O282" s="219"/>
      <c r="P282" s="219"/>
      <c r="Q282" s="219"/>
      <c r="R282" s="219"/>
      <c r="S282" s="219"/>
      <c r="T282" s="219"/>
      <c r="U282" s="219"/>
      <c r="V282" s="219"/>
      <c r="W282" s="219"/>
      <c r="X282" s="219"/>
      <c r="Y282" s="219"/>
      <c r="Z282" s="219"/>
    </row>
    <row r="283" spans="1:26" s="221" customFormat="1" ht="12.75">
      <c r="A283" s="811">
        <v>70111</v>
      </c>
      <c r="B283" s="812" t="s">
        <v>366</v>
      </c>
      <c r="C283" s="813" t="s">
        <v>132</v>
      </c>
      <c r="D283" s="802">
        <v>40</v>
      </c>
      <c r="E283" s="802">
        <v>213.5</v>
      </c>
      <c r="F283" s="863">
        <f t="shared" si="4"/>
        <v>8540</v>
      </c>
      <c r="G283" s="218"/>
      <c r="H283" s="219"/>
      <c r="I283" s="219"/>
      <c r="J283" s="219"/>
      <c r="K283" s="219"/>
      <c r="L283" s="219"/>
      <c r="M283" s="219"/>
      <c r="N283" s="220"/>
      <c r="O283" s="219"/>
      <c r="P283" s="219"/>
      <c r="Q283" s="219"/>
      <c r="R283" s="219"/>
      <c r="S283" s="219"/>
      <c r="T283" s="219"/>
      <c r="U283" s="219"/>
      <c r="V283" s="219"/>
      <c r="W283" s="219"/>
      <c r="X283" s="219"/>
      <c r="Y283" s="219"/>
      <c r="Z283" s="219"/>
    </row>
    <row r="284" spans="1:26" s="221" customFormat="1" ht="12.75">
      <c r="A284" s="811">
        <v>70112</v>
      </c>
      <c r="B284" s="812" t="s">
        <v>367</v>
      </c>
      <c r="C284" s="813" t="s">
        <v>132</v>
      </c>
      <c r="D284" s="802">
        <v>40</v>
      </c>
      <c r="E284" s="802">
        <v>213.63</v>
      </c>
      <c r="F284" s="863">
        <f t="shared" si="4"/>
        <v>8545.2000000000007</v>
      </c>
      <c r="G284" s="218"/>
      <c r="H284" s="219"/>
      <c r="I284" s="219"/>
      <c r="J284" s="219"/>
      <c r="K284" s="219"/>
      <c r="L284" s="219"/>
      <c r="M284" s="219"/>
      <c r="N284" s="220"/>
      <c r="O284" s="219"/>
      <c r="P284" s="219"/>
      <c r="Q284" s="219"/>
      <c r="R284" s="219"/>
      <c r="S284" s="219"/>
      <c r="T284" s="219"/>
      <c r="U284" s="219"/>
      <c r="V284" s="219"/>
      <c r="W284" s="219"/>
      <c r="X284" s="219"/>
      <c r="Y284" s="219"/>
      <c r="Z284" s="219"/>
    </row>
    <row r="285" spans="1:26" s="221" customFormat="1" ht="12.75">
      <c r="A285" s="811">
        <v>70113</v>
      </c>
      <c r="B285" s="812" t="s">
        <v>368</v>
      </c>
      <c r="C285" s="813" t="s">
        <v>132</v>
      </c>
      <c r="D285" s="802">
        <v>40</v>
      </c>
      <c r="E285" s="802">
        <v>227.34</v>
      </c>
      <c r="F285" s="863">
        <f t="shared" si="4"/>
        <v>9093.6</v>
      </c>
      <c r="G285" s="218"/>
      <c r="H285" s="219"/>
      <c r="I285" s="219"/>
      <c r="J285" s="219"/>
      <c r="K285" s="219"/>
      <c r="L285" s="219"/>
      <c r="M285" s="219"/>
      <c r="N285" s="220"/>
      <c r="O285" s="219"/>
      <c r="P285" s="219"/>
      <c r="Q285" s="219"/>
      <c r="R285" s="219"/>
      <c r="S285" s="219"/>
      <c r="T285" s="219"/>
      <c r="U285" s="219"/>
      <c r="V285" s="219"/>
      <c r="W285" s="219"/>
      <c r="X285" s="219"/>
      <c r="Y285" s="219"/>
      <c r="Z285" s="219"/>
    </row>
    <row r="286" spans="1:26" s="221" customFormat="1" ht="12.75">
      <c r="A286" s="811">
        <v>70114</v>
      </c>
      <c r="B286" s="812" t="s">
        <v>369</v>
      </c>
      <c r="C286" s="813" t="s">
        <v>132</v>
      </c>
      <c r="D286" s="802">
        <v>8</v>
      </c>
      <c r="E286" s="802">
        <v>261.68</v>
      </c>
      <c r="F286" s="863">
        <f t="shared" si="4"/>
        <v>2093.44</v>
      </c>
      <c r="G286" s="218"/>
      <c r="H286" s="219"/>
      <c r="I286" s="219"/>
      <c r="J286" s="219"/>
      <c r="K286" s="219"/>
      <c r="L286" s="219"/>
      <c r="M286" s="219"/>
      <c r="N286" s="220"/>
      <c r="O286" s="219"/>
      <c r="P286" s="219"/>
      <c r="Q286" s="219"/>
      <c r="R286" s="219"/>
      <c r="S286" s="219"/>
      <c r="T286" s="219"/>
      <c r="U286" s="219"/>
      <c r="V286" s="219"/>
      <c r="W286" s="219"/>
      <c r="X286" s="219"/>
      <c r="Y286" s="219"/>
      <c r="Z286" s="219"/>
    </row>
    <row r="287" spans="1:26" s="221" customFormat="1" ht="25.5">
      <c r="A287" s="811">
        <v>70115</v>
      </c>
      <c r="B287" s="812" t="s">
        <v>370</v>
      </c>
      <c r="C287" s="813" t="s">
        <v>132</v>
      </c>
      <c r="D287" s="802">
        <v>8</v>
      </c>
      <c r="E287" s="802">
        <v>355.63</v>
      </c>
      <c r="F287" s="863">
        <f t="shared" si="4"/>
        <v>2845.04</v>
      </c>
      <c r="G287" s="218"/>
      <c r="H287" s="219"/>
      <c r="I287" s="219"/>
      <c r="J287" s="219"/>
      <c r="K287" s="219"/>
      <c r="L287" s="219"/>
      <c r="M287" s="219"/>
      <c r="N287" s="220"/>
      <c r="O287" s="219"/>
      <c r="P287" s="219"/>
      <c r="Q287" s="219"/>
      <c r="R287" s="219"/>
      <c r="S287" s="219"/>
      <c r="T287" s="219"/>
      <c r="U287" s="219"/>
      <c r="V287" s="219"/>
      <c r="W287" s="219"/>
      <c r="X287" s="219"/>
      <c r="Y287" s="219"/>
      <c r="Z287" s="219"/>
    </row>
    <row r="288" spans="1:26" s="221" customFormat="1" ht="25.5">
      <c r="A288" s="811">
        <v>70116</v>
      </c>
      <c r="B288" s="812" t="s">
        <v>371</v>
      </c>
      <c r="C288" s="813" t="s">
        <v>132</v>
      </c>
      <c r="D288" s="802">
        <v>8</v>
      </c>
      <c r="E288" s="802">
        <v>368.25</v>
      </c>
      <c r="F288" s="863">
        <f t="shared" si="4"/>
        <v>2946</v>
      </c>
      <c r="G288" s="218"/>
      <c r="H288" s="219"/>
      <c r="I288" s="219"/>
      <c r="J288" s="219"/>
      <c r="K288" s="219"/>
      <c r="L288" s="219"/>
      <c r="M288" s="219"/>
      <c r="N288" s="220"/>
      <c r="O288" s="219"/>
      <c r="P288" s="219"/>
      <c r="Q288" s="219"/>
      <c r="R288" s="219"/>
      <c r="S288" s="219"/>
      <c r="T288" s="219"/>
      <c r="U288" s="219"/>
      <c r="V288" s="219"/>
      <c r="W288" s="219"/>
      <c r="X288" s="219"/>
      <c r="Y288" s="219"/>
      <c r="Z288" s="219"/>
    </row>
    <row r="289" spans="1:26" s="221" customFormat="1" ht="25.5">
      <c r="A289" s="811">
        <v>70117</v>
      </c>
      <c r="B289" s="812" t="s">
        <v>372</v>
      </c>
      <c r="C289" s="813" t="s">
        <v>132</v>
      </c>
      <c r="D289" s="802">
        <v>8</v>
      </c>
      <c r="E289" s="802">
        <v>380.89</v>
      </c>
      <c r="F289" s="863">
        <f t="shared" si="4"/>
        <v>3047.12</v>
      </c>
      <c r="G289" s="218"/>
      <c r="H289" s="219"/>
      <c r="I289" s="219"/>
      <c r="J289" s="219"/>
      <c r="K289" s="219"/>
      <c r="L289" s="219"/>
      <c r="M289" s="219"/>
      <c r="N289" s="220"/>
      <c r="O289" s="219"/>
      <c r="P289" s="219"/>
      <c r="Q289" s="219"/>
      <c r="R289" s="219"/>
      <c r="S289" s="219"/>
      <c r="T289" s="219"/>
      <c r="U289" s="219"/>
      <c r="V289" s="219"/>
      <c r="W289" s="219"/>
      <c r="X289" s="219"/>
      <c r="Y289" s="219"/>
      <c r="Z289" s="219"/>
    </row>
    <row r="290" spans="1:26" s="221" customFormat="1" ht="25.5">
      <c r="A290" s="811">
        <v>70118</v>
      </c>
      <c r="B290" s="812" t="s">
        <v>373</v>
      </c>
      <c r="C290" s="813" t="s">
        <v>132</v>
      </c>
      <c r="D290" s="802">
        <v>8</v>
      </c>
      <c r="E290" s="802">
        <v>416.49</v>
      </c>
      <c r="F290" s="863">
        <f t="shared" si="4"/>
        <v>3331.92</v>
      </c>
      <c r="G290" s="218"/>
      <c r="H290" s="219"/>
      <c r="I290" s="219"/>
      <c r="J290" s="219"/>
      <c r="K290" s="219"/>
      <c r="L290" s="219"/>
      <c r="M290" s="219"/>
      <c r="N290" s="220"/>
      <c r="O290" s="219"/>
      <c r="P290" s="219"/>
      <c r="Q290" s="219"/>
      <c r="R290" s="219"/>
      <c r="S290" s="219"/>
      <c r="T290" s="219"/>
      <c r="U290" s="219"/>
      <c r="V290" s="219"/>
      <c r="W290" s="219"/>
      <c r="X290" s="219"/>
      <c r="Y290" s="219"/>
      <c r="Z290" s="219"/>
    </row>
    <row r="291" spans="1:26" s="221" customFormat="1" ht="25.5">
      <c r="A291" s="811">
        <v>70119</v>
      </c>
      <c r="B291" s="812" t="s">
        <v>374</v>
      </c>
      <c r="C291" s="813" t="s">
        <v>132</v>
      </c>
      <c r="D291" s="802">
        <v>8</v>
      </c>
      <c r="E291" s="802">
        <v>463.34</v>
      </c>
      <c r="F291" s="863">
        <f t="shared" si="4"/>
        <v>3706.72</v>
      </c>
      <c r="G291" s="218"/>
      <c r="H291" s="219"/>
      <c r="I291" s="219"/>
      <c r="J291" s="219"/>
      <c r="K291" s="219"/>
      <c r="L291" s="219"/>
      <c r="M291" s="219"/>
      <c r="N291" s="220"/>
      <c r="O291" s="219"/>
      <c r="P291" s="219"/>
      <c r="Q291" s="219"/>
      <c r="R291" s="219"/>
      <c r="S291" s="219"/>
      <c r="T291" s="219"/>
      <c r="U291" s="219"/>
      <c r="V291" s="219"/>
      <c r="W291" s="219"/>
      <c r="X291" s="219"/>
      <c r="Y291" s="219"/>
      <c r="Z291" s="219"/>
    </row>
    <row r="292" spans="1:26" s="221" customFormat="1" ht="12.75">
      <c r="A292" s="811">
        <v>70132</v>
      </c>
      <c r="B292" s="812" t="s">
        <v>375</v>
      </c>
      <c r="C292" s="813" t="s">
        <v>132</v>
      </c>
      <c r="D292" s="802">
        <v>2</v>
      </c>
      <c r="E292" s="802">
        <v>673.33</v>
      </c>
      <c r="F292" s="863">
        <f t="shared" si="4"/>
        <v>1346.66</v>
      </c>
      <c r="G292" s="218"/>
      <c r="H292" s="219"/>
      <c r="I292" s="219"/>
      <c r="J292" s="219"/>
      <c r="K292" s="219"/>
      <c r="L292" s="219"/>
      <c r="M292" s="219"/>
      <c r="N292" s="220"/>
      <c r="O292" s="219"/>
      <c r="P292" s="219"/>
      <c r="Q292" s="219"/>
      <c r="R292" s="219"/>
      <c r="S292" s="219"/>
      <c r="T292" s="219"/>
      <c r="U292" s="219"/>
      <c r="V292" s="219"/>
      <c r="W292" s="219"/>
      <c r="X292" s="219"/>
      <c r="Y292" s="219"/>
      <c r="Z292" s="219"/>
    </row>
    <row r="293" spans="1:26" s="221" customFormat="1" ht="12.75">
      <c r="A293" s="811">
        <v>70133</v>
      </c>
      <c r="B293" s="812" t="s">
        <v>376</v>
      </c>
      <c r="C293" s="813" t="s">
        <v>132</v>
      </c>
      <c r="D293" s="802">
        <v>2</v>
      </c>
      <c r="E293" s="802">
        <v>742.28</v>
      </c>
      <c r="F293" s="863">
        <f t="shared" si="4"/>
        <v>1484.56</v>
      </c>
      <c r="G293" s="218"/>
      <c r="H293" s="219"/>
      <c r="I293" s="219"/>
      <c r="J293" s="219"/>
      <c r="K293" s="219"/>
      <c r="L293" s="219"/>
      <c r="M293" s="219"/>
      <c r="N293" s="220"/>
      <c r="O293" s="219"/>
      <c r="P293" s="219"/>
      <c r="Q293" s="219"/>
      <c r="R293" s="219"/>
      <c r="S293" s="219"/>
      <c r="T293" s="219"/>
      <c r="U293" s="219"/>
      <c r="V293" s="219"/>
      <c r="W293" s="219"/>
      <c r="X293" s="219"/>
      <c r="Y293" s="219"/>
      <c r="Z293" s="219"/>
    </row>
    <row r="294" spans="1:26" s="221" customFormat="1" ht="12.75">
      <c r="A294" s="811">
        <v>70134</v>
      </c>
      <c r="B294" s="812" t="s">
        <v>377</v>
      </c>
      <c r="C294" s="813" t="s">
        <v>132</v>
      </c>
      <c r="D294" s="802">
        <v>2</v>
      </c>
      <c r="E294" s="802">
        <v>847.05</v>
      </c>
      <c r="F294" s="863">
        <f t="shared" si="4"/>
        <v>1694.1</v>
      </c>
      <c r="G294" s="218"/>
      <c r="H294" s="219"/>
      <c r="I294" s="219"/>
      <c r="J294" s="219"/>
      <c r="K294" s="219"/>
      <c r="L294" s="219"/>
      <c r="M294" s="219"/>
      <c r="N294" s="220"/>
      <c r="O294" s="219"/>
      <c r="P294" s="219"/>
      <c r="Q294" s="219"/>
      <c r="R294" s="219"/>
      <c r="S294" s="219"/>
      <c r="T294" s="219"/>
      <c r="U294" s="219"/>
      <c r="V294" s="219"/>
      <c r="W294" s="219"/>
      <c r="X294" s="219"/>
      <c r="Y294" s="219"/>
      <c r="Z294" s="219"/>
    </row>
    <row r="295" spans="1:26" s="221" customFormat="1" ht="12.75">
      <c r="A295" s="811">
        <v>70137</v>
      </c>
      <c r="B295" s="812" t="s">
        <v>378</v>
      </c>
      <c r="C295" s="813" t="s">
        <v>132</v>
      </c>
      <c r="D295" s="802">
        <v>8</v>
      </c>
      <c r="E295" s="802">
        <v>434.54</v>
      </c>
      <c r="F295" s="863">
        <f t="shared" si="4"/>
        <v>3476.32</v>
      </c>
      <c r="G295" s="218"/>
      <c r="H295" s="219"/>
      <c r="I295" s="219"/>
      <c r="J295" s="219"/>
      <c r="K295" s="219"/>
      <c r="L295" s="219"/>
      <c r="M295" s="219"/>
      <c r="N295" s="220"/>
      <c r="O295" s="219"/>
      <c r="P295" s="219"/>
      <c r="Q295" s="219"/>
      <c r="R295" s="219"/>
      <c r="S295" s="219"/>
      <c r="T295" s="219"/>
      <c r="U295" s="219"/>
      <c r="V295" s="219"/>
      <c r="W295" s="219"/>
      <c r="X295" s="219"/>
      <c r="Y295" s="219"/>
      <c r="Z295" s="219"/>
    </row>
    <row r="296" spans="1:26" s="221" customFormat="1" ht="12.75">
      <c r="A296" s="811">
        <v>70138</v>
      </c>
      <c r="B296" s="812" t="s">
        <v>379</v>
      </c>
      <c r="C296" s="813" t="s">
        <v>132</v>
      </c>
      <c r="D296" s="802">
        <v>8</v>
      </c>
      <c r="E296" s="802">
        <v>465.81</v>
      </c>
      <c r="F296" s="863">
        <f t="shared" si="4"/>
        <v>3726.48</v>
      </c>
      <c r="G296" s="218"/>
      <c r="H296" s="219"/>
      <c r="I296" s="219"/>
      <c r="J296" s="219"/>
      <c r="K296" s="219"/>
      <c r="L296" s="219"/>
      <c r="M296" s="219"/>
      <c r="N296" s="220"/>
      <c r="O296" s="219"/>
      <c r="P296" s="219"/>
      <c r="Q296" s="219"/>
      <c r="R296" s="219"/>
      <c r="S296" s="219"/>
      <c r="T296" s="219"/>
      <c r="U296" s="219"/>
      <c r="V296" s="219"/>
      <c r="W296" s="219"/>
      <c r="X296" s="219"/>
      <c r="Y296" s="219"/>
      <c r="Z296" s="219"/>
    </row>
    <row r="297" spans="1:26" s="221" customFormat="1" ht="25.5">
      <c r="A297" s="811">
        <v>70139</v>
      </c>
      <c r="B297" s="812" t="s">
        <v>380</v>
      </c>
      <c r="C297" s="813" t="s">
        <v>109</v>
      </c>
      <c r="D297" s="802">
        <v>4</v>
      </c>
      <c r="E297" s="802">
        <v>234.01</v>
      </c>
      <c r="F297" s="863">
        <f t="shared" si="4"/>
        <v>936.04</v>
      </c>
      <c r="G297" s="218"/>
      <c r="H297" s="219"/>
      <c r="I297" s="219"/>
      <c r="J297" s="219"/>
      <c r="K297" s="219"/>
      <c r="L297" s="219"/>
      <c r="M297" s="219"/>
      <c r="N297" s="220"/>
      <c r="O297" s="219"/>
      <c r="P297" s="219"/>
      <c r="Q297" s="219"/>
      <c r="R297" s="219"/>
      <c r="S297" s="219"/>
      <c r="T297" s="219"/>
      <c r="U297" s="219"/>
      <c r="V297" s="219"/>
      <c r="W297" s="219"/>
      <c r="X297" s="219"/>
      <c r="Y297" s="219"/>
      <c r="Z297" s="219"/>
    </row>
    <row r="298" spans="1:26" s="221" customFormat="1" ht="12.75">
      <c r="A298" s="811">
        <v>70145</v>
      </c>
      <c r="B298" s="812" t="s">
        <v>381</v>
      </c>
      <c r="C298" s="813" t="s">
        <v>132</v>
      </c>
      <c r="D298" s="802">
        <v>4</v>
      </c>
      <c r="E298" s="802">
        <v>433.01</v>
      </c>
      <c r="F298" s="863">
        <f t="shared" si="4"/>
        <v>1732.04</v>
      </c>
      <c r="G298" s="218"/>
      <c r="H298" s="219"/>
      <c r="I298" s="219"/>
      <c r="J298" s="219"/>
      <c r="K298" s="219"/>
      <c r="L298" s="219"/>
      <c r="M298" s="219"/>
      <c r="N298" s="220"/>
      <c r="O298" s="219"/>
      <c r="P298" s="219"/>
      <c r="Q298" s="219"/>
      <c r="R298" s="219"/>
      <c r="S298" s="219"/>
      <c r="T298" s="219"/>
      <c r="U298" s="219"/>
      <c r="V298" s="219"/>
      <c r="W298" s="219"/>
      <c r="X298" s="219"/>
      <c r="Y298" s="219"/>
      <c r="Z298" s="219"/>
    </row>
    <row r="299" spans="1:26" s="221" customFormat="1" ht="12.75">
      <c r="A299" s="811">
        <v>70146</v>
      </c>
      <c r="B299" s="812" t="s">
        <v>382</v>
      </c>
      <c r="C299" s="813" t="s">
        <v>132</v>
      </c>
      <c r="D299" s="802">
        <v>4</v>
      </c>
      <c r="E299" s="802">
        <v>433.24</v>
      </c>
      <c r="F299" s="863">
        <f t="shared" si="4"/>
        <v>1732.96</v>
      </c>
      <c r="G299" s="218"/>
      <c r="H299" s="219"/>
      <c r="I299" s="219"/>
      <c r="J299" s="219"/>
      <c r="K299" s="219"/>
      <c r="L299" s="219"/>
      <c r="M299" s="219"/>
      <c r="N299" s="220"/>
      <c r="O299" s="219"/>
      <c r="P299" s="219"/>
      <c r="Q299" s="219"/>
      <c r="R299" s="219"/>
      <c r="S299" s="219"/>
      <c r="T299" s="219"/>
      <c r="U299" s="219"/>
      <c r="V299" s="219"/>
      <c r="W299" s="219"/>
      <c r="X299" s="219"/>
      <c r="Y299" s="219"/>
      <c r="Z299" s="219"/>
    </row>
    <row r="300" spans="1:26" s="221" customFormat="1" ht="12.75">
      <c r="A300" s="811">
        <v>70147</v>
      </c>
      <c r="B300" s="812" t="s">
        <v>383</v>
      </c>
      <c r="C300" s="813" t="s">
        <v>132</v>
      </c>
      <c r="D300" s="802">
        <v>4</v>
      </c>
      <c r="E300" s="802">
        <v>433.49</v>
      </c>
      <c r="F300" s="863">
        <f t="shared" si="4"/>
        <v>1733.96</v>
      </c>
      <c r="G300" s="218"/>
      <c r="H300" s="219"/>
      <c r="I300" s="219"/>
      <c r="J300" s="219"/>
      <c r="K300" s="219"/>
      <c r="L300" s="219"/>
      <c r="M300" s="219"/>
      <c r="N300" s="220"/>
      <c r="O300" s="219"/>
      <c r="P300" s="219"/>
      <c r="Q300" s="219"/>
      <c r="R300" s="219"/>
      <c r="S300" s="219"/>
      <c r="T300" s="219"/>
      <c r="U300" s="219"/>
      <c r="V300" s="219"/>
      <c r="W300" s="219"/>
      <c r="X300" s="219"/>
      <c r="Y300" s="219"/>
      <c r="Z300" s="219"/>
    </row>
    <row r="301" spans="1:26" s="221" customFormat="1" ht="12.75">
      <c r="A301" s="811">
        <v>70148</v>
      </c>
      <c r="B301" s="812" t="s">
        <v>384</v>
      </c>
      <c r="C301" s="813" t="s">
        <v>132</v>
      </c>
      <c r="D301" s="802">
        <v>4</v>
      </c>
      <c r="E301" s="802">
        <v>460.93</v>
      </c>
      <c r="F301" s="863">
        <f t="shared" si="4"/>
        <v>1843.72</v>
      </c>
      <c r="G301" s="218"/>
      <c r="H301" s="219"/>
      <c r="I301" s="219"/>
      <c r="J301" s="219"/>
      <c r="K301" s="219"/>
      <c r="L301" s="219"/>
      <c r="M301" s="219"/>
      <c r="N301" s="220"/>
      <c r="O301" s="219"/>
      <c r="P301" s="219"/>
      <c r="Q301" s="219"/>
      <c r="R301" s="219"/>
      <c r="S301" s="219"/>
      <c r="T301" s="219"/>
      <c r="U301" s="219"/>
      <c r="V301" s="219"/>
      <c r="W301" s="219"/>
      <c r="X301" s="219"/>
      <c r="Y301" s="219"/>
      <c r="Z301" s="219"/>
    </row>
    <row r="302" spans="1:26" s="221" customFormat="1" ht="12.75">
      <c r="A302" s="811">
        <v>70149</v>
      </c>
      <c r="B302" s="812" t="s">
        <v>385</v>
      </c>
      <c r="C302" s="813" t="s">
        <v>132</v>
      </c>
      <c r="D302" s="802">
        <v>4</v>
      </c>
      <c r="E302" s="802">
        <v>529.59</v>
      </c>
      <c r="F302" s="863">
        <f t="shared" si="4"/>
        <v>2118.36</v>
      </c>
      <c r="G302" s="218"/>
      <c r="H302" s="219"/>
      <c r="I302" s="219"/>
      <c r="J302" s="219"/>
      <c r="K302" s="219"/>
      <c r="L302" s="219"/>
      <c r="M302" s="219"/>
      <c r="N302" s="220"/>
      <c r="O302" s="219"/>
      <c r="P302" s="219"/>
      <c r="Q302" s="219"/>
      <c r="R302" s="219"/>
      <c r="S302" s="219"/>
      <c r="T302" s="219"/>
      <c r="U302" s="219"/>
      <c r="V302" s="219"/>
      <c r="W302" s="219"/>
      <c r="X302" s="219"/>
      <c r="Y302" s="219"/>
      <c r="Z302" s="219"/>
    </row>
    <row r="303" spans="1:26" s="221" customFormat="1" ht="12.75">
      <c r="A303" s="811">
        <v>70150</v>
      </c>
      <c r="B303" s="812" t="s">
        <v>386</v>
      </c>
      <c r="C303" s="813" t="s">
        <v>387</v>
      </c>
      <c r="D303" s="802">
        <v>40</v>
      </c>
      <c r="E303" s="802">
        <v>286.44</v>
      </c>
      <c r="F303" s="863">
        <f t="shared" si="4"/>
        <v>11457.6</v>
      </c>
      <c r="G303" s="218"/>
      <c r="H303" s="219"/>
      <c r="I303" s="219"/>
      <c r="J303" s="219"/>
      <c r="K303" s="219"/>
      <c r="L303" s="219"/>
      <c r="M303" s="219"/>
      <c r="N303" s="220"/>
      <c r="O303" s="219"/>
      <c r="P303" s="219"/>
      <c r="Q303" s="219"/>
      <c r="R303" s="219"/>
      <c r="S303" s="219"/>
      <c r="T303" s="219"/>
      <c r="U303" s="219"/>
      <c r="V303" s="219"/>
      <c r="W303" s="219"/>
      <c r="X303" s="219"/>
      <c r="Y303" s="219"/>
      <c r="Z303" s="219"/>
    </row>
    <row r="304" spans="1:26" s="221" customFormat="1" ht="12.75">
      <c r="A304" s="811">
        <v>70151</v>
      </c>
      <c r="B304" s="812" t="s">
        <v>388</v>
      </c>
      <c r="C304" s="813" t="s">
        <v>387</v>
      </c>
      <c r="D304" s="802">
        <v>4</v>
      </c>
      <c r="E304" s="802">
        <v>391.74</v>
      </c>
      <c r="F304" s="863">
        <f t="shared" si="4"/>
        <v>1566.96</v>
      </c>
      <c r="G304" s="218"/>
      <c r="H304" s="219"/>
      <c r="I304" s="219"/>
      <c r="J304" s="219"/>
      <c r="K304" s="219"/>
      <c r="L304" s="219"/>
      <c r="M304" s="219"/>
      <c r="N304" s="220"/>
      <c r="O304" s="219"/>
      <c r="P304" s="219"/>
      <c r="Q304" s="219"/>
      <c r="R304" s="219"/>
      <c r="S304" s="219"/>
      <c r="T304" s="219"/>
      <c r="U304" s="219"/>
      <c r="V304" s="219"/>
      <c r="W304" s="219"/>
      <c r="X304" s="219"/>
      <c r="Y304" s="219"/>
      <c r="Z304" s="219"/>
    </row>
    <row r="305" spans="1:26" s="221" customFormat="1" ht="12.75">
      <c r="A305" s="811">
        <v>70152</v>
      </c>
      <c r="B305" s="812" t="s">
        <v>389</v>
      </c>
      <c r="C305" s="813" t="s">
        <v>387</v>
      </c>
      <c r="D305" s="802">
        <v>4</v>
      </c>
      <c r="E305" s="802">
        <v>409.11</v>
      </c>
      <c r="F305" s="863">
        <f t="shared" si="4"/>
        <v>1636.44</v>
      </c>
      <c r="G305" s="218"/>
      <c r="H305" s="219"/>
      <c r="I305" s="219"/>
      <c r="J305" s="219"/>
      <c r="K305" s="219"/>
      <c r="L305" s="219"/>
      <c r="M305" s="219"/>
      <c r="N305" s="220"/>
      <c r="O305" s="219"/>
      <c r="P305" s="219"/>
      <c r="Q305" s="219"/>
      <c r="R305" s="219"/>
      <c r="S305" s="219"/>
      <c r="T305" s="219"/>
      <c r="U305" s="219"/>
      <c r="V305" s="219"/>
      <c r="W305" s="219"/>
      <c r="X305" s="219"/>
      <c r="Y305" s="219"/>
      <c r="Z305" s="219"/>
    </row>
    <row r="306" spans="1:26" s="221" customFormat="1" ht="12.75">
      <c r="A306" s="811">
        <v>70153</v>
      </c>
      <c r="B306" s="812" t="s">
        <v>390</v>
      </c>
      <c r="C306" s="813" t="s">
        <v>387</v>
      </c>
      <c r="D306" s="802">
        <v>4</v>
      </c>
      <c r="E306" s="802">
        <v>289.43</v>
      </c>
      <c r="F306" s="863">
        <f t="shared" si="4"/>
        <v>1157.72</v>
      </c>
      <c r="G306" s="218"/>
      <c r="H306" s="219"/>
      <c r="I306" s="219"/>
      <c r="J306" s="219"/>
      <c r="K306" s="219"/>
      <c r="L306" s="219"/>
      <c r="M306" s="219"/>
      <c r="N306" s="220"/>
      <c r="O306" s="219"/>
      <c r="P306" s="219"/>
      <c r="Q306" s="219"/>
      <c r="R306" s="219"/>
      <c r="S306" s="219"/>
      <c r="T306" s="219"/>
      <c r="U306" s="219"/>
      <c r="V306" s="219"/>
      <c r="W306" s="219"/>
      <c r="X306" s="219"/>
      <c r="Y306" s="219"/>
      <c r="Z306" s="219"/>
    </row>
    <row r="307" spans="1:26" s="221" customFormat="1" ht="12.75">
      <c r="A307" s="811">
        <v>70154</v>
      </c>
      <c r="B307" s="812" t="s">
        <v>391</v>
      </c>
      <c r="C307" s="813" t="s">
        <v>387</v>
      </c>
      <c r="D307" s="802">
        <v>4</v>
      </c>
      <c r="E307" s="802">
        <v>308.35000000000002</v>
      </c>
      <c r="F307" s="863">
        <f t="shared" si="4"/>
        <v>1233.4000000000001</v>
      </c>
      <c r="G307" s="218"/>
      <c r="H307" s="219"/>
      <c r="I307" s="219"/>
      <c r="J307" s="219"/>
      <c r="K307" s="219"/>
      <c r="L307" s="219"/>
      <c r="M307" s="219"/>
      <c r="N307" s="220"/>
      <c r="O307" s="219"/>
      <c r="P307" s="219"/>
      <c r="Q307" s="219"/>
      <c r="R307" s="219"/>
      <c r="S307" s="219"/>
      <c r="T307" s="219"/>
      <c r="U307" s="219"/>
      <c r="V307" s="219"/>
      <c r="W307" s="219"/>
      <c r="X307" s="219"/>
      <c r="Y307" s="219"/>
      <c r="Z307" s="219"/>
    </row>
    <row r="308" spans="1:26" s="221" customFormat="1" ht="12.75">
      <c r="A308" s="811">
        <v>70155</v>
      </c>
      <c r="B308" s="812" t="s">
        <v>392</v>
      </c>
      <c r="C308" s="813" t="s">
        <v>387</v>
      </c>
      <c r="D308" s="802">
        <v>4</v>
      </c>
      <c r="E308" s="802">
        <v>416.31</v>
      </c>
      <c r="F308" s="863">
        <f t="shared" si="4"/>
        <v>1665.24</v>
      </c>
      <c r="G308" s="218"/>
      <c r="H308" s="219"/>
      <c r="I308" s="219"/>
      <c r="J308" s="219"/>
      <c r="K308" s="219"/>
      <c r="L308" s="219"/>
      <c r="M308" s="219"/>
      <c r="N308" s="220"/>
      <c r="O308" s="219"/>
      <c r="P308" s="219"/>
      <c r="Q308" s="219"/>
      <c r="R308" s="219"/>
      <c r="S308" s="219"/>
      <c r="T308" s="219"/>
      <c r="U308" s="219"/>
      <c r="V308" s="219"/>
      <c r="W308" s="219"/>
      <c r="X308" s="219"/>
      <c r="Y308" s="219"/>
      <c r="Z308" s="219"/>
    </row>
    <row r="309" spans="1:26" s="221" customFormat="1" ht="12.75">
      <c r="A309" s="811">
        <v>70156</v>
      </c>
      <c r="B309" s="812" t="s">
        <v>393</v>
      </c>
      <c r="C309" s="813" t="s">
        <v>387</v>
      </c>
      <c r="D309" s="802">
        <v>4</v>
      </c>
      <c r="E309" s="802">
        <v>693.95</v>
      </c>
      <c r="F309" s="863">
        <f t="shared" si="4"/>
        <v>2775.8</v>
      </c>
      <c r="G309" s="218"/>
      <c r="H309" s="219"/>
      <c r="I309" s="219"/>
      <c r="J309" s="219"/>
      <c r="K309" s="219"/>
      <c r="L309" s="219"/>
      <c r="M309" s="219"/>
      <c r="N309" s="220"/>
      <c r="O309" s="219"/>
      <c r="P309" s="219"/>
      <c r="Q309" s="219"/>
      <c r="R309" s="219"/>
      <c r="S309" s="219"/>
      <c r="T309" s="219"/>
      <c r="U309" s="219"/>
      <c r="V309" s="219"/>
      <c r="W309" s="219"/>
      <c r="X309" s="219"/>
      <c r="Y309" s="219"/>
      <c r="Z309" s="219"/>
    </row>
    <row r="310" spans="1:26" s="221" customFormat="1" ht="12.75">
      <c r="A310" s="811">
        <v>70157</v>
      </c>
      <c r="B310" s="812" t="s">
        <v>394</v>
      </c>
      <c r="C310" s="813" t="s">
        <v>122</v>
      </c>
      <c r="D310" s="802">
        <v>10</v>
      </c>
      <c r="E310" s="802">
        <v>37.79</v>
      </c>
      <c r="F310" s="863">
        <f t="shared" si="4"/>
        <v>377.9</v>
      </c>
      <c r="G310" s="218"/>
      <c r="H310" s="219"/>
      <c r="I310" s="219"/>
      <c r="J310" s="219"/>
      <c r="K310" s="219"/>
      <c r="L310" s="219"/>
      <c r="M310" s="219"/>
      <c r="N310" s="220"/>
      <c r="O310" s="219"/>
      <c r="P310" s="219"/>
      <c r="Q310" s="219"/>
      <c r="R310" s="219"/>
      <c r="S310" s="219"/>
      <c r="T310" s="219"/>
      <c r="U310" s="219"/>
      <c r="V310" s="219"/>
      <c r="W310" s="219"/>
      <c r="X310" s="219"/>
      <c r="Y310" s="219"/>
      <c r="Z310" s="219"/>
    </row>
    <row r="311" spans="1:26" s="221" customFormat="1" ht="25.5">
      <c r="A311" s="811">
        <v>70160</v>
      </c>
      <c r="B311" s="812" t="s">
        <v>395</v>
      </c>
      <c r="C311" s="813" t="s">
        <v>132</v>
      </c>
      <c r="D311" s="802">
        <v>20</v>
      </c>
      <c r="E311" s="802">
        <v>297.13</v>
      </c>
      <c r="F311" s="863">
        <f t="shared" si="4"/>
        <v>5942.6</v>
      </c>
      <c r="G311" s="218"/>
      <c r="H311" s="219"/>
      <c r="I311" s="219"/>
      <c r="J311" s="219"/>
      <c r="K311" s="219"/>
      <c r="L311" s="219"/>
      <c r="M311" s="219"/>
      <c r="N311" s="220"/>
      <c r="O311" s="219"/>
      <c r="P311" s="219"/>
      <c r="Q311" s="219"/>
      <c r="R311" s="219"/>
      <c r="S311" s="219"/>
      <c r="T311" s="219"/>
      <c r="U311" s="219"/>
      <c r="V311" s="219"/>
      <c r="W311" s="219"/>
      <c r="X311" s="219"/>
      <c r="Y311" s="219"/>
      <c r="Z311" s="219"/>
    </row>
    <row r="312" spans="1:26" s="221" customFormat="1" ht="12.75">
      <c r="A312" s="811">
        <v>70170</v>
      </c>
      <c r="B312" s="812" t="s">
        <v>396</v>
      </c>
      <c r="C312" s="813" t="s">
        <v>109</v>
      </c>
      <c r="D312" s="802">
        <v>8</v>
      </c>
      <c r="E312" s="802">
        <v>246.33</v>
      </c>
      <c r="F312" s="863">
        <f t="shared" si="4"/>
        <v>1970.64</v>
      </c>
      <c r="G312" s="218"/>
      <c r="H312" s="219"/>
      <c r="I312" s="219"/>
      <c r="J312" s="219"/>
      <c r="K312" s="219"/>
      <c r="L312" s="219"/>
      <c r="M312" s="219"/>
      <c r="N312" s="220"/>
      <c r="O312" s="219"/>
      <c r="P312" s="219"/>
      <c r="Q312" s="219"/>
      <c r="R312" s="219"/>
      <c r="S312" s="219"/>
      <c r="T312" s="219"/>
      <c r="U312" s="219"/>
      <c r="V312" s="219"/>
      <c r="W312" s="219"/>
      <c r="X312" s="219"/>
      <c r="Y312" s="219"/>
      <c r="Z312" s="219"/>
    </row>
    <row r="313" spans="1:26" s="221" customFormat="1" ht="12.75">
      <c r="A313" s="811">
        <v>70175</v>
      </c>
      <c r="B313" s="812" t="s">
        <v>397</v>
      </c>
      <c r="C313" s="813" t="s">
        <v>132</v>
      </c>
      <c r="D313" s="802">
        <v>16</v>
      </c>
      <c r="E313" s="802">
        <v>139.94</v>
      </c>
      <c r="F313" s="863">
        <f t="shared" si="4"/>
        <v>2239.04</v>
      </c>
      <c r="G313" s="218"/>
      <c r="H313" s="219"/>
      <c r="I313" s="219"/>
      <c r="J313" s="219"/>
      <c r="K313" s="219"/>
      <c r="L313" s="219"/>
      <c r="M313" s="219"/>
      <c r="N313" s="220"/>
      <c r="O313" s="219"/>
      <c r="P313" s="219"/>
      <c r="Q313" s="219"/>
      <c r="R313" s="219"/>
      <c r="S313" s="219"/>
      <c r="T313" s="219"/>
      <c r="U313" s="219"/>
      <c r="V313" s="219"/>
      <c r="W313" s="219"/>
      <c r="X313" s="219"/>
      <c r="Y313" s="219"/>
      <c r="Z313" s="219"/>
    </row>
    <row r="314" spans="1:26" s="221" customFormat="1" ht="12.75" customHeight="1">
      <c r="A314" s="811">
        <v>70180</v>
      </c>
      <c r="B314" s="812" t="s">
        <v>398</v>
      </c>
      <c r="C314" s="813" t="s">
        <v>109</v>
      </c>
      <c r="D314" s="802">
        <v>16</v>
      </c>
      <c r="E314" s="802">
        <v>64.33</v>
      </c>
      <c r="F314" s="863">
        <f t="shared" si="4"/>
        <v>1029.28</v>
      </c>
      <c r="G314" s="218"/>
      <c r="H314" s="219"/>
      <c r="I314" s="219"/>
      <c r="J314" s="219"/>
      <c r="K314" s="219"/>
      <c r="L314" s="219"/>
      <c r="M314" s="219"/>
      <c r="N314" s="220"/>
      <c r="O314" s="219"/>
      <c r="P314" s="219"/>
      <c r="Q314" s="219"/>
      <c r="R314" s="219"/>
      <c r="S314" s="219"/>
      <c r="T314" s="219"/>
      <c r="U314" s="219"/>
      <c r="V314" s="219"/>
      <c r="W314" s="219"/>
      <c r="X314" s="219"/>
      <c r="Y314" s="219"/>
      <c r="Z314" s="219"/>
    </row>
    <row r="315" spans="1:26" s="221" customFormat="1" ht="12.75">
      <c r="A315" s="829">
        <v>70200</v>
      </c>
      <c r="B315" s="830" t="s">
        <v>399</v>
      </c>
      <c r="C315" s="831" t="s">
        <v>134</v>
      </c>
      <c r="D315" s="803"/>
      <c r="E315" s="803"/>
      <c r="F315" s="865"/>
      <c r="G315" s="218"/>
      <c r="H315" s="219"/>
      <c r="I315" s="219"/>
      <c r="J315" s="219"/>
      <c r="K315" s="219"/>
      <c r="L315" s="219"/>
      <c r="M315" s="219"/>
      <c r="N315" s="220"/>
      <c r="O315" s="219"/>
      <c r="P315" s="219"/>
      <c r="Q315" s="219"/>
      <c r="R315" s="219"/>
      <c r="S315" s="219"/>
      <c r="T315" s="219"/>
      <c r="U315" s="219"/>
      <c r="V315" s="219"/>
      <c r="W315" s="219"/>
      <c r="X315" s="219"/>
      <c r="Y315" s="219"/>
      <c r="Z315" s="219"/>
    </row>
    <row r="316" spans="1:26" s="221" customFormat="1" ht="38.25">
      <c r="A316" s="808">
        <v>70202</v>
      </c>
      <c r="B316" s="809" t="s">
        <v>400</v>
      </c>
      <c r="C316" s="810" t="s">
        <v>132</v>
      </c>
      <c r="D316" s="802">
        <v>40</v>
      </c>
      <c r="E316" s="801">
        <v>200.5</v>
      </c>
      <c r="F316" s="863">
        <f t="shared" si="4"/>
        <v>8020</v>
      </c>
      <c r="G316" s="218"/>
      <c r="H316" s="219"/>
      <c r="I316" s="219"/>
      <c r="J316" s="219"/>
      <c r="K316" s="219"/>
      <c r="L316" s="219"/>
      <c r="M316" s="219"/>
      <c r="N316" s="220"/>
      <c r="O316" s="219"/>
      <c r="P316" s="219"/>
      <c r="Q316" s="219"/>
      <c r="R316" s="219"/>
      <c r="S316" s="219"/>
      <c r="T316" s="219"/>
      <c r="U316" s="219"/>
      <c r="V316" s="219"/>
      <c r="W316" s="219"/>
      <c r="X316" s="219"/>
      <c r="Y316" s="219"/>
      <c r="Z316" s="219"/>
    </row>
    <row r="317" spans="1:26" s="221" customFormat="1" ht="25.5">
      <c r="A317" s="811">
        <v>70208</v>
      </c>
      <c r="B317" s="812" t="s">
        <v>401</v>
      </c>
      <c r="C317" s="813" t="s">
        <v>132</v>
      </c>
      <c r="D317" s="802">
        <v>16</v>
      </c>
      <c r="E317" s="802">
        <v>144.26</v>
      </c>
      <c r="F317" s="863">
        <f t="shared" si="4"/>
        <v>2308.16</v>
      </c>
      <c r="G317" s="218"/>
      <c r="H317" s="219"/>
      <c r="I317" s="219"/>
      <c r="J317" s="219"/>
      <c r="K317" s="219"/>
      <c r="L317" s="219"/>
      <c r="M317" s="219"/>
      <c r="N317" s="220"/>
      <c r="O317" s="219"/>
      <c r="P317" s="219"/>
      <c r="Q317" s="219"/>
      <c r="R317" s="219"/>
      <c r="S317" s="219"/>
      <c r="T317" s="219"/>
      <c r="U317" s="219"/>
      <c r="V317" s="219"/>
      <c r="W317" s="219"/>
      <c r="X317" s="219"/>
      <c r="Y317" s="219"/>
      <c r="Z317" s="219"/>
    </row>
    <row r="318" spans="1:26" s="221" customFormat="1" ht="25.5">
      <c r="A318" s="811">
        <v>70210</v>
      </c>
      <c r="B318" s="812" t="s">
        <v>402</v>
      </c>
      <c r="C318" s="813" t="s">
        <v>132</v>
      </c>
      <c r="D318" s="802">
        <v>16</v>
      </c>
      <c r="E318" s="802">
        <v>154.29</v>
      </c>
      <c r="F318" s="863">
        <f t="shared" si="4"/>
        <v>2468.64</v>
      </c>
      <c r="G318" s="218"/>
      <c r="H318" s="219"/>
      <c r="I318" s="219"/>
      <c r="J318" s="219"/>
      <c r="K318" s="219"/>
      <c r="L318" s="219"/>
      <c r="M318" s="219"/>
      <c r="N318" s="220"/>
      <c r="O318" s="219"/>
      <c r="P318" s="219"/>
      <c r="Q318" s="219"/>
      <c r="R318" s="219"/>
      <c r="S318" s="219"/>
      <c r="T318" s="219"/>
      <c r="U318" s="219"/>
      <c r="V318" s="219"/>
      <c r="W318" s="219"/>
      <c r="X318" s="219"/>
      <c r="Y318" s="219"/>
      <c r="Z318" s="219"/>
    </row>
    <row r="319" spans="1:26" s="221" customFormat="1" ht="25.5">
      <c r="A319" s="811">
        <v>70212</v>
      </c>
      <c r="B319" s="812" t="s">
        <v>403</v>
      </c>
      <c r="C319" s="813" t="s">
        <v>132</v>
      </c>
      <c r="D319" s="802">
        <v>8</v>
      </c>
      <c r="E319" s="802">
        <v>154.09</v>
      </c>
      <c r="F319" s="863">
        <f t="shared" si="4"/>
        <v>1232.72</v>
      </c>
      <c r="G319" s="218"/>
      <c r="H319" s="219"/>
      <c r="I319" s="219"/>
      <c r="J319" s="219"/>
      <c r="K319" s="219"/>
      <c r="L319" s="219"/>
      <c r="M319" s="219"/>
      <c r="N319" s="220"/>
      <c r="O319" s="219"/>
      <c r="P319" s="219"/>
      <c r="Q319" s="219"/>
      <c r="R319" s="219"/>
      <c r="S319" s="219"/>
      <c r="T319" s="219"/>
      <c r="U319" s="219"/>
      <c r="V319" s="219"/>
      <c r="W319" s="219"/>
      <c r="X319" s="219"/>
      <c r="Y319" s="219"/>
      <c r="Z319" s="219"/>
    </row>
    <row r="320" spans="1:26" s="221" customFormat="1" ht="25.5">
      <c r="A320" s="811">
        <v>70216</v>
      </c>
      <c r="B320" s="812" t="s">
        <v>404</v>
      </c>
      <c r="C320" s="813" t="s">
        <v>132</v>
      </c>
      <c r="D320" s="802">
        <v>8</v>
      </c>
      <c r="E320" s="802">
        <v>152.15</v>
      </c>
      <c r="F320" s="863">
        <f t="shared" si="4"/>
        <v>1217.2</v>
      </c>
      <c r="G320" s="218"/>
      <c r="H320" s="219"/>
      <c r="I320" s="219"/>
      <c r="J320" s="219"/>
      <c r="K320" s="219"/>
      <c r="L320" s="219"/>
      <c r="M320" s="219"/>
      <c r="N320" s="220"/>
      <c r="O320" s="219"/>
      <c r="P320" s="219"/>
      <c r="Q320" s="219"/>
      <c r="R320" s="219"/>
      <c r="S320" s="219"/>
      <c r="T320" s="219"/>
      <c r="U320" s="219"/>
      <c r="V320" s="219"/>
      <c r="W320" s="219"/>
      <c r="X320" s="219"/>
      <c r="Y320" s="219"/>
      <c r="Z320" s="219"/>
    </row>
    <row r="321" spans="1:26" s="221" customFormat="1" ht="12.75">
      <c r="A321" s="811">
        <v>70219</v>
      </c>
      <c r="B321" s="812" t="s">
        <v>405</v>
      </c>
      <c r="C321" s="813" t="s">
        <v>132</v>
      </c>
      <c r="D321" s="802">
        <v>8</v>
      </c>
      <c r="E321" s="802">
        <v>92.21</v>
      </c>
      <c r="F321" s="863">
        <f t="shared" si="4"/>
        <v>737.68</v>
      </c>
      <c r="G321" s="218"/>
      <c r="H321" s="219"/>
      <c r="I321" s="219"/>
      <c r="J321" s="219"/>
      <c r="K321" s="219"/>
      <c r="L321" s="219"/>
      <c r="M321" s="219"/>
      <c r="N321" s="220"/>
      <c r="O321" s="219"/>
      <c r="P321" s="219"/>
      <c r="Q321" s="219"/>
      <c r="R321" s="219"/>
      <c r="S321" s="219"/>
      <c r="T321" s="219"/>
      <c r="U321" s="219"/>
      <c r="V321" s="219"/>
      <c r="W321" s="219"/>
      <c r="X321" s="219"/>
      <c r="Y321" s="219"/>
      <c r="Z321" s="219"/>
    </row>
    <row r="322" spans="1:26" s="221" customFormat="1" ht="25.5">
      <c r="A322" s="811">
        <v>70228</v>
      </c>
      <c r="B322" s="812" t="s">
        <v>406</v>
      </c>
      <c r="C322" s="813" t="s">
        <v>132</v>
      </c>
      <c r="D322" s="802">
        <v>8</v>
      </c>
      <c r="E322" s="802">
        <v>150.09</v>
      </c>
      <c r="F322" s="863">
        <f t="shared" si="4"/>
        <v>1200.72</v>
      </c>
      <c r="G322" s="218"/>
      <c r="H322" s="219"/>
      <c r="I322" s="219"/>
      <c r="J322" s="219"/>
      <c r="K322" s="219"/>
      <c r="L322" s="219"/>
      <c r="M322" s="219"/>
      <c r="N322" s="220"/>
      <c r="O322" s="219"/>
      <c r="P322" s="219"/>
      <c r="Q322" s="219"/>
      <c r="R322" s="219"/>
      <c r="S322" s="219"/>
      <c r="T322" s="219"/>
      <c r="U322" s="219"/>
      <c r="V322" s="219"/>
      <c r="W322" s="219"/>
      <c r="X322" s="219"/>
      <c r="Y322" s="219"/>
      <c r="Z322" s="219"/>
    </row>
    <row r="323" spans="1:26" s="221" customFormat="1" ht="38.25">
      <c r="A323" s="811">
        <v>70231</v>
      </c>
      <c r="B323" s="812" t="s">
        <v>407</v>
      </c>
      <c r="C323" s="813" t="s">
        <v>132</v>
      </c>
      <c r="D323" s="802">
        <v>8</v>
      </c>
      <c r="E323" s="802">
        <v>144.76</v>
      </c>
      <c r="F323" s="863">
        <f t="shared" si="4"/>
        <v>1158.08</v>
      </c>
      <c r="G323" s="218"/>
      <c r="H323" s="219"/>
      <c r="I323" s="219"/>
      <c r="J323" s="219"/>
      <c r="K323" s="219"/>
      <c r="L323" s="219"/>
      <c r="M323" s="219"/>
      <c r="N323" s="220"/>
      <c r="O323" s="219"/>
      <c r="P323" s="219"/>
      <c r="Q323" s="219"/>
      <c r="R323" s="219"/>
      <c r="S323" s="219"/>
      <c r="T323" s="219"/>
      <c r="U323" s="219"/>
      <c r="V323" s="219"/>
      <c r="W323" s="219"/>
      <c r="X323" s="219"/>
      <c r="Y323" s="219"/>
      <c r="Z323" s="219"/>
    </row>
    <row r="324" spans="1:26" s="221" customFormat="1" ht="25.5">
      <c r="A324" s="811">
        <v>70233</v>
      </c>
      <c r="B324" s="812" t="s">
        <v>408</v>
      </c>
      <c r="C324" s="813" t="s">
        <v>132</v>
      </c>
      <c r="D324" s="802">
        <v>8</v>
      </c>
      <c r="E324" s="802">
        <v>113.88</v>
      </c>
      <c r="F324" s="863">
        <f t="shared" si="4"/>
        <v>911.04</v>
      </c>
      <c r="G324" s="218"/>
      <c r="H324" s="219"/>
      <c r="I324" s="219"/>
      <c r="J324" s="219"/>
      <c r="K324" s="219"/>
      <c r="L324" s="219"/>
      <c r="M324" s="219"/>
      <c r="N324" s="220"/>
      <c r="O324" s="219"/>
      <c r="P324" s="219"/>
      <c r="Q324" s="219"/>
      <c r="R324" s="219"/>
      <c r="S324" s="219"/>
      <c r="T324" s="219"/>
      <c r="U324" s="219"/>
      <c r="V324" s="219"/>
      <c r="W324" s="219"/>
      <c r="X324" s="219"/>
      <c r="Y324" s="219"/>
      <c r="Z324" s="219"/>
    </row>
    <row r="325" spans="1:26" s="221" customFormat="1" ht="12.75">
      <c r="A325" s="811">
        <v>70240</v>
      </c>
      <c r="B325" s="812" t="s">
        <v>409</v>
      </c>
      <c r="C325" s="813" t="s">
        <v>410</v>
      </c>
      <c r="D325" s="802">
        <v>4</v>
      </c>
      <c r="E325" s="802">
        <v>85.19</v>
      </c>
      <c r="F325" s="863">
        <f t="shared" si="4"/>
        <v>340.76</v>
      </c>
      <c r="G325" s="218"/>
      <c r="H325" s="219"/>
      <c r="I325" s="219"/>
      <c r="J325" s="219"/>
      <c r="K325" s="219"/>
      <c r="L325" s="219"/>
      <c r="M325" s="219"/>
      <c r="N325" s="220"/>
      <c r="O325" s="219"/>
      <c r="P325" s="219"/>
      <c r="Q325" s="219"/>
      <c r="R325" s="219"/>
      <c r="S325" s="219"/>
      <c r="T325" s="219"/>
      <c r="U325" s="219"/>
      <c r="V325" s="219"/>
      <c r="W325" s="219"/>
      <c r="X325" s="219"/>
      <c r="Y325" s="219"/>
      <c r="Z325" s="219"/>
    </row>
    <row r="326" spans="1:26" s="221" customFormat="1" ht="12.75">
      <c r="A326" s="811">
        <v>70250</v>
      </c>
      <c r="B326" s="812" t="s">
        <v>411</v>
      </c>
      <c r="C326" s="813" t="s">
        <v>132</v>
      </c>
      <c r="D326" s="802">
        <v>40</v>
      </c>
      <c r="E326" s="802">
        <v>81.89</v>
      </c>
      <c r="F326" s="863">
        <f t="shared" si="4"/>
        <v>3275.6</v>
      </c>
      <c r="G326" s="218"/>
      <c r="H326" s="219"/>
      <c r="I326" s="219"/>
      <c r="J326" s="219"/>
      <c r="K326" s="219"/>
      <c r="L326" s="219"/>
      <c r="M326" s="219"/>
      <c r="N326" s="220"/>
      <c r="O326" s="219"/>
      <c r="P326" s="219"/>
      <c r="Q326" s="219"/>
      <c r="R326" s="219"/>
      <c r="S326" s="219"/>
      <c r="T326" s="219"/>
      <c r="U326" s="219"/>
      <c r="V326" s="219"/>
      <c r="W326" s="219"/>
      <c r="X326" s="219"/>
      <c r="Y326" s="219"/>
      <c r="Z326" s="219"/>
    </row>
    <row r="327" spans="1:26" s="221" customFormat="1" ht="25.5">
      <c r="A327" s="811">
        <v>70251</v>
      </c>
      <c r="B327" s="812" t="s">
        <v>412</v>
      </c>
      <c r="C327" s="813" t="s">
        <v>132</v>
      </c>
      <c r="D327" s="802">
        <v>16</v>
      </c>
      <c r="E327" s="802">
        <v>147.43</v>
      </c>
      <c r="F327" s="863">
        <f t="shared" si="4"/>
        <v>2358.88</v>
      </c>
      <c r="G327" s="218"/>
      <c r="H327" s="219"/>
      <c r="I327" s="219"/>
      <c r="J327" s="219"/>
      <c r="K327" s="219"/>
      <c r="L327" s="219"/>
      <c r="M327" s="219"/>
      <c r="N327" s="220"/>
      <c r="O327" s="219"/>
      <c r="P327" s="219"/>
      <c r="Q327" s="219"/>
      <c r="R327" s="219"/>
      <c r="S327" s="219"/>
      <c r="T327" s="219"/>
      <c r="U327" s="219"/>
      <c r="V327" s="219"/>
      <c r="W327" s="219"/>
      <c r="X327" s="219"/>
      <c r="Y327" s="219"/>
      <c r="Z327" s="219"/>
    </row>
    <row r="328" spans="1:26" s="221" customFormat="1" ht="25.5">
      <c r="A328" s="811">
        <v>70252</v>
      </c>
      <c r="B328" s="812" t="s">
        <v>413</v>
      </c>
      <c r="C328" s="813" t="s">
        <v>132</v>
      </c>
      <c r="D328" s="802">
        <v>16</v>
      </c>
      <c r="E328" s="802">
        <v>88.26</v>
      </c>
      <c r="F328" s="863">
        <f t="shared" si="4"/>
        <v>1412.16</v>
      </c>
      <c r="G328" s="218"/>
      <c r="H328" s="219"/>
      <c r="I328" s="219"/>
      <c r="J328" s="219"/>
      <c r="K328" s="219"/>
      <c r="L328" s="219"/>
      <c r="M328" s="219"/>
      <c r="N328" s="220"/>
      <c r="O328" s="219"/>
      <c r="P328" s="219"/>
      <c r="Q328" s="219"/>
      <c r="R328" s="219"/>
      <c r="S328" s="219"/>
      <c r="T328" s="219"/>
      <c r="U328" s="219"/>
      <c r="V328" s="219"/>
      <c r="W328" s="219"/>
      <c r="X328" s="219"/>
      <c r="Y328" s="219"/>
      <c r="Z328" s="219"/>
    </row>
    <row r="329" spans="1:26" s="221" customFormat="1" ht="12.75">
      <c r="A329" s="811">
        <v>70264</v>
      </c>
      <c r="B329" s="812" t="s">
        <v>414</v>
      </c>
      <c r="C329" s="813" t="s">
        <v>132</v>
      </c>
      <c r="D329" s="802">
        <v>16</v>
      </c>
      <c r="E329" s="802">
        <v>152.59</v>
      </c>
      <c r="F329" s="863">
        <f t="shared" si="4"/>
        <v>2441.44</v>
      </c>
      <c r="G329" s="218"/>
      <c r="H329" s="219"/>
      <c r="I329" s="219"/>
      <c r="J329" s="219"/>
      <c r="K329" s="219"/>
      <c r="L329" s="219"/>
      <c r="M329" s="219"/>
      <c r="N329" s="220"/>
      <c r="O329" s="219"/>
      <c r="P329" s="219"/>
      <c r="Q329" s="219"/>
      <c r="R329" s="219"/>
      <c r="S329" s="219"/>
      <c r="T329" s="219"/>
      <c r="U329" s="219"/>
      <c r="V329" s="219"/>
      <c r="W329" s="219"/>
      <c r="X329" s="219"/>
      <c r="Y329" s="219"/>
      <c r="Z329" s="219"/>
    </row>
    <row r="330" spans="1:26" s="221" customFormat="1" ht="12.75">
      <c r="A330" s="811">
        <v>70265</v>
      </c>
      <c r="B330" s="812" t="s">
        <v>415</v>
      </c>
      <c r="C330" s="813" t="s">
        <v>132</v>
      </c>
      <c r="D330" s="802">
        <v>16</v>
      </c>
      <c r="E330" s="802">
        <v>178.75</v>
      </c>
      <c r="F330" s="863">
        <f t="shared" si="4"/>
        <v>2860</v>
      </c>
      <c r="G330" s="218"/>
      <c r="H330" s="219"/>
      <c r="I330" s="219"/>
      <c r="J330" s="219"/>
      <c r="K330" s="219"/>
      <c r="L330" s="219"/>
      <c r="M330" s="219"/>
      <c r="N330" s="220"/>
      <c r="O330" s="219"/>
      <c r="P330" s="219"/>
      <c r="Q330" s="219"/>
      <c r="R330" s="219"/>
      <c r="S330" s="219"/>
      <c r="T330" s="219"/>
      <c r="U330" s="219"/>
      <c r="V330" s="219"/>
      <c r="W330" s="219"/>
      <c r="X330" s="219"/>
      <c r="Y330" s="219"/>
      <c r="Z330" s="219"/>
    </row>
    <row r="331" spans="1:26" s="221" customFormat="1" ht="12.75">
      <c r="A331" s="811">
        <v>70266</v>
      </c>
      <c r="B331" s="812" t="s">
        <v>416</v>
      </c>
      <c r="C331" s="813" t="s">
        <v>132</v>
      </c>
      <c r="D331" s="802">
        <v>16</v>
      </c>
      <c r="E331" s="802">
        <v>285.48</v>
      </c>
      <c r="F331" s="863">
        <f t="shared" si="4"/>
        <v>4567.68</v>
      </c>
      <c r="G331" s="233"/>
      <c r="N331" s="231"/>
    </row>
    <row r="332" spans="1:26" s="221" customFormat="1" ht="12.75">
      <c r="A332" s="811">
        <v>70273</v>
      </c>
      <c r="B332" s="812" t="s">
        <v>417</v>
      </c>
      <c r="C332" s="813" t="s">
        <v>132</v>
      </c>
      <c r="D332" s="802">
        <v>16</v>
      </c>
      <c r="E332" s="802">
        <v>17.53</v>
      </c>
      <c r="F332" s="863">
        <f t="shared" si="4"/>
        <v>280.48</v>
      </c>
      <c r="G332" s="233"/>
      <c r="N332" s="231"/>
    </row>
    <row r="333" spans="1:26" s="221" customFormat="1" ht="12.75">
      <c r="A333" s="811">
        <v>70280</v>
      </c>
      <c r="B333" s="812" t="s">
        <v>418</v>
      </c>
      <c r="C333" s="813" t="s">
        <v>132</v>
      </c>
      <c r="D333" s="802">
        <v>16</v>
      </c>
      <c r="E333" s="802">
        <v>7.05</v>
      </c>
      <c r="F333" s="863">
        <f t="shared" si="4"/>
        <v>112.8</v>
      </c>
      <c r="G333" s="218"/>
      <c r="H333" s="219"/>
      <c r="I333" s="219"/>
      <c r="J333" s="219"/>
      <c r="K333" s="219"/>
      <c r="L333" s="219"/>
      <c r="M333" s="219"/>
      <c r="N333" s="220"/>
      <c r="O333" s="219"/>
      <c r="P333" s="219"/>
      <c r="Q333" s="219"/>
      <c r="R333" s="219"/>
      <c r="S333" s="219"/>
      <c r="T333" s="219"/>
      <c r="U333" s="219"/>
      <c r="V333" s="219"/>
      <c r="W333" s="219"/>
      <c r="X333" s="219"/>
      <c r="Y333" s="219"/>
      <c r="Z333" s="219"/>
    </row>
    <row r="334" spans="1:26" s="221" customFormat="1" ht="12.75">
      <c r="A334" s="811">
        <v>70281</v>
      </c>
      <c r="B334" s="812" t="s">
        <v>419</v>
      </c>
      <c r="C334" s="813" t="s">
        <v>132</v>
      </c>
      <c r="D334" s="802">
        <v>16</v>
      </c>
      <c r="E334" s="802">
        <v>9.9600000000000009</v>
      </c>
      <c r="F334" s="863">
        <f t="shared" si="4"/>
        <v>159.36000000000001</v>
      </c>
      <c r="G334" s="218"/>
      <c r="H334" s="219"/>
      <c r="I334" s="219"/>
      <c r="J334" s="219"/>
      <c r="K334" s="219"/>
      <c r="L334" s="219"/>
      <c r="M334" s="219"/>
      <c r="N334" s="220"/>
      <c r="O334" s="219"/>
      <c r="P334" s="219"/>
      <c r="Q334" s="219"/>
      <c r="R334" s="219"/>
      <c r="S334" s="219"/>
      <c r="T334" s="219"/>
      <c r="U334" s="219"/>
      <c r="V334" s="219"/>
      <c r="W334" s="219"/>
      <c r="X334" s="219"/>
      <c r="Y334" s="219"/>
      <c r="Z334" s="219"/>
    </row>
    <row r="335" spans="1:26" s="221" customFormat="1" ht="12.75">
      <c r="A335" s="811">
        <v>70290</v>
      </c>
      <c r="B335" s="812" t="s">
        <v>420</v>
      </c>
      <c r="C335" s="813" t="s">
        <v>132</v>
      </c>
      <c r="D335" s="802">
        <v>16</v>
      </c>
      <c r="E335" s="802">
        <v>648.67999999999995</v>
      </c>
      <c r="F335" s="863">
        <f t="shared" si="4"/>
        <v>10378.879999999999</v>
      </c>
      <c r="G335" s="218"/>
      <c r="H335" s="219"/>
      <c r="I335" s="219"/>
      <c r="J335" s="219"/>
      <c r="K335" s="219"/>
      <c r="L335" s="219"/>
      <c r="M335" s="219"/>
      <c r="N335" s="220"/>
      <c r="O335" s="219"/>
      <c r="P335" s="219"/>
      <c r="Q335" s="219"/>
      <c r="R335" s="219"/>
      <c r="S335" s="219"/>
      <c r="T335" s="219"/>
      <c r="U335" s="219"/>
      <c r="V335" s="219"/>
      <c r="W335" s="219"/>
      <c r="X335" s="219"/>
      <c r="Y335" s="219"/>
      <c r="Z335" s="219"/>
    </row>
    <row r="336" spans="1:26" s="221" customFormat="1" ht="12.75">
      <c r="A336" s="811">
        <v>70295</v>
      </c>
      <c r="B336" s="812" t="s">
        <v>421</v>
      </c>
      <c r="C336" s="813" t="s">
        <v>132</v>
      </c>
      <c r="D336" s="802">
        <v>16</v>
      </c>
      <c r="E336" s="802">
        <v>38.86</v>
      </c>
      <c r="F336" s="863">
        <f t="shared" si="4"/>
        <v>621.76</v>
      </c>
      <c r="G336" s="218"/>
      <c r="H336" s="219"/>
      <c r="I336" s="219"/>
      <c r="J336" s="219"/>
      <c r="K336" s="219"/>
      <c r="L336" s="219"/>
      <c r="M336" s="219"/>
      <c r="N336" s="220"/>
      <c r="O336" s="219"/>
      <c r="P336" s="219"/>
      <c r="Q336" s="219"/>
      <c r="R336" s="219"/>
      <c r="S336" s="219"/>
      <c r="T336" s="219"/>
      <c r="U336" s="219"/>
      <c r="V336" s="219"/>
      <c r="W336" s="219"/>
      <c r="X336" s="219"/>
      <c r="Y336" s="219"/>
      <c r="Z336" s="219"/>
    </row>
    <row r="337" spans="1:26" s="221" customFormat="1" ht="12.75">
      <c r="A337" s="814">
        <v>70300</v>
      </c>
      <c r="B337" s="815" t="s">
        <v>422</v>
      </c>
      <c r="C337" s="816" t="s">
        <v>134</v>
      </c>
      <c r="D337" s="802"/>
      <c r="E337" s="802"/>
      <c r="F337" s="863"/>
      <c r="G337" s="218"/>
      <c r="H337" s="219"/>
      <c r="I337" s="219"/>
      <c r="J337" s="219"/>
      <c r="K337" s="219"/>
      <c r="L337" s="219"/>
      <c r="M337" s="219"/>
      <c r="N337" s="220"/>
      <c r="O337" s="219"/>
      <c r="P337" s="219"/>
      <c r="Q337" s="219"/>
      <c r="R337" s="219"/>
      <c r="S337" s="219"/>
      <c r="T337" s="219"/>
      <c r="U337" s="219"/>
      <c r="V337" s="219"/>
      <c r="W337" s="219"/>
      <c r="X337" s="219"/>
      <c r="Y337" s="219"/>
      <c r="Z337" s="219"/>
    </row>
    <row r="338" spans="1:26" s="221" customFormat="1" ht="25.5">
      <c r="A338" s="811">
        <v>70301</v>
      </c>
      <c r="B338" s="812" t="s">
        <v>423</v>
      </c>
      <c r="C338" s="813" t="s">
        <v>132</v>
      </c>
      <c r="D338" s="802">
        <v>4</v>
      </c>
      <c r="E338" s="802">
        <v>693.15</v>
      </c>
      <c r="F338" s="863">
        <f t="shared" ref="F338:F401" si="5" xml:space="preserve"> ROUND(D338*E338,2)</f>
        <v>2772.6</v>
      </c>
      <c r="G338" s="218"/>
      <c r="H338" s="219"/>
      <c r="I338" s="219"/>
      <c r="J338" s="219"/>
      <c r="K338" s="219"/>
      <c r="L338" s="219"/>
      <c r="M338" s="219"/>
      <c r="N338" s="220"/>
      <c r="O338" s="219"/>
      <c r="P338" s="219"/>
      <c r="Q338" s="219"/>
      <c r="R338" s="219"/>
      <c r="S338" s="219"/>
      <c r="T338" s="219"/>
      <c r="U338" s="219"/>
      <c r="V338" s="219"/>
      <c r="W338" s="219"/>
      <c r="X338" s="219"/>
      <c r="Y338" s="219"/>
      <c r="Z338" s="219"/>
    </row>
    <row r="339" spans="1:26" s="221" customFormat="1" ht="25.5">
      <c r="A339" s="811">
        <v>70302</v>
      </c>
      <c r="B339" s="812" t="s">
        <v>424</v>
      </c>
      <c r="C339" s="813" t="s">
        <v>132</v>
      </c>
      <c r="D339" s="802">
        <v>4</v>
      </c>
      <c r="E339" s="802">
        <v>721.54</v>
      </c>
      <c r="F339" s="863">
        <f t="shared" si="5"/>
        <v>2886.16</v>
      </c>
      <c r="G339" s="218"/>
      <c r="H339" s="219"/>
      <c r="I339" s="219"/>
      <c r="J339" s="219"/>
      <c r="K339" s="219"/>
      <c r="L339" s="219"/>
      <c r="M339" s="219"/>
      <c r="N339" s="220"/>
      <c r="O339" s="219"/>
      <c r="P339" s="219"/>
      <c r="Q339" s="219"/>
      <c r="R339" s="219"/>
      <c r="S339" s="219"/>
      <c r="T339" s="219"/>
      <c r="U339" s="219"/>
      <c r="V339" s="219"/>
      <c r="W339" s="219"/>
      <c r="X339" s="219"/>
      <c r="Y339" s="219"/>
      <c r="Z339" s="219"/>
    </row>
    <row r="340" spans="1:26" s="221" customFormat="1" ht="25.5">
      <c r="A340" s="811">
        <v>70303</v>
      </c>
      <c r="B340" s="812" t="s">
        <v>425</v>
      </c>
      <c r="C340" s="813" t="s">
        <v>132</v>
      </c>
      <c r="D340" s="802">
        <v>4</v>
      </c>
      <c r="E340" s="802">
        <v>749.13</v>
      </c>
      <c r="F340" s="863">
        <f t="shared" si="5"/>
        <v>2996.52</v>
      </c>
      <c r="G340" s="218"/>
      <c r="H340" s="219"/>
      <c r="I340" s="219"/>
      <c r="J340" s="219"/>
      <c r="K340" s="219"/>
      <c r="L340" s="219"/>
      <c r="M340" s="219"/>
      <c r="N340" s="220"/>
      <c r="O340" s="219"/>
      <c r="P340" s="219"/>
      <c r="Q340" s="219"/>
      <c r="R340" s="219"/>
      <c r="S340" s="219"/>
      <c r="T340" s="219"/>
      <c r="U340" s="219"/>
      <c r="V340" s="219"/>
      <c r="W340" s="219"/>
      <c r="X340" s="219"/>
      <c r="Y340" s="219"/>
      <c r="Z340" s="219"/>
    </row>
    <row r="341" spans="1:26" s="221" customFormat="1" ht="25.5">
      <c r="A341" s="811">
        <v>70304</v>
      </c>
      <c r="B341" s="812" t="s">
        <v>426</v>
      </c>
      <c r="C341" s="813" t="s">
        <v>132</v>
      </c>
      <c r="D341" s="802">
        <v>4</v>
      </c>
      <c r="E341" s="802">
        <v>803.54</v>
      </c>
      <c r="F341" s="863">
        <f t="shared" si="5"/>
        <v>3214.16</v>
      </c>
      <c r="G341" s="218"/>
      <c r="H341" s="219"/>
      <c r="I341" s="219"/>
      <c r="J341" s="219"/>
      <c r="K341" s="219"/>
      <c r="L341" s="219"/>
      <c r="M341" s="219"/>
      <c r="N341" s="220"/>
      <c r="O341" s="219"/>
      <c r="P341" s="219"/>
      <c r="Q341" s="219"/>
      <c r="R341" s="219"/>
      <c r="S341" s="219"/>
      <c r="T341" s="219"/>
      <c r="U341" s="219"/>
      <c r="V341" s="219"/>
      <c r="W341" s="219"/>
      <c r="X341" s="219"/>
      <c r="Y341" s="219"/>
      <c r="Z341" s="219"/>
    </row>
    <row r="342" spans="1:26" s="221" customFormat="1" ht="25.5">
      <c r="A342" s="811">
        <v>70305</v>
      </c>
      <c r="B342" s="812" t="s">
        <v>427</v>
      </c>
      <c r="C342" s="813" t="s">
        <v>132</v>
      </c>
      <c r="D342" s="802">
        <v>4</v>
      </c>
      <c r="E342" s="802">
        <v>899.31</v>
      </c>
      <c r="F342" s="863">
        <f t="shared" si="5"/>
        <v>3597.24</v>
      </c>
      <c r="G342" s="218"/>
      <c r="H342" s="219"/>
      <c r="I342" s="219"/>
      <c r="J342" s="219"/>
      <c r="K342" s="219"/>
      <c r="L342" s="219"/>
      <c r="M342" s="219"/>
      <c r="N342" s="220"/>
      <c r="O342" s="219"/>
      <c r="P342" s="219"/>
      <c r="Q342" s="219"/>
      <c r="R342" s="219"/>
      <c r="S342" s="219"/>
      <c r="T342" s="219"/>
      <c r="U342" s="219"/>
      <c r="V342" s="219"/>
      <c r="W342" s="219"/>
      <c r="X342" s="219"/>
      <c r="Y342" s="219"/>
      <c r="Z342" s="219"/>
    </row>
    <row r="343" spans="1:26" s="221" customFormat="1" ht="25.5">
      <c r="A343" s="811">
        <v>70322</v>
      </c>
      <c r="B343" s="812" t="s">
        <v>428</v>
      </c>
      <c r="C343" s="813" t="s">
        <v>132</v>
      </c>
      <c r="D343" s="802">
        <v>4</v>
      </c>
      <c r="E343" s="802">
        <v>609.58000000000004</v>
      </c>
      <c r="F343" s="863">
        <f t="shared" si="5"/>
        <v>2438.3200000000002</v>
      </c>
      <c r="G343" s="218"/>
      <c r="H343" s="219"/>
      <c r="I343" s="219"/>
      <c r="J343" s="219"/>
      <c r="K343" s="219"/>
      <c r="L343" s="219"/>
      <c r="M343" s="219"/>
      <c r="N343" s="220"/>
      <c r="O343" s="219"/>
      <c r="P343" s="219"/>
      <c r="Q343" s="219"/>
      <c r="R343" s="219"/>
      <c r="S343" s="219"/>
      <c r="T343" s="219"/>
      <c r="U343" s="219"/>
      <c r="V343" s="219"/>
      <c r="W343" s="219"/>
      <c r="X343" s="219"/>
      <c r="Y343" s="219"/>
      <c r="Z343" s="219"/>
    </row>
    <row r="344" spans="1:26" s="221" customFormat="1" ht="25.5">
      <c r="A344" s="811">
        <v>70910</v>
      </c>
      <c r="B344" s="812" t="s">
        <v>429</v>
      </c>
      <c r="C344" s="813" t="s">
        <v>109</v>
      </c>
      <c r="D344" s="802">
        <v>32</v>
      </c>
      <c r="E344" s="802">
        <v>684.53</v>
      </c>
      <c r="F344" s="863">
        <f t="shared" si="5"/>
        <v>21904.959999999999</v>
      </c>
      <c r="G344" s="218"/>
      <c r="H344" s="219"/>
      <c r="I344" s="219"/>
      <c r="J344" s="219"/>
      <c r="K344" s="219"/>
      <c r="L344" s="219"/>
      <c r="M344" s="219"/>
      <c r="N344" s="220"/>
      <c r="O344" s="219"/>
      <c r="P344" s="219"/>
      <c r="Q344" s="219"/>
      <c r="R344" s="219"/>
      <c r="S344" s="219"/>
      <c r="T344" s="219"/>
      <c r="U344" s="219"/>
      <c r="V344" s="219"/>
      <c r="W344" s="219"/>
      <c r="X344" s="219"/>
      <c r="Y344" s="219"/>
      <c r="Z344" s="219"/>
    </row>
    <row r="345" spans="1:26" s="221" customFormat="1" ht="12.75">
      <c r="A345" s="811">
        <v>70912</v>
      </c>
      <c r="B345" s="812" t="s">
        <v>430</v>
      </c>
      <c r="C345" s="813" t="s">
        <v>109</v>
      </c>
      <c r="D345" s="802">
        <v>32</v>
      </c>
      <c r="E345" s="802">
        <v>303.24</v>
      </c>
      <c r="F345" s="863">
        <f t="shared" si="5"/>
        <v>9703.68</v>
      </c>
      <c r="G345" s="218"/>
      <c r="H345" s="219"/>
      <c r="I345" s="219"/>
      <c r="J345" s="219"/>
      <c r="K345" s="219"/>
      <c r="L345" s="219"/>
      <c r="M345" s="219"/>
      <c r="N345" s="220"/>
      <c r="O345" s="219"/>
      <c r="P345" s="219"/>
      <c r="Q345" s="219"/>
      <c r="R345" s="219"/>
      <c r="S345" s="219"/>
      <c r="T345" s="219"/>
      <c r="U345" s="219"/>
      <c r="V345" s="219"/>
      <c r="W345" s="219"/>
      <c r="X345" s="219"/>
      <c r="Y345" s="219"/>
      <c r="Z345" s="219"/>
    </row>
    <row r="346" spans="1:26" s="221" customFormat="1" ht="25.5">
      <c r="A346" s="811">
        <v>70914</v>
      </c>
      <c r="B346" s="812" t="s">
        <v>431</v>
      </c>
      <c r="C346" s="813" t="s">
        <v>109</v>
      </c>
      <c r="D346" s="802">
        <v>32</v>
      </c>
      <c r="E346" s="802">
        <v>910.73</v>
      </c>
      <c r="F346" s="863">
        <f t="shared" si="5"/>
        <v>29143.360000000001</v>
      </c>
      <c r="G346" s="218"/>
      <c r="H346" s="219"/>
      <c r="I346" s="219"/>
      <c r="J346" s="219"/>
      <c r="K346" s="219"/>
      <c r="L346" s="219"/>
      <c r="M346" s="219"/>
      <c r="N346" s="220"/>
      <c r="O346" s="219"/>
      <c r="P346" s="219"/>
      <c r="Q346" s="219"/>
      <c r="R346" s="219"/>
      <c r="S346" s="219"/>
      <c r="T346" s="219"/>
      <c r="U346" s="219"/>
      <c r="V346" s="219"/>
      <c r="W346" s="219"/>
      <c r="X346" s="219"/>
      <c r="Y346" s="219"/>
      <c r="Z346" s="219"/>
    </row>
    <row r="347" spans="1:26" s="221" customFormat="1" ht="12.75">
      <c r="A347" s="811">
        <v>70918</v>
      </c>
      <c r="B347" s="812" t="s">
        <v>432</v>
      </c>
      <c r="C347" s="813" t="s">
        <v>109</v>
      </c>
      <c r="D347" s="802">
        <v>16</v>
      </c>
      <c r="E347" s="802">
        <v>71.98</v>
      </c>
      <c r="F347" s="863">
        <f t="shared" si="5"/>
        <v>1151.68</v>
      </c>
      <c r="G347" s="218"/>
      <c r="H347" s="219"/>
      <c r="I347" s="219"/>
      <c r="J347" s="219"/>
      <c r="K347" s="219"/>
      <c r="L347" s="219"/>
      <c r="M347" s="219"/>
      <c r="N347" s="220"/>
      <c r="O347" s="219"/>
      <c r="P347" s="219"/>
      <c r="Q347" s="219"/>
      <c r="R347" s="219"/>
      <c r="S347" s="219"/>
      <c r="T347" s="219"/>
      <c r="U347" s="219"/>
      <c r="V347" s="219"/>
      <c r="W347" s="219"/>
      <c r="X347" s="219"/>
      <c r="Y347" s="219"/>
      <c r="Z347" s="219"/>
    </row>
    <row r="348" spans="1:26" s="221" customFormat="1" ht="25.5">
      <c r="A348" s="811">
        <v>70919</v>
      </c>
      <c r="B348" s="812" t="s">
        <v>433</v>
      </c>
      <c r="C348" s="813" t="s">
        <v>109</v>
      </c>
      <c r="D348" s="802">
        <v>40</v>
      </c>
      <c r="E348" s="802">
        <v>150.6</v>
      </c>
      <c r="F348" s="863">
        <f t="shared" si="5"/>
        <v>6024</v>
      </c>
      <c r="G348" s="218"/>
      <c r="H348" s="219"/>
      <c r="I348" s="219"/>
      <c r="J348" s="219"/>
      <c r="K348" s="219"/>
      <c r="L348" s="219"/>
      <c r="M348" s="219"/>
      <c r="N348" s="220"/>
      <c r="O348" s="219"/>
      <c r="P348" s="219"/>
      <c r="Q348" s="219"/>
      <c r="R348" s="219"/>
      <c r="S348" s="219"/>
      <c r="T348" s="219"/>
      <c r="U348" s="219"/>
      <c r="V348" s="219"/>
      <c r="W348" s="219"/>
      <c r="X348" s="219"/>
      <c r="Y348" s="219"/>
      <c r="Z348" s="219"/>
    </row>
    <row r="349" spans="1:26" s="221" customFormat="1" ht="25.5">
      <c r="A349" s="811">
        <v>70920</v>
      </c>
      <c r="B349" s="812" t="s">
        <v>434</v>
      </c>
      <c r="C349" s="813" t="s">
        <v>109</v>
      </c>
      <c r="D349" s="802">
        <v>40</v>
      </c>
      <c r="E349" s="802">
        <v>226.2</v>
      </c>
      <c r="F349" s="863">
        <f t="shared" si="5"/>
        <v>9048</v>
      </c>
      <c r="G349" s="218"/>
      <c r="H349" s="219"/>
      <c r="I349" s="219"/>
      <c r="J349" s="219"/>
      <c r="K349" s="219"/>
      <c r="L349" s="219"/>
      <c r="M349" s="219"/>
      <c r="N349" s="220"/>
      <c r="O349" s="219"/>
      <c r="P349" s="219"/>
      <c r="Q349" s="219"/>
      <c r="R349" s="219"/>
      <c r="S349" s="219"/>
      <c r="T349" s="219"/>
      <c r="U349" s="219"/>
      <c r="V349" s="219"/>
      <c r="W349" s="219"/>
      <c r="X349" s="219"/>
      <c r="Y349" s="219"/>
      <c r="Z349" s="219"/>
    </row>
    <row r="350" spans="1:26" s="221" customFormat="1" ht="12.75">
      <c r="A350" s="811">
        <v>70925</v>
      </c>
      <c r="B350" s="812" t="s">
        <v>435</v>
      </c>
      <c r="C350" s="813" t="s">
        <v>109</v>
      </c>
      <c r="D350" s="802">
        <v>40</v>
      </c>
      <c r="E350" s="802">
        <v>63.35</v>
      </c>
      <c r="F350" s="863">
        <f t="shared" si="5"/>
        <v>2534</v>
      </c>
      <c r="G350" s="218"/>
      <c r="H350" s="219"/>
      <c r="I350" s="219"/>
      <c r="J350" s="219"/>
      <c r="K350" s="219"/>
      <c r="L350" s="219"/>
      <c r="M350" s="219"/>
      <c r="N350" s="220"/>
      <c r="O350" s="219"/>
      <c r="P350" s="219"/>
      <c r="Q350" s="219"/>
      <c r="R350" s="219"/>
      <c r="S350" s="219"/>
      <c r="T350" s="219"/>
      <c r="U350" s="219"/>
      <c r="V350" s="219"/>
      <c r="W350" s="219"/>
      <c r="X350" s="219"/>
      <c r="Y350" s="219"/>
      <c r="Z350" s="219"/>
    </row>
    <row r="351" spans="1:26" s="221" customFormat="1" ht="12.75">
      <c r="A351" s="811">
        <v>70926</v>
      </c>
      <c r="B351" s="812" t="s">
        <v>436</v>
      </c>
      <c r="C351" s="813" t="s">
        <v>109</v>
      </c>
      <c r="D351" s="802">
        <v>32</v>
      </c>
      <c r="E351" s="802">
        <v>141.97999999999999</v>
      </c>
      <c r="F351" s="863">
        <f t="shared" si="5"/>
        <v>4543.3599999999997</v>
      </c>
      <c r="G351" s="218"/>
      <c r="H351" s="219"/>
      <c r="I351" s="219"/>
      <c r="J351" s="219"/>
      <c r="K351" s="219"/>
      <c r="L351" s="219"/>
      <c r="M351" s="219"/>
      <c r="N351" s="220"/>
      <c r="O351" s="219"/>
      <c r="P351" s="219"/>
      <c r="Q351" s="219"/>
      <c r="R351" s="219"/>
      <c r="S351" s="219"/>
      <c r="T351" s="219"/>
      <c r="U351" s="219"/>
      <c r="V351" s="219"/>
      <c r="W351" s="219"/>
      <c r="X351" s="219"/>
      <c r="Y351" s="219"/>
      <c r="Z351" s="219"/>
    </row>
    <row r="352" spans="1:26" s="221" customFormat="1" ht="12.75">
      <c r="A352" s="811">
        <v>70927</v>
      </c>
      <c r="B352" s="812" t="s">
        <v>437</v>
      </c>
      <c r="C352" s="813" t="s">
        <v>109</v>
      </c>
      <c r="D352" s="802">
        <v>32</v>
      </c>
      <c r="E352" s="802">
        <v>217.58</v>
      </c>
      <c r="F352" s="863">
        <f t="shared" si="5"/>
        <v>6962.56</v>
      </c>
      <c r="G352" s="218"/>
      <c r="H352" s="219"/>
      <c r="I352" s="219"/>
      <c r="J352" s="219"/>
      <c r="K352" s="219"/>
      <c r="L352" s="219"/>
      <c r="M352" s="219"/>
      <c r="N352" s="220"/>
      <c r="O352" s="219"/>
      <c r="P352" s="219"/>
      <c r="Q352" s="219"/>
      <c r="R352" s="219"/>
      <c r="S352" s="219"/>
      <c r="T352" s="219"/>
      <c r="U352" s="219"/>
      <c r="V352" s="219"/>
      <c r="W352" s="219"/>
      <c r="X352" s="219"/>
      <c r="Y352" s="219"/>
      <c r="Z352" s="219"/>
    </row>
    <row r="353" spans="1:26" s="221" customFormat="1" ht="12.75">
      <c r="A353" s="811">
        <v>76001</v>
      </c>
      <c r="B353" s="812" t="s">
        <v>438</v>
      </c>
      <c r="C353" s="813" t="s">
        <v>132</v>
      </c>
      <c r="D353" s="802">
        <v>16</v>
      </c>
      <c r="E353" s="802">
        <v>9.0500000000000007</v>
      </c>
      <c r="F353" s="863">
        <f t="shared" si="5"/>
        <v>144.80000000000001</v>
      </c>
      <c r="G353" s="218"/>
      <c r="H353" s="219"/>
      <c r="I353" s="219"/>
      <c r="J353" s="219"/>
      <c r="K353" s="219"/>
      <c r="L353" s="219"/>
      <c r="M353" s="219"/>
      <c r="N353" s="220"/>
      <c r="O353" s="219"/>
      <c r="P353" s="219"/>
      <c r="Q353" s="219"/>
      <c r="R353" s="219"/>
      <c r="S353" s="219"/>
      <c r="T353" s="219"/>
      <c r="U353" s="219"/>
      <c r="V353" s="219"/>
      <c r="W353" s="219"/>
      <c r="X353" s="219"/>
      <c r="Y353" s="219"/>
      <c r="Z353" s="219"/>
    </row>
    <row r="354" spans="1:26" s="221" customFormat="1" ht="12.75">
      <c r="A354" s="811">
        <v>76002</v>
      </c>
      <c r="B354" s="812" t="s">
        <v>439</v>
      </c>
      <c r="C354" s="813" t="s">
        <v>132</v>
      </c>
      <c r="D354" s="802">
        <v>16</v>
      </c>
      <c r="E354" s="802">
        <v>39.26</v>
      </c>
      <c r="F354" s="863">
        <f t="shared" si="5"/>
        <v>628.16</v>
      </c>
      <c r="G354" s="218"/>
      <c r="H354" s="219"/>
      <c r="I354" s="219"/>
      <c r="J354" s="219"/>
      <c r="K354" s="219"/>
      <c r="L354" s="219"/>
      <c r="M354" s="219"/>
      <c r="N354" s="220"/>
      <c r="O354" s="219"/>
      <c r="P354" s="219"/>
      <c r="Q354" s="219"/>
      <c r="R354" s="219"/>
      <c r="S354" s="219"/>
      <c r="T354" s="219"/>
      <c r="U354" s="219"/>
      <c r="V354" s="219"/>
      <c r="W354" s="219"/>
      <c r="X354" s="219"/>
      <c r="Y354" s="219"/>
      <c r="Z354" s="219"/>
    </row>
    <row r="355" spans="1:26" s="221" customFormat="1" ht="12.75">
      <c r="A355" s="811">
        <v>76008</v>
      </c>
      <c r="B355" s="812" t="s">
        <v>440</v>
      </c>
      <c r="C355" s="813" t="s">
        <v>122</v>
      </c>
      <c r="D355" s="802">
        <v>16</v>
      </c>
      <c r="E355" s="802">
        <v>1.26</v>
      </c>
      <c r="F355" s="863">
        <f t="shared" si="5"/>
        <v>20.16</v>
      </c>
      <c r="G355" s="218"/>
      <c r="H355" s="219"/>
      <c r="I355" s="219"/>
      <c r="J355" s="219"/>
      <c r="K355" s="219"/>
      <c r="L355" s="219"/>
      <c r="M355" s="219"/>
      <c r="N355" s="220"/>
      <c r="O355" s="219"/>
      <c r="P355" s="219"/>
      <c r="Q355" s="219"/>
      <c r="R355" s="219"/>
      <c r="S355" s="219"/>
      <c r="T355" s="219"/>
      <c r="U355" s="219"/>
      <c r="V355" s="219"/>
      <c r="W355" s="219"/>
      <c r="X355" s="219"/>
      <c r="Y355" s="219"/>
      <c r="Z355" s="219"/>
    </row>
    <row r="356" spans="1:26" s="221" customFormat="1" ht="12.75">
      <c r="A356" s="811">
        <v>76010</v>
      </c>
      <c r="B356" s="812" t="s">
        <v>441</v>
      </c>
      <c r="C356" s="813" t="s">
        <v>132</v>
      </c>
      <c r="D356" s="802">
        <v>16</v>
      </c>
      <c r="E356" s="802">
        <v>39.26</v>
      </c>
      <c r="F356" s="863">
        <f t="shared" si="5"/>
        <v>628.16</v>
      </c>
      <c r="G356" s="218"/>
      <c r="H356" s="219"/>
      <c r="I356" s="219"/>
      <c r="J356" s="219"/>
      <c r="K356" s="219"/>
      <c r="L356" s="219"/>
      <c r="M356" s="219"/>
      <c r="N356" s="220"/>
      <c r="O356" s="219"/>
      <c r="P356" s="219"/>
      <c r="Q356" s="219"/>
      <c r="R356" s="219"/>
      <c r="S356" s="219"/>
      <c r="T356" s="219"/>
      <c r="U356" s="219"/>
      <c r="V356" s="219"/>
      <c r="W356" s="219"/>
      <c r="X356" s="219"/>
      <c r="Y356" s="219"/>
      <c r="Z356" s="219"/>
    </row>
    <row r="357" spans="1:26" s="221" customFormat="1" ht="12.75">
      <c r="A357" s="811">
        <v>76050</v>
      </c>
      <c r="B357" s="812" t="s">
        <v>442</v>
      </c>
      <c r="C357" s="813" t="s">
        <v>132</v>
      </c>
      <c r="D357" s="802">
        <v>16</v>
      </c>
      <c r="E357" s="802">
        <v>9.0500000000000007</v>
      </c>
      <c r="F357" s="863">
        <f t="shared" si="5"/>
        <v>144.80000000000001</v>
      </c>
      <c r="G357" s="218"/>
      <c r="H357" s="219"/>
      <c r="I357" s="219"/>
      <c r="J357" s="219"/>
      <c r="K357" s="219"/>
      <c r="L357" s="219"/>
      <c r="M357" s="219"/>
      <c r="N357" s="220"/>
      <c r="O357" s="219"/>
      <c r="P357" s="219"/>
      <c r="Q357" s="219"/>
      <c r="R357" s="219"/>
      <c r="S357" s="219"/>
      <c r="T357" s="219"/>
      <c r="U357" s="219"/>
      <c r="V357" s="219"/>
      <c r="W357" s="219"/>
      <c r="X357" s="219"/>
      <c r="Y357" s="219"/>
      <c r="Z357" s="219"/>
    </row>
    <row r="358" spans="1:26" s="221" customFormat="1" ht="12.75">
      <c r="A358" s="811">
        <v>76051</v>
      </c>
      <c r="B358" s="812" t="s">
        <v>443</v>
      </c>
      <c r="C358" s="813" t="s">
        <v>132</v>
      </c>
      <c r="D358" s="802">
        <v>16</v>
      </c>
      <c r="E358" s="802">
        <v>3.63</v>
      </c>
      <c r="F358" s="863">
        <f t="shared" si="5"/>
        <v>58.08</v>
      </c>
      <c r="G358" s="218"/>
      <c r="H358" s="219"/>
      <c r="I358" s="219"/>
      <c r="J358" s="219"/>
      <c r="K358" s="219"/>
      <c r="L358" s="219"/>
      <c r="M358" s="219"/>
      <c r="N358" s="220"/>
      <c r="O358" s="219"/>
      <c r="P358" s="219"/>
      <c r="Q358" s="219"/>
      <c r="R358" s="219"/>
      <c r="S358" s="219"/>
      <c r="T358" s="219"/>
      <c r="U358" s="219"/>
      <c r="V358" s="219"/>
      <c r="W358" s="219"/>
      <c r="X358" s="219"/>
      <c r="Y358" s="219"/>
      <c r="Z358" s="219"/>
    </row>
    <row r="359" spans="1:26" s="221" customFormat="1" ht="12.75">
      <c r="A359" s="811">
        <v>76065</v>
      </c>
      <c r="B359" s="812" t="s">
        <v>444</v>
      </c>
      <c r="C359" s="813" t="s">
        <v>445</v>
      </c>
      <c r="D359" s="802">
        <v>16</v>
      </c>
      <c r="E359" s="802">
        <v>4.8899999999999997</v>
      </c>
      <c r="F359" s="863">
        <f t="shared" si="5"/>
        <v>78.239999999999995</v>
      </c>
      <c r="G359" s="218"/>
      <c r="H359" s="219"/>
      <c r="I359" s="219"/>
      <c r="J359" s="219"/>
      <c r="K359" s="219"/>
      <c r="L359" s="219"/>
      <c r="M359" s="219"/>
      <c r="N359" s="220"/>
      <c r="O359" s="219"/>
      <c r="P359" s="219"/>
      <c r="Q359" s="219"/>
      <c r="R359" s="219"/>
      <c r="S359" s="219"/>
      <c r="T359" s="219"/>
      <c r="U359" s="219"/>
      <c r="V359" s="219"/>
      <c r="W359" s="219"/>
      <c r="X359" s="219"/>
      <c r="Y359" s="219"/>
      <c r="Z359" s="219"/>
    </row>
    <row r="360" spans="1:26" s="221" customFormat="1" ht="12.75">
      <c r="A360" s="811">
        <v>76066</v>
      </c>
      <c r="B360" s="812" t="s">
        <v>446</v>
      </c>
      <c r="C360" s="813" t="s">
        <v>445</v>
      </c>
      <c r="D360" s="802">
        <v>16</v>
      </c>
      <c r="E360" s="802">
        <v>3.08</v>
      </c>
      <c r="F360" s="863">
        <f t="shared" si="5"/>
        <v>49.28</v>
      </c>
      <c r="G360" s="218"/>
      <c r="H360" s="219"/>
      <c r="I360" s="219"/>
      <c r="J360" s="219"/>
      <c r="K360" s="219"/>
      <c r="L360" s="219"/>
      <c r="M360" s="219"/>
      <c r="N360" s="220"/>
      <c r="O360" s="219"/>
      <c r="P360" s="219"/>
      <c r="Q360" s="219"/>
      <c r="R360" s="219"/>
      <c r="S360" s="219"/>
      <c r="T360" s="219"/>
      <c r="U360" s="219"/>
      <c r="V360" s="219"/>
      <c r="W360" s="219"/>
      <c r="X360" s="219"/>
      <c r="Y360" s="219"/>
      <c r="Z360" s="219"/>
    </row>
    <row r="361" spans="1:26" s="221" customFormat="1" ht="12.75">
      <c r="A361" s="811">
        <v>76067</v>
      </c>
      <c r="B361" s="812" t="s">
        <v>447</v>
      </c>
      <c r="C361" s="813" t="s">
        <v>445</v>
      </c>
      <c r="D361" s="802">
        <v>16</v>
      </c>
      <c r="E361" s="802">
        <v>3.08</v>
      </c>
      <c r="F361" s="863">
        <f t="shared" si="5"/>
        <v>49.28</v>
      </c>
      <c r="G361" s="218"/>
      <c r="H361" s="219"/>
      <c r="I361" s="219"/>
      <c r="J361" s="219"/>
      <c r="K361" s="219"/>
      <c r="L361" s="219"/>
      <c r="M361" s="219"/>
      <c r="N361" s="220"/>
      <c r="O361" s="219"/>
      <c r="P361" s="219"/>
      <c r="Q361" s="219"/>
      <c r="R361" s="219"/>
      <c r="S361" s="219"/>
      <c r="T361" s="219"/>
      <c r="U361" s="219"/>
      <c r="V361" s="219"/>
      <c r="W361" s="219"/>
      <c r="X361" s="219"/>
      <c r="Y361" s="219"/>
      <c r="Z361" s="219"/>
    </row>
    <row r="362" spans="1:26" s="221" customFormat="1" ht="12.75">
      <c r="A362" s="811">
        <v>76068</v>
      </c>
      <c r="B362" s="812" t="s">
        <v>448</v>
      </c>
      <c r="C362" s="813" t="s">
        <v>132</v>
      </c>
      <c r="D362" s="802">
        <v>16</v>
      </c>
      <c r="E362" s="802">
        <v>2.4500000000000002</v>
      </c>
      <c r="F362" s="863">
        <f t="shared" si="5"/>
        <v>39.200000000000003</v>
      </c>
      <c r="G362" s="218"/>
      <c r="H362" s="219"/>
      <c r="I362" s="219"/>
      <c r="J362" s="219"/>
      <c r="K362" s="219"/>
      <c r="L362" s="219"/>
      <c r="M362" s="219"/>
      <c r="N362" s="220"/>
      <c r="O362" s="219"/>
      <c r="P362" s="219"/>
      <c r="Q362" s="219"/>
      <c r="R362" s="219"/>
      <c r="S362" s="219"/>
      <c r="T362" s="219"/>
      <c r="U362" s="219"/>
      <c r="V362" s="219"/>
      <c r="W362" s="219"/>
      <c r="X362" s="219"/>
      <c r="Y362" s="219"/>
      <c r="Z362" s="219"/>
    </row>
    <row r="363" spans="1:26" s="221" customFormat="1" ht="12.75">
      <c r="A363" s="811">
        <v>76070</v>
      </c>
      <c r="B363" s="812" t="s">
        <v>449</v>
      </c>
      <c r="C363" s="813" t="s">
        <v>132</v>
      </c>
      <c r="D363" s="802">
        <v>16</v>
      </c>
      <c r="E363" s="802">
        <v>3.63</v>
      </c>
      <c r="F363" s="863">
        <f t="shared" si="5"/>
        <v>58.08</v>
      </c>
      <c r="G363" s="218"/>
      <c r="H363" s="219"/>
      <c r="I363" s="219"/>
      <c r="J363" s="219"/>
      <c r="K363" s="219"/>
      <c r="L363" s="219"/>
      <c r="M363" s="219"/>
      <c r="N363" s="220"/>
      <c r="O363" s="219"/>
      <c r="P363" s="219"/>
      <c r="Q363" s="219"/>
      <c r="R363" s="219"/>
      <c r="S363" s="219"/>
      <c r="T363" s="219"/>
      <c r="U363" s="219"/>
      <c r="V363" s="219"/>
      <c r="W363" s="219"/>
      <c r="X363" s="219"/>
      <c r="Y363" s="219"/>
      <c r="Z363" s="219"/>
    </row>
    <row r="364" spans="1:26" s="221" customFormat="1" ht="12.75">
      <c r="A364" s="814">
        <v>77000</v>
      </c>
      <c r="B364" s="815" t="s">
        <v>217</v>
      </c>
      <c r="C364" s="816" t="s">
        <v>134</v>
      </c>
      <c r="D364" s="802"/>
      <c r="E364" s="802"/>
      <c r="F364" s="863"/>
      <c r="G364" s="218"/>
      <c r="H364" s="219"/>
      <c r="I364" s="219"/>
      <c r="J364" s="219"/>
      <c r="K364" s="219"/>
      <c r="L364" s="219"/>
      <c r="M364" s="219"/>
      <c r="N364" s="220"/>
      <c r="O364" s="219"/>
      <c r="P364" s="219"/>
      <c r="Q364" s="219"/>
      <c r="R364" s="219"/>
      <c r="S364" s="219"/>
      <c r="T364" s="219"/>
      <c r="U364" s="219"/>
      <c r="V364" s="219"/>
      <c r="W364" s="219"/>
      <c r="X364" s="219"/>
      <c r="Y364" s="219"/>
      <c r="Z364" s="219"/>
    </row>
    <row r="365" spans="1:26" s="221" customFormat="1" ht="12.75">
      <c r="A365" s="811">
        <v>77001</v>
      </c>
      <c r="B365" s="812" t="s">
        <v>450</v>
      </c>
      <c r="C365" s="813" t="s">
        <v>132</v>
      </c>
      <c r="D365" s="802">
        <v>16</v>
      </c>
      <c r="E365" s="802">
        <v>72.709999999999994</v>
      </c>
      <c r="F365" s="863">
        <f t="shared" si="5"/>
        <v>1163.3599999999999</v>
      </c>
      <c r="G365" s="218"/>
      <c r="H365" s="219"/>
      <c r="I365" s="219"/>
      <c r="J365" s="219"/>
      <c r="K365" s="219"/>
      <c r="L365" s="219"/>
      <c r="M365" s="219"/>
      <c r="N365" s="220"/>
      <c r="O365" s="219"/>
      <c r="P365" s="219"/>
      <c r="Q365" s="219"/>
      <c r="R365" s="219"/>
      <c r="S365" s="219"/>
      <c r="T365" s="219"/>
      <c r="U365" s="219"/>
      <c r="V365" s="219"/>
      <c r="W365" s="219"/>
      <c r="X365" s="219"/>
      <c r="Y365" s="219"/>
      <c r="Z365" s="219"/>
    </row>
    <row r="366" spans="1:26" s="221" customFormat="1" ht="12.75">
      <c r="A366" s="811">
        <v>77002</v>
      </c>
      <c r="B366" s="812" t="s">
        <v>451</v>
      </c>
      <c r="C366" s="813" t="s">
        <v>132</v>
      </c>
      <c r="D366" s="802">
        <v>16</v>
      </c>
      <c r="E366" s="802">
        <v>43.849999999999994</v>
      </c>
      <c r="F366" s="863">
        <f t="shared" si="5"/>
        <v>701.6</v>
      </c>
      <c r="G366" s="218"/>
      <c r="H366" s="219"/>
      <c r="I366" s="219"/>
      <c r="J366" s="219"/>
      <c r="K366" s="219"/>
      <c r="L366" s="219"/>
      <c r="M366" s="219"/>
      <c r="N366" s="220"/>
      <c r="O366" s="219"/>
      <c r="P366" s="219"/>
      <c r="Q366" s="219"/>
      <c r="R366" s="219"/>
      <c r="S366" s="219"/>
      <c r="T366" s="219"/>
      <c r="U366" s="219"/>
      <c r="V366" s="219"/>
      <c r="W366" s="219"/>
      <c r="X366" s="219"/>
      <c r="Y366" s="219"/>
      <c r="Z366" s="219"/>
    </row>
    <row r="367" spans="1:26" s="221" customFormat="1" ht="12.75">
      <c r="A367" s="811">
        <v>77008</v>
      </c>
      <c r="B367" s="812" t="s">
        <v>452</v>
      </c>
      <c r="C367" s="813" t="s">
        <v>122</v>
      </c>
      <c r="D367" s="802">
        <v>16</v>
      </c>
      <c r="E367" s="802">
        <v>1.65</v>
      </c>
      <c r="F367" s="863">
        <f t="shared" si="5"/>
        <v>26.4</v>
      </c>
      <c r="G367" s="218"/>
      <c r="H367" s="219"/>
      <c r="I367" s="219"/>
      <c r="J367" s="219"/>
      <c r="K367" s="219"/>
      <c r="L367" s="219"/>
      <c r="M367" s="219"/>
      <c r="N367" s="220"/>
      <c r="O367" s="219"/>
      <c r="P367" s="219"/>
      <c r="Q367" s="219"/>
      <c r="R367" s="219"/>
      <c r="S367" s="219"/>
      <c r="T367" s="219"/>
      <c r="U367" s="219"/>
      <c r="V367" s="219"/>
      <c r="W367" s="219"/>
      <c r="X367" s="219"/>
      <c r="Y367" s="219"/>
      <c r="Z367" s="219"/>
    </row>
    <row r="368" spans="1:26" s="221" customFormat="1" ht="12.75">
      <c r="A368" s="811">
        <v>77010</v>
      </c>
      <c r="B368" s="812" t="s">
        <v>453</v>
      </c>
      <c r="C368" s="813" t="s">
        <v>132</v>
      </c>
      <c r="D368" s="802">
        <v>16</v>
      </c>
      <c r="E368" s="802">
        <v>62.56</v>
      </c>
      <c r="F368" s="863">
        <f t="shared" si="5"/>
        <v>1000.96</v>
      </c>
      <c r="G368" s="218"/>
      <c r="H368" s="219"/>
      <c r="I368" s="219"/>
      <c r="J368" s="219"/>
      <c r="K368" s="219"/>
      <c r="L368" s="219"/>
      <c r="M368" s="219"/>
      <c r="N368" s="220"/>
      <c r="O368" s="219"/>
      <c r="P368" s="219"/>
      <c r="Q368" s="219"/>
      <c r="R368" s="219"/>
      <c r="S368" s="219"/>
      <c r="T368" s="219"/>
      <c r="U368" s="219"/>
      <c r="V368" s="219"/>
      <c r="W368" s="219"/>
      <c r="X368" s="219"/>
      <c r="Y368" s="219"/>
      <c r="Z368" s="219"/>
    </row>
    <row r="369" spans="1:26" s="221" customFormat="1" ht="12.75">
      <c r="A369" s="811">
        <v>77050</v>
      </c>
      <c r="B369" s="812" t="s">
        <v>454</v>
      </c>
      <c r="C369" s="813" t="s">
        <v>132</v>
      </c>
      <c r="D369" s="802">
        <v>16</v>
      </c>
      <c r="E369" s="802">
        <v>28.799999999999997</v>
      </c>
      <c r="F369" s="863">
        <f t="shared" si="5"/>
        <v>460.8</v>
      </c>
      <c r="G369" s="218"/>
      <c r="H369" s="219"/>
      <c r="I369" s="219"/>
      <c r="J369" s="219"/>
      <c r="K369" s="219"/>
      <c r="L369" s="219"/>
      <c r="M369" s="219"/>
      <c r="N369" s="220"/>
      <c r="O369" s="219"/>
      <c r="P369" s="219"/>
      <c r="Q369" s="219"/>
      <c r="R369" s="219"/>
      <c r="S369" s="219"/>
      <c r="T369" s="219"/>
      <c r="U369" s="219"/>
      <c r="V369" s="219"/>
      <c r="W369" s="219"/>
      <c r="X369" s="219"/>
      <c r="Y369" s="219"/>
      <c r="Z369" s="219"/>
    </row>
    <row r="370" spans="1:26" s="221" customFormat="1" ht="12.75">
      <c r="A370" s="811">
        <v>77051</v>
      </c>
      <c r="B370" s="812" t="s">
        <v>455</v>
      </c>
      <c r="C370" s="813" t="s">
        <v>132</v>
      </c>
      <c r="D370" s="802">
        <v>16</v>
      </c>
      <c r="E370" s="802">
        <v>14.49</v>
      </c>
      <c r="F370" s="863">
        <f t="shared" si="5"/>
        <v>231.84</v>
      </c>
      <c r="G370" s="218"/>
      <c r="H370" s="219"/>
      <c r="I370" s="219"/>
      <c r="J370" s="219"/>
      <c r="K370" s="219"/>
      <c r="L370" s="219"/>
      <c r="M370" s="219"/>
      <c r="N370" s="220"/>
      <c r="O370" s="219"/>
      <c r="P370" s="219"/>
      <c r="Q370" s="219"/>
      <c r="R370" s="219"/>
      <c r="S370" s="219"/>
      <c r="T370" s="219"/>
      <c r="U370" s="219"/>
      <c r="V370" s="219"/>
      <c r="W370" s="219"/>
      <c r="X370" s="219"/>
      <c r="Y370" s="219"/>
      <c r="Z370" s="219"/>
    </row>
    <row r="371" spans="1:26" s="221" customFormat="1" ht="12.75">
      <c r="A371" s="817">
        <v>77065</v>
      </c>
      <c r="B371" s="818" t="s">
        <v>456</v>
      </c>
      <c r="C371" s="819" t="s">
        <v>445</v>
      </c>
      <c r="D371" s="802">
        <v>16</v>
      </c>
      <c r="E371" s="803">
        <v>3.08</v>
      </c>
      <c r="F371" s="865">
        <f t="shared" si="5"/>
        <v>49.28</v>
      </c>
      <c r="G371" s="218"/>
      <c r="H371" s="219"/>
      <c r="I371" s="219"/>
      <c r="J371" s="219"/>
      <c r="K371" s="219"/>
      <c r="L371" s="219"/>
      <c r="M371" s="219"/>
      <c r="N371" s="220"/>
      <c r="O371" s="219"/>
      <c r="P371" s="219"/>
      <c r="Q371" s="219"/>
      <c r="R371" s="219"/>
      <c r="S371" s="219"/>
      <c r="T371" s="219"/>
      <c r="U371" s="219"/>
      <c r="V371" s="219"/>
      <c r="W371" s="219"/>
      <c r="X371" s="219"/>
      <c r="Y371" s="219"/>
      <c r="Z371" s="219"/>
    </row>
    <row r="372" spans="1:26" s="221" customFormat="1" ht="12.75">
      <c r="A372" s="808">
        <v>77066</v>
      </c>
      <c r="B372" s="809" t="s">
        <v>457</v>
      </c>
      <c r="C372" s="810" t="s">
        <v>445</v>
      </c>
      <c r="D372" s="802">
        <v>16</v>
      </c>
      <c r="E372" s="801">
        <v>3.08</v>
      </c>
      <c r="F372" s="863">
        <f t="shared" si="5"/>
        <v>49.28</v>
      </c>
      <c r="G372" s="218"/>
      <c r="H372" s="219"/>
      <c r="I372" s="219"/>
      <c r="J372" s="219"/>
      <c r="K372" s="219"/>
      <c r="L372" s="219"/>
      <c r="M372" s="219"/>
      <c r="N372" s="220"/>
      <c r="O372" s="219"/>
      <c r="P372" s="219"/>
      <c r="Q372" s="219"/>
      <c r="R372" s="219"/>
      <c r="S372" s="219"/>
      <c r="T372" s="219"/>
      <c r="U372" s="219"/>
      <c r="V372" s="219"/>
      <c r="W372" s="219"/>
      <c r="X372" s="219"/>
      <c r="Y372" s="219"/>
      <c r="Z372" s="219"/>
    </row>
    <row r="373" spans="1:26" s="221" customFormat="1" ht="12.75">
      <c r="A373" s="811">
        <v>77067</v>
      </c>
      <c r="B373" s="812" t="s">
        <v>458</v>
      </c>
      <c r="C373" s="813" t="s">
        <v>445</v>
      </c>
      <c r="D373" s="802">
        <v>16</v>
      </c>
      <c r="E373" s="802">
        <v>3.08</v>
      </c>
      <c r="F373" s="863">
        <f t="shared" si="5"/>
        <v>49.28</v>
      </c>
      <c r="G373" s="232"/>
      <c r="N373" s="231"/>
    </row>
    <row r="374" spans="1:26" s="221" customFormat="1" ht="12.75">
      <c r="A374" s="811">
        <v>77068</v>
      </c>
      <c r="B374" s="812" t="s">
        <v>459</v>
      </c>
      <c r="C374" s="813" t="s">
        <v>132</v>
      </c>
      <c r="D374" s="802">
        <v>16</v>
      </c>
      <c r="E374" s="802">
        <v>2.2599999999999998</v>
      </c>
      <c r="F374" s="863">
        <f t="shared" si="5"/>
        <v>36.159999999999997</v>
      </c>
      <c r="G374" s="218"/>
      <c r="H374" s="219"/>
      <c r="I374" s="219"/>
      <c r="J374" s="219"/>
      <c r="K374" s="219"/>
      <c r="L374" s="219"/>
      <c r="M374" s="219"/>
      <c r="N374" s="220"/>
      <c r="O374" s="219"/>
      <c r="P374" s="219"/>
      <c r="Q374" s="219"/>
      <c r="R374" s="219"/>
      <c r="S374" s="219"/>
      <c r="T374" s="219"/>
      <c r="U374" s="219"/>
      <c r="V374" s="219"/>
      <c r="W374" s="219"/>
      <c r="X374" s="219"/>
      <c r="Y374" s="219"/>
      <c r="Z374" s="219"/>
    </row>
    <row r="375" spans="1:26" s="221" customFormat="1" ht="12.75">
      <c r="A375" s="811">
        <v>77070</v>
      </c>
      <c r="B375" s="812" t="s">
        <v>460</v>
      </c>
      <c r="C375" s="813" t="s">
        <v>132</v>
      </c>
      <c r="D375" s="802">
        <v>16</v>
      </c>
      <c r="E375" s="802">
        <v>3.08</v>
      </c>
      <c r="F375" s="863">
        <f t="shared" si="5"/>
        <v>49.28</v>
      </c>
      <c r="G375" s="218"/>
      <c r="H375" s="219"/>
      <c r="I375" s="219"/>
      <c r="J375" s="219"/>
      <c r="K375" s="219"/>
      <c r="L375" s="219"/>
      <c r="M375" s="219"/>
      <c r="N375" s="220"/>
      <c r="O375" s="219"/>
      <c r="P375" s="219"/>
      <c r="Q375" s="219"/>
      <c r="R375" s="219"/>
      <c r="S375" s="219"/>
      <c r="T375" s="219"/>
      <c r="U375" s="219"/>
      <c r="V375" s="219"/>
      <c r="W375" s="219"/>
      <c r="X375" s="219"/>
      <c r="Y375" s="219"/>
      <c r="Z375" s="219"/>
    </row>
    <row r="376" spans="1:26" s="221" customFormat="1" ht="12.75">
      <c r="A376" s="811">
        <v>78001</v>
      </c>
      <c r="B376" s="812" t="s">
        <v>461</v>
      </c>
      <c r="C376" s="813" t="s">
        <v>122</v>
      </c>
      <c r="D376" s="802">
        <v>80</v>
      </c>
      <c r="E376" s="802">
        <v>5.31</v>
      </c>
      <c r="F376" s="863">
        <f t="shared" si="5"/>
        <v>424.8</v>
      </c>
      <c r="G376" s="218"/>
      <c r="H376" s="219"/>
      <c r="I376" s="219"/>
      <c r="J376" s="219"/>
      <c r="K376" s="219"/>
      <c r="L376" s="219"/>
      <c r="M376" s="219"/>
      <c r="N376" s="220"/>
      <c r="O376" s="219"/>
      <c r="P376" s="219"/>
      <c r="Q376" s="219"/>
      <c r="R376" s="219"/>
      <c r="S376" s="219"/>
      <c r="T376" s="219"/>
      <c r="U376" s="219"/>
      <c r="V376" s="219"/>
      <c r="W376" s="219"/>
      <c r="X376" s="219"/>
      <c r="Y376" s="219"/>
      <c r="Z376" s="219"/>
    </row>
    <row r="377" spans="1:26" s="221" customFormat="1" ht="12.75">
      <c r="A377" s="811">
        <v>78002</v>
      </c>
      <c r="B377" s="812" t="s">
        <v>462</v>
      </c>
      <c r="C377" s="813" t="s">
        <v>122</v>
      </c>
      <c r="D377" s="802">
        <v>8</v>
      </c>
      <c r="E377" s="802">
        <v>6.49</v>
      </c>
      <c r="F377" s="863">
        <f t="shared" si="5"/>
        <v>51.92</v>
      </c>
      <c r="G377" s="218"/>
      <c r="H377" s="219"/>
      <c r="I377" s="219"/>
      <c r="J377" s="219"/>
      <c r="K377" s="219"/>
      <c r="L377" s="219"/>
      <c r="M377" s="219"/>
      <c r="N377" s="220"/>
      <c r="O377" s="219"/>
      <c r="P377" s="219"/>
      <c r="Q377" s="219"/>
      <c r="R377" s="219"/>
      <c r="S377" s="219"/>
      <c r="T377" s="219"/>
      <c r="U377" s="219"/>
      <c r="V377" s="219"/>
      <c r="W377" s="219"/>
      <c r="X377" s="219"/>
      <c r="Y377" s="219"/>
      <c r="Z377" s="219"/>
    </row>
    <row r="378" spans="1:26" s="221" customFormat="1" ht="12.75">
      <c r="A378" s="811">
        <v>78003</v>
      </c>
      <c r="B378" s="812" t="s">
        <v>463</v>
      </c>
      <c r="C378" s="813" t="s">
        <v>122</v>
      </c>
      <c r="D378" s="802">
        <v>16</v>
      </c>
      <c r="E378" s="802">
        <v>12.13</v>
      </c>
      <c r="F378" s="863">
        <f t="shared" si="5"/>
        <v>194.08</v>
      </c>
      <c r="G378" s="218"/>
      <c r="H378" s="219"/>
      <c r="I378" s="219"/>
      <c r="J378" s="219"/>
      <c r="K378" s="219"/>
      <c r="L378" s="219"/>
      <c r="M378" s="219"/>
      <c r="N378" s="220"/>
      <c r="O378" s="219"/>
      <c r="P378" s="219"/>
      <c r="Q378" s="219"/>
      <c r="R378" s="219"/>
      <c r="S378" s="219"/>
      <c r="T378" s="219"/>
      <c r="U378" s="219"/>
      <c r="V378" s="219"/>
      <c r="W378" s="219"/>
      <c r="X378" s="219"/>
      <c r="Y378" s="219"/>
      <c r="Z378" s="219"/>
    </row>
    <row r="379" spans="1:26" s="221" customFormat="1" ht="12.75">
      <c r="A379" s="811">
        <v>78004</v>
      </c>
      <c r="B379" s="812" t="s">
        <v>464</v>
      </c>
      <c r="C379" s="813" t="s">
        <v>122</v>
      </c>
      <c r="D379" s="802">
        <v>16</v>
      </c>
      <c r="E379" s="802">
        <v>25.73</v>
      </c>
      <c r="F379" s="863">
        <f t="shared" si="5"/>
        <v>411.68</v>
      </c>
      <c r="G379" s="218"/>
      <c r="H379" s="219"/>
      <c r="I379" s="219"/>
      <c r="J379" s="219"/>
      <c r="K379" s="219"/>
      <c r="L379" s="219"/>
      <c r="M379" s="219"/>
      <c r="N379" s="220"/>
      <c r="O379" s="219"/>
      <c r="P379" s="219"/>
      <c r="Q379" s="219"/>
      <c r="R379" s="219"/>
      <c r="S379" s="219"/>
      <c r="T379" s="219"/>
      <c r="U379" s="219"/>
      <c r="V379" s="219"/>
      <c r="W379" s="219"/>
      <c r="X379" s="219"/>
      <c r="Y379" s="219"/>
      <c r="Z379" s="219"/>
    </row>
    <row r="380" spans="1:26" s="221" customFormat="1" ht="38.25">
      <c r="A380" s="811">
        <v>78010</v>
      </c>
      <c r="B380" s="812" t="s">
        <v>465</v>
      </c>
      <c r="C380" s="813" t="s">
        <v>132</v>
      </c>
      <c r="D380" s="802">
        <v>16</v>
      </c>
      <c r="E380" s="802">
        <v>194.14999999999998</v>
      </c>
      <c r="F380" s="863">
        <f t="shared" si="5"/>
        <v>3106.4</v>
      </c>
      <c r="G380" s="218"/>
      <c r="H380" s="219"/>
      <c r="I380" s="219"/>
      <c r="J380" s="219"/>
      <c r="K380" s="219"/>
      <c r="L380" s="219"/>
      <c r="M380" s="219"/>
      <c r="N380" s="220"/>
      <c r="O380" s="219"/>
      <c r="P380" s="219"/>
      <c r="Q380" s="219"/>
      <c r="R380" s="219"/>
      <c r="S380" s="219"/>
      <c r="T380" s="219"/>
      <c r="U380" s="219"/>
      <c r="V380" s="219"/>
      <c r="W380" s="219"/>
      <c r="X380" s="219"/>
      <c r="Y380" s="219"/>
      <c r="Z380" s="219"/>
    </row>
    <row r="381" spans="1:26" s="221" customFormat="1" ht="25.5">
      <c r="A381" s="811">
        <v>78012</v>
      </c>
      <c r="B381" s="812" t="s">
        <v>466</v>
      </c>
      <c r="C381" s="813" t="s">
        <v>132</v>
      </c>
      <c r="D381" s="802">
        <v>16</v>
      </c>
      <c r="E381" s="802">
        <v>138.47999999999999</v>
      </c>
      <c r="F381" s="863">
        <f t="shared" si="5"/>
        <v>2215.6799999999998</v>
      </c>
      <c r="G381" s="218"/>
      <c r="H381" s="219"/>
      <c r="I381" s="219"/>
      <c r="J381" s="219"/>
      <c r="K381" s="219"/>
      <c r="L381" s="219"/>
      <c r="M381" s="219"/>
      <c r="N381" s="220"/>
      <c r="O381" s="219"/>
      <c r="P381" s="219"/>
      <c r="Q381" s="219"/>
      <c r="R381" s="219"/>
      <c r="S381" s="219"/>
      <c r="T381" s="219"/>
      <c r="U381" s="219"/>
      <c r="V381" s="219"/>
      <c r="W381" s="219"/>
      <c r="X381" s="219"/>
      <c r="Y381" s="219"/>
      <c r="Z381" s="219"/>
    </row>
    <row r="382" spans="1:26" s="221" customFormat="1" ht="25.5">
      <c r="A382" s="811">
        <v>78013</v>
      </c>
      <c r="B382" s="812" t="s">
        <v>467</v>
      </c>
      <c r="C382" s="813" t="s">
        <v>132</v>
      </c>
      <c r="D382" s="802">
        <v>16</v>
      </c>
      <c r="E382" s="802">
        <v>145.41</v>
      </c>
      <c r="F382" s="863">
        <f t="shared" si="5"/>
        <v>2326.56</v>
      </c>
      <c r="G382" s="218"/>
      <c r="H382" s="219"/>
      <c r="I382" s="219"/>
      <c r="J382" s="219"/>
      <c r="K382" s="219"/>
      <c r="L382" s="219"/>
      <c r="M382" s="219"/>
      <c r="N382" s="220"/>
      <c r="O382" s="219"/>
      <c r="P382" s="219"/>
      <c r="Q382" s="219"/>
      <c r="R382" s="219"/>
      <c r="S382" s="219"/>
      <c r="T382" s="219"/>
      <c r="U382" s="219"/>
      <c r="V382" s="219"/>
      <c r="W382" s="219"/>
      <c r="X382" s="219"/>
      <c r="Y382" s="219"/>
      <c r="Z382" s="219"/>
    </row>
    <row r="383" spans="1:26" s="221" customFormat="1" ht="25.5">
      <c r="A383" s="811">
        <v>78014</v>
      </c>
      <c r="B383" s="812" t="s">
        <v>468</v>
      </c>
      <c r="C383" s="813" t="s">
        <v>132</v>
      </c>
      <c r="D383" s="802">
        <v>16</v>
      </c>
      <c r="E383" s="802">
        <v>145.21</v>
      </c>
      <c r="F383" s="863">
        <f t="shared" si="5"/>
        <v>2323.36</v>
      </c>
      <c r="G383" s="218"/>
      <c r="H383" s="219"/>
      <c r="I383" s="219"/>
      <c r="J383" s="219"/>
      <c r="K383" s="219"/>
      <c r="L383" s="219"/>
      <c r="M383" s="219"/>
      <c r="N383" s="220"/>
      <c r="O383" s="219"/>
      <c r="P383" s="219"/>
      <c r="Q383" s="219"/>
      <c r="R383" s="219"/>
      <c r="S383" s="219"/>
      <c r="T383" s="219"/>
      <c r="U383" s="219"/>
      <c r="V383" s="219"/>
      <c r="W383" s="219"/>
      <c r="X383" s="219"/>
      <c r="Y383" s="219"/>
      <c r="Z383" s="219"/>
    </row>
    <row r="384" spans="1:26" s="221" customFormat="1" ht="38.25">
      <c r="A384" s="811">
        <v>78015</v>
      </c>
      <c r="B384" s="812" t="s">
        <v>469</v>
      </c>
      <c r="C384" s="813" t="s">
        <v>132</v>
      </c>
      <c r="D384" s="802">
        <v>16</v>
      </c>
      <c r="E384" s="802">
        <v>145.81</v>
      </c>
      <c r="F384" s="863">
        <f t="shared" si="5"/>
        <v>2332.96</v>
      </c>
      <c r="G384" s="218"/>
      <c r="H384" s="219"/>
      <c r="I384" s="219"/>
      <c r="J384" s="219"/>
      <c r="K384" s="219"/>
      <c r="L384" s="219"/>
      <c r="M384" s="219"/>
      <c r="N384" s="220"/>
      <c r="O384" s="219"/>
      <c r="P384" s="219"/>
      <c r="Q384" s="219"/>
      <c r="R384" s="219"/>
      <c r="S384" s="219"/>
      <c r="T384" s="219"/>
      <c r="U384" s="219"/>
      <c r="V384" s="219"/>
      <c r="W384" s="219"/>
      <c r="X384" s="219"/>
      <c r="Y384" s="219"/>
      <c r="Z384" s="219"/>
    </row>
    <row r="385" spans="1:26" s="221" customFormat="1" ht="25.5">
      <c r="A385" s="811">
        <v>78016</v>
      </c>
      <c r="B385" s="812" t="s">
        <v>470</v>
      </c>
      <c r="C385" s="813" t="s">
        <v>132</v>
      </c>
      <c r="D385" s="802">
        <v>16</v>
      </c>
      <c r="E385" s="802">
        <v>83.34</v>
      </c>
      <c r="F385" s="863">
        <f t="shared" si="5"/>
        <v>1333.44</v>
      </c>
      <c r="G385" s="218"/>
      <c r="H385" s="219"/>
      <c r="I385" s="219"/>
      <c r="J385" s="219"/>
      <c r="K385" s="219"/>
      <c r="L385" s="219"/>
      <c r="M385" s="219"/>
      <c r="N385" s="220"/>
      <c r="O385" s="219"/>
      <c r="P385" s="219"/>
      <c r="Q385" s="219"/>
      <c r="R385" s="219"/>
      <c r="S385" s="219"/>
      <c r="T385" s="219"/>
      <c r="U385" s="219"/>
      <c r="V385" s="219"/>
      <c r="W385" s="219"/>
      <c r="X385" s="219"/>
      <c r="Y385" s="219"/>
      <c r="Z385" s="219"/>
    </row>
    <row r="386" spans="1:26" s="221" customFormat="1" ht="25.5">
      <c r="A386" s="811">
        <v>78022</v>
      </c>
      <c r="B386" s="812" t="s">
        <v>471</v>
      </c>
      <c r="C386" s="813" t="s">
        <v>132</v>
      </c>
      <c r="D386" s="802">
        <v>16</v>
      </c>
      <c r="E386" s="802">
        <v>72.83</v>
      </c>
      <c r="F386" s="863">
        <f t="shared" si="5"/>
        <v>1165.28</v>
      </c>
      <c r="G386" s="218"/>
      <c r="H386" s="219"/>
      <c r="I386" s="219"/>
      <c r="J386" s="219"/>
      <c r="K386" s="219"/>
      <c r="L386" s="219"/>
      <c r="M386" s="219"/>
      <c r="N386" s="220"/>
      <c r="O386" s="219"/>
      <c r="P386" s="219"/>
      <c r="Q386" s="219"/>
      <c r="R386" s="219"/>
      <c r="S386" s="219"/>
      <c r="T386" s="219"/>
      <c r="U386" s="219"/>
      <c r="V386" s="219"/>
      <c r="W386" s="219"/>
      <c r="X386" s="219"/>
      <c r="Y386" s="219"/>
      <c r="Z386" s="219"/>
    </row>
    <row r="387" spans="1:26" s="221" customFormat="1" ht="12.75">
      <c r="A387" s="811">
        <v>78035</v>
      </c>
      <c r="B387" s="812" t="s">
        <v>472</v>
      </c>
      <c r="C387" s="813" t="s">
        <v>132</v>
      </c>
      <c r="D387" s="802">
        <v>16</v>
      </c>
      <c r="E387" s="802">
        <v>57.18</v>
      </c>
      <c r="F387" s="863">
        <f t="shared" si="5"/>
        <v>914.88</v>
      </c>
      <c r="G387" s="218"/>
      <c r="H387" s="219"/>
      <c r="I387" s="219"/>
      <c r="J387" s="219"/>
      <c r="K387" s="219"/>
      <c r="L387" s="219"/>
      <c r="M387" s="219"/>
      <c r="N387" s="220"/>
      <c r="O387" s="219"/>
      <c r="P387" s="219"/>
      <c r="Q387" s="219"/>
      <c r="R387" s="219"/>
      <c r="S387" s="219"/>
      <c r="T387" s="219"/>
      <c r="U387" s="219"/>
      <c r="V387" s="219"/>
      <c r="W387" s="219"/>
      <c r="X387" s="219"/>
      <c r="Y387" s="219"/>
      <c r="Z387" s="219"/>
    </row>
    <row r="388" spans="1:26" s="221" customFormat="1" ht="12.75">
      <c r="A388" s="811">
        <v>78036</v>
      </c>
      <c r="B388" s="812" t="s">
        <v>473</v>
      </c>
      <c r="C388" s="813" t="s">
        <v>445</v>
      </c>
      <c r="D388" s="802">
        <v>16</v>
      </c>
      <c r="E388" s="802">
        <v>38.1</v>
      </c>
      <c r="F388" s="863">
        <f t="shared" si="5"/>
        <v>609.6</v>
      </c>
      <c r="G388" s="232"/>
      <c r="H388" s="219"/>
      <c r="I388" s="219"/>
      <c r="J388" s="219"/>
      <c r="K388" s="219"/>
      <c r="L388" s="219"/>
      <c r="M388" s="219"/>
      <c r="N388" s="220"/>
      <c r="O388" s="219"/>
      <c r="P388" s="219"/>
      <c r="Q388" s="219"/>
      <c r="R388" s="219"/>
      <c r="S388" s="219"/>
      <c r="T388" s="219"/>
      <c r="U388" s="219"/>
      <c r="V388" s="219"/>
      <c r="W388" s="219"/>
      <c r="X388" s="219"/>
      <c r="Y388" s="219"/>
      <c r="Z388" s="219"/>
    </row>
    <row r="389" spans="1:26" s="221" customFormat="1" ht="12.75" customHeight="1">
      <c r="A389" s="811">
        <v>78037</v>
      </c>
      <c r="B389" s="812" t="s">
        <v>474</v>
      </c>
      <c r="C389" s="813" t="s">
        <v>445</v>
      </c>
      <c r="D389" s="802">
        <v>16</v>
      </c>
      <c r="E389" s="802">
        <v>10.06</v>
      </c>
      <c r="F389" s="863">
        <f t="shared" si="5"/>
        <v>160.96</v>
      </c>
      <c r="G389" s="218"/>
      <c r="H389" s="219"/>
      <c r="I389" s="219"/>
      <c r="J389" s="219"/>
      <c r="K389" s="219"/>
      <c r="L389" s="219"/>
      <c r="M389" s="219"/>
      <c r="N389" s="220"/>
      <c r="O389" s="219"/>
      <c r="P389" s="219"/>
      <c r="Q389" s="219"/>
      <c r="R389" s="219"/>
      <c r="S389" s="219"/>
      <c r="T389" s="219"/>
      <c r="U389" s="219"/>
      <c r="V389" s="219"/>
      <c r="W389" s="219"/>
      <c r="X389" s="219"/>
      <c r="Y389" s="219"/>
      <c r="Z389" s="219"/>
    </row>
    <row r="390" spans="1:26" s="221" customFormat="1" ht="12.75">
      <c r="A390" s="811">
        <v>78050</v>
      </c>
      <c r="B390" s="812" t="s">
        <v>475</v>
      </c>
      <c r="C390" s="813" t="s">
        <v>132</v>
      </c>
      <c r="D390" s="802">
        <v>16</v>
      </c>
      <c r="E390" s="802">
        <v>16.04</v>
      </c>
      <c r="F390" s="863">
        <f t="shared" si="5"/>
        <v>256.64</v>
      </c>
      <c r="G390" s="218"/>
      <c r="H390" s="219"/>
      <c r="I390" s="219"/>
      <c r="J390" s="219"/>
      <c r="K390" s="219"/>
      <c r="L390" s="219"/>
      <c r="M390" s="219"/>
      <c r="N390" s="220"/>
      <c r="O390" s="219"/>
      <c r="P390" s="219"/>
      <c r="Q390" s="219"/>
      <c r="R390" s="219"/>
      <c r="S390" s="219"/>
      <c r="T390" s="219"/>
      <c r="U390" s="219"/>
      <c r="V390" s="219"/>
      <c r="W390" s="219"/>
      <c r="X390" s="219"/>
      <c r="Y390" s="219"/>
      <c r="Z390" s="219"/>
    </row>
    <row r="391" spans="1:26" s="221" customFormat="1" ht="12.75">
      <c r="A391" s="820">
        <v>80000</v>
      </c>
      <c r="B391" s="832" t="s">
        <v>476</v>
      </c>
      <c r="C391" s="833"/>
      <c r="D391" s="802"/>
      <c r="E391" s="802"/>
      <c r="F391" s="863">
        <f t="shared" si="5"/>
        <v>0</v>
      </c>
      <c r="G391" s="232"/>
      <c r="H391" s="219"/>
      <c r="I391" s="219"/>
      <c r="J391" s="219"/>
      <c r="K391" s="219"/>
      <c r="L391" s="219"/>
      <c r="M391" s="219"/>
      <c r="N391" s="220"/>
      <c r="O391" s="219"/>
      <c r="P391" s="219"/>
      <c r="Q391" s="219"/>
      <c r="R391" s="219"/>
      <c r="S391" s="219"/>
      <c r="T391" s="219"/>
      <c r="U391" s="219"/>
      <c r="V391" s="219"/>
      <c r="W391" s="219"/>
      <c r="X391" s="219"/>
      <c r="Y391" s="219"/>
      <c r="Z391" s="219"/>
    </row>
    <row r="392" spans="1:26" s="221" customFormat="1" ht="12.75">
      <c r="A392" s="811">
        <v>80101</v>
      </c>
      <c r="B392" s="812" t="s">
        <v>477</v>
      </c>
      <c r="C392" s="813" t="s">
        <v>109</v>
      </c>
      <c r="D392" s="802">
        <v>24</v>
      </c>
      <c r="E392" s="802">
        <v>972.14</v>
      </c>
      <c r="F392" s="863">
        <f t="shared" si="5"/>
        <v>23331.360000000001</v>
      </c>
      <c r="G392" s="232"/>
      <c r="H392" s="219"/>
      <c r="I392" s="219"/>
      <c r="J392" s="219"/>
      <c r="K392" s="219"/>
      <c r="L392" s="219"/>
      <c r="M392" s="219"/>
      <c r="N392" s="220"/>
      <c r="O392" s="219"/>
      <c r="P392" s="219"/>
      <c r="Q392" s="219"/>
      <c r="R392" s="219"/>
      <c r="S392" s="219"/>
      <c r="T392" s="219"/>
      <c r="U392" s="219"/>
      <c r="V392" s="219"/>
      <c r="W392" s="219"/>
      <c r="X392" s="219"/>
      <c r="Y392" s="219"/>
      <c r="Z392" s="219"/>
    </row>
    <row r="393" spans="1:26" s="221" customFormat="1" ht="12.75">
      <c r="A393" s="811">
        <v>80102</v>
      </c>
      <c r="B393" s="812" t="s">
        <v>478</v>
      </c>
      <c r="C393" s="813" t="s">
        <v>109</v>
      </c>
      <c r="D393" s="802">
        <v>24</v>
      </c>
      <c r="E393" s="802">
        <v>954.59</v>
      </c>
      <c r="F393" s="863">
        <f t="shared" si="5"/>
        <v>22910.16</v>
      </c>
      <c r="G393" s="218"/>
      <c r="H393" s="219"/>
      <c r="I393" s="219"/>
      <c r="J393" s="219"/>
      <c r="K393" s="219"/>
      <c r="L393" s="219"/>
      <c r="M393" s="219"/>
      <c r="N393" s="220"/>
      <c r="O393" s="219"/>
      <c r="P393" s="219"/>
      <c r="Q393" s="219"/>
      <c r="R393" s="219"/>
      <c r="S393" s="219"/>
      <c r="T393" s="219"/>
      <c r="U393" s="219"/>
      <c r="V393" s="219"/>
      <c r="W393" s="219"/>
      <c r="X393" s="219"/>
      <c r="Y393" s="219"/>
      <c r="Z393" s="219"/>
    </row>
    <row r="394" spans="1:26" s="221" customFormat="1" ht="12.75" customHeight="1">
      <c r="A394" s="811">
        <v>80104</v>
      </c>
      <c r="B394" s="812" t="s">
        <v>479</v>
      </c>
      <c r="C394" s="813" t="s">
        <v>109</v>
      </c>
      <c r="D394" s="802">
        <v>24</v>
      </c>
      <c r="E394" s="802">
        <v>894.54</v>
      </c>
      <c r="F394" s="863">
        <f t="shared" si="5"/>
        <v>21468.959999999999</v>
      </c>
      <c r="G394" s="218"/>
      <c r="H394" s="219"/>
      <c r="I394" s="219"/>
      <c r="J394" s="219"/>
      <c r="K394" s="219"/>
      <c r="L394" s="219"/>
      <c r="M394" s="219"/>
      <c r="N394" s="220"/>
      <c r="O394" s="219"/>
      <c r="P394" s="219"/>
      <c r="Q394" s="219"/>
      <c r="R394" s="219"/>
      <c r="S394" s="219"/>
      <c r="T394" s="219"/>
      <c r="U394" s="219"/>
      <c r="V394" s="219"/>
      <c r="W394" s="219"/>
      <c r="X394" s="219"/>
      <c r="Y394" s="219"/>
      <c r="Z394" s="219"/>
    </row>
    <row r="395" spans="1:26" s="221" customFormat="1" ht="12.75" customHeight="1">
      <c r="A395" s="811">
        <v>80105</v>
      </c>
      <c r="B395" s="812" t="s">
        <v>480</v>
      </c>
      <c r="C395" s="813" t="s">
        <v>109</v>
      </c>
      <c r="D395" s="802">
        <v>24</v>
      </c>
      <c r="E395" s="802">
        <v>926.59</v>
      </c>
      <c r="F395" s="863">
        <f t="shared" si="5"/>
        <v>22238.16</v>
      </c>
      <c r="G395" s="218"/>
      <c r="H395" s="219"/>
      <c r="I395" s="219"/>
      <c r="J395" s="219"/>
      <c r="K395" s="219"/>
      <c r="L395" s="219"/>
      <c r="M395" s="219"/>
      <c r="N395" s="220"/>
      <c r="O395" s="219"/>
      <c r="P395" s="219"/>
      <c r="Q395" s="219"/>
      <c r="R395" s="219"/>
      <c r="S395" s="219"/>
      <c r="T395" s="219"/>
      <c r="U395" s="219"/>
      <c r="V395" s="219"/>
      <c r="W395" s="219"/>
      <c r="X395" s="219"/>
      <c r="Y395" s="219"/>
      <c r="Z395" s="219"/>
    </row>
    <row r="396" spans="1:26" s="221" customFormat="1" ht="12.75">
      <c r="A396" s="811">
        <v>80106</v>
      </c>
      <c r="B396" s="812" t="s">
        <v>481</v>
      </c>
      <c r="C396" s="813" t="s">
        <v>109</v>
      </c>
      <c r="D396" s="802">
        <v>24</v>
      </c>
      <c r="E396" s="802">
        <v>956.8</v>
      </c>
      <c r="F396" s="863">
        <f t="shared" si="5"/>
        <v>22963.200000000001</v>
      </c>
      <c r="G396" s="232"/>
      <c r="H396" s="219"/>
      <c r="I396" s="219"/>
      <c r="J396" s="219"/>
      <c r="K396" s="219"/>
      <c r="L396" s="219"/>
      <c r="M396" s="219"/>
      <c r="N396" s="220"/>
      <c r="O396" s="219"/>
      <c r="P396" s="219"/>
      <c r="Q396" s="219"/>
      <c r="R396" s="219"/>
      <c r="S396" s="219"/>
      <c r="T396" s="219"/>
      <c r="U396" s="219"/>
      <c r="V396" s="219"/>
      <c r="W396" s="219"/>
      <c r="X396" s="219"/>
      <c r="Y396" s="219"/>
      <c r="Z396" s="219"/>
    </row>
    <row r="397" spans="1:26" s="221" customFormat="1" ht="25.5">
      <c r="A397" s="811">
        <v>80110</v>
      </c>
      <c r="B397" s="812" t="s">
        <v>482</v>
      </c>
      <c r="C397" s="813" t="s">
        <v>132</v>
      </c>
      <c r="D397" s="802">
        <v>2</v>
      </c>
      <c r="E397" s="802">
        <v>2166</v>
      </c>
      <c r="F397" s="863">
        <f t="shared" si="5"/>
        <v>4332</v>
      </c>
      <c r="G397" s="218"/>
      <c r="H397" s="219"/>
      <c r="I397" s="219"/>
      <c r="J397" s="219"/>
      <c r="K397" s="219"/>
      <c r="L397" s="219"/>
      <c r="M397" s="219"/>
      <c r="N397" s="220"/>
      <c r="O397" s="219"/>
      <c r="P397" s="219"/>
      <c r="Q397" s="219"/>
      <c r="R397" s="219"/>
      <c r="S397" s="219"/>
      <c r="T397" s="219"/>
      <c r="U397" s="219"/>
      <c r="V397" s="219"/>
      <c r="W397" s="219"/>
      <c r="X397" s="219"/>
      <c r="Y397" s="219"/>
      <c r="Z397" s="219"/>
    </row>
    <row r="398" spans="1:26" s="221" customFormat="1" ht="12.75">
      <c r="A398" s="811">
        <v>80119</v>
      </c>
      <c r="B398" s="812" t="s">
        <v>483</v>
      </c>
      <c r="C398" s="813" t="s">
        <v>109</v>
      </c>
      <c r="D398" s="802">
        <v>8</v>
      </c>
      <c r="E398" s="802">
        <v>873.28</v>
      </c>
      <c r="F398" s="863">
        <f t="shared" si="5"/>
        <v>6986.24</v>
      </c>
      <c r="G398" s="218"/>
      <c r="H398" s="219"/>
      <c r="I398" s="219"/>
      <c r="J398" s="219"/>
      <c r="K398" s="219"/>
      <c r="L398" s="219"/>
      <c r="M398" s="219"/>
      <c r="N398" s="220"/>
      <c r="O398" s="219"/>
      <c r="P398" s="219"/>
      <c r="Q398" s="219"/>
      <c r="R398" s="219"/>
      <c r="S398" s="219"/>
      <c r="T398" s="219"/>
      <c r="U398" s="219"/>
      <c r="V398" s="219"/>
      <c r="W398" s="219"/>
      <c r="X398" s="219"/>
      <c r="Y398" s="219"/>
      <c r="Z398" s="219"/>
    </row>
    <row r="399" spans="1:26" s="221" customFormat="1" ht="12.75">
      <c r="A399" s="811">
        <v>80125</v>
      </c>
      <c r="B399" s="812" t="s">
        <v>484</v>
      </c>
      <c r="C399" s="813" t="s">
        <v>109</v>
      </c>
      <c r="D399" s="802">
        <v>8</v>
      </c>
      <c r="E399" s="802">
        <v>759.65000000000009</v>
      </c>
      <c r="F399" s="863">
        <f t="shared" si="5"/>
        <v>6077.2</v>
      </c>
      <c r="G399" s="218"/>
      <c r="H399" s="219"/>
      <c r="I399" s="219"/>
      <c r="J399" s="219"/>
      <c r="K399" s="219"/>
      <c r="L399" s="219"/>
      <c r="M399" s="219"/>
      <c r="N399" s="220"/>
      <c r="O399" s="219"/>
      <c r="P399" s="219"/>
      <c r="Q399" s="219"/>
      <c r="R399" s="219"/>
      <c r="S399" s="219"/>
      <c r="T399" s="219"/>
      <c r="U399" s="219"/>
      <c r="V399" s="219"/>
      <c r="W399" s="219"/>
      <c r="X399" s="219"/>
      <c r="Y399" s="219"/>
      <c r="Z399" s="219"/>
    </row>
    <row r="400" spans="1:26" s="221" customFormat="1" ht="12.75">
      <c r="A400" s="811">
        <v>80126</v>
      </c>
      <c r="B400" s="812" t="s">
        <v>485</v>
      </c>
      <c r="C400" s="813" t="s">
        <v>109</v>
      </c>
      <c r="D400" s="802">
        <v>8</v>
      </c>
      <c r="E400" s="802">
        <v>759.65000000000009</v>
      </c>
      <c r="F400" s="863">
        <f t="shared" si="5"/>
        <v>6077.2</v>
      </c>
      <c r="G400" s="218"/>
      <c r="H400" s="219"/>
      <c r="I400" s="219"/>
      <c r="J400" s="219"/>
      <c r="K400" s="219"/>
      <c r="L400" s="219"/>
      <c r="M400" s="219"/>
      <c r="N400" s="220"/>
      <c r="O400" s="219"/>
      <c r="P400" s="219"/>
      <c r="Q400" s="219"/>
      <c r="R400" s="219"/>
      <c r="S400" s="219"/>
      <c r="T400" s="219"/>
      <c r="U400" s="219"/>
      <c r="V400" s="219"/>
      <c r="W400" s="219"/>
      <c r="X400" s="219"/>
      <c r="Y400" s="219"/>
      <c r="Z400" s="219"/>
    </row>
    <row r="401" spans="1:26" s="221" customFormat="1" ht="12.75">
      <c r="A401" s="811">
        <v>80139</v>
      </c>
      <c r="B401" s="812" t="s">
        <v>486</v>
      </c>
      <c r="C401" s="813" t="s">
        <v>109</v>
      </c>
      <c r="D401" s="802">
        <v>8</v>
      </c>
      <c r="E401" s="802">
        <v>685.94</v>
      </c>
      <c r="F401" s="863">
        <f t="shared" si="5"/>
        <v>5487.52</v>
      </c>
      <c r="G401" s="218"/>
      <c r="H401" s="219"/>
      <c r="I401" s="219"/>
      <c r="J401" s="219"/>
      <c r="K401" s="219"/>
      <c r="L401" s="219"/>
      <c r="M401" s="219"/>
      <c r="N401" s="220"/>
      <c r="O401" s="219"/>
      <c r="P401" s="219"/>
      <c r="Q401" s="219"/>
      <c r="R401" s="219"/>
      <c r="S401" s="219"/>
      <c r="T401" s="219"/>
      <c r="U401" s="219"/>
      <c r="V401" s="219"/>
      <c r="W401" s="219"/>
      <c r="X401" s="219"/>
      <c r="Y401" s="219"/>
      <c r="Z401" s="219"/>
    </row>
    <row r="402" spans="1:26" s="221" customFormat="1" ht="12.75">
      <c r="A402" s="811">
        <v>80140</v>
      </c>
      <c r="B402" s="812" t="s">
        <v>487</v>
      </c>
      <c r="C402" s="813" t="s">
        <v>109</v>
      </c>
      <c r="D402" s="802">
        <v>8</v>
      </c>
      <c r="E402" s="802">
        <v>661.15</v>
      </c>
      <c r="F402" s="863">
        <f t="shared" ref="F402:F465" si="6" xml:space="preserve"> ROUND(D402*E402,2)</f>
        <v>5289.2</v>
      </c>
      <c r="G402" s="218"/>
      <c r="H402" s="219"/>
      <c r="I402" s="219"/>
      <c r="J402" s="219"/>
      <c r="K402" s="219"/>
      <c r="L402" s="219"/>
      <c r="M402" s="219"/>
      <c r="N402" s="220"/>
      <c r="O402" s="219"/>
      <c r="P402" s="219"/>
      <c r="Q402" s="219"/>
      <c r="R402" s="219"/>
      <c r="S402" s="219"/>
      <c r="T402" s="219"/>
      <c r="U402" s="219"/>
      <c r="V402" s="219"/>
      <c r="W402" s="219"/>
      <c r="X402" s="219"/>
      <c r="Y402" s="219"/>
      <c r="Z402" s="219"/>
    </row>
    <row r="403" spans="1:26" s="221" customFormat="1" ht="12.75">
      <c r="A403" s="811">
        <v>80141</v>
      </c>
      <c r="B403" s="812" t="s">
        <v>488</v>
      </c>
      <c r="C403" s="813" t="s">
        <v>109</v>
      </c>
      <c r="D403" s="802">
        <v>8</v>
      </c>
      <c r="E403" s="802">
        <v>680.14</v>
      </c>
      <c r="F403" s="863">
        <f t="shared" si="6"/>
        <v>5441.12</v>
      </c>
      <c r="G403" s="218"/>
      <c r="H403" s="219"/>
      <c r="I403" s="219"/>
      <c r="J403" s="219"/>
      <c r="K403" s="219"/>
      <c r="L403" s="219"/>
      <c r="M403" s="219"/>
      <c r="N403" s="220"/>
      <c r="O403" s="219"/>
      <c r="P403" s="219"/>
      <c r="Q403" s="219"/>
      <c r="R403" s="219"/>
      <c r="S403" s="219"/>
      <c r="T403" s="219"/>
      <c r="U403" s="219"/>
      <c r="V403" s="219"/>
      <c r="W403" s="219"/>
      <c r="X403" s="219"/>
      <c r="Y403" s="219"/>
      <c r="Z403" s="219"/>
    </row>
    <row r="404" spans="1:26" s="221" customFormat="1" ht="12.75">
      <c r="A404" s="811">
        <v>80145</v>
      </c>
      <c r="B404" s="812" t="s">
        <v>489</v>
      </c>
      <c r="C404" s="813" t="s">
        <v>109</v>
      </c>
      <c r="D404" s="802">
        <v>8</v>
      </c>
      <c r="E404" s="802">
        <v>746.09</v>
      </c>
      <c r="F404" s="863">
        <f t="shared" si="6"/>
        <v>5968.72</v>
      </c>
      <c r="G404" s="218"/>
      <c r="H404" s="219"/>
      <c r="I404" s="219"/>
      <c r="J404" s="219"/>
      <c r="K404" s="219"/>
      <c r="L404" s="219"/>
      <c r="M404" s="219"/>
      <c r="N404" s="220"/>
      <c r="O404" s="219"/>
      <c r="P404" s="219"/>
      <c r="Q404" s="219"/>
      <c r="R404" s="219"/>
      <c r="S404" s="219"/>
      <c r="T404" s="219"/>
      <c r="U404" s="219"/>
      <c r="V404" s="219"/>
      <c r="W404" s="219"/>
      <c r="X404" s="219"/>
      <c r="Y404" s="219"/>
      <c r="Z404" s="219"/>
    </row>
    <row r="405" spans="1:26" s="221" customFormat="1" ht="12.75">
      <c r="A405" s="811">
        <v>80150</v>
      </c>
      <c r="B405" s="812" t="s">
        <v>490</v>
      </c>
      <c r="C405" s="813" t="s">
        <v>109</v>
      </c>
      <c r="D405" s="802">
        <v>8</v>
      </c>
      <c r="E405" s="802">
        <v>371.29</v>
      </c>
      <c r="F405" s="863">
        <f t="shared" si="6"/>
        <v>2970.32</v>
      </c>
      <c r="G405" s="232"/>
      <c r="H405" s="219"/>
      <c r="I405" s="219"/>
      <c r="J405" s="219"/>
      <c r="K405" s="219"/>
      <c r="L405" s="219"/>
      <c r="M405" s="219"/>
      <c r="N405" s="220"/>
      <c r="O405" s="219"/>
      <c r="P405" s="219"/>
      <c r="Q405" s="219"/>
      <c r="R405" s="219"/>
      <c r="S405" s="219"/>
      <c r="T405" s="219"/>
      <c r="U405" s="219"/>
      <c r="V405" s="219"/>
      <c r="W405" s="219"/>
      <c r="X405" s="219"/>
      <c r="Y405" s="219"/>
      <c r="Z405" s="219"/>
    </row>
    <row r="406" spans="1:26" s="221" customFormat="1" ht="12.75">
      <c r="A406" s="811">
        <v>80151</v>
      </c>
      <c r="B406" s="812" t="s">
        <v>491</v>
      </c>
      <c r="C406" s="813" t="s">
        <v>109</v>
      </c>
      <c r="D406" s="802">
        <v>8</v>
      </c>
      <c r="E406" s="802">
        <v>396.63</v>
      </c>
      <c r="F406" s="863">
        <f t="shared" si="6"/>
        <v>3173.04</v>
      </c>
      <c r="G406" s="218"/>
      <c r="H406" s="219"/>
      <c r="I406" s="219"/>
      <c r="J406" s="219"/>
      <c r="K406" s="219"/>
      <c r="L406" s="219"/>
      <c r="M406" s="219"/>
      <c r="N406" s="220"/>
      <c r="O406" s="219"/>
      <c r="P406" s="219"/>
      <c r="Q406" s="219"/>
      <c r="R406" s="219"/>
      <c r="S406" s="219"/>
      <c r="T406" s="219"/>
      <c r="U406" s="219"/>
      <c r="V406" s="219"/>
      <c r="W406" s="219"/>
      <c r="X406" s="219"/>
      <c r="Y406" s="219"/>
      <c r="Z406" s="219"/>
    </row>
    <row r="407" spans="1:26" s="221" customFormat="1" ht="12.75">
      <c r="A407" s="811">
        <v>80159</v>
      </c>
      <c r="B407" s="812" t="s">
        <v>492</v>
      </c>
      <c r="C407" s="813" t="s">
        <v>122</v>
      </c>
      <c r="D407" s="802">
        <v>8</v>
      </c>
      <c r="E407" s="802">
        <v>107.24</v>
      </c>
      <c r="F407" s="863">
        <f t="shared" si="6"/>
        <v>857.92</v>
      </c>
      <c r="G407" s="218"/>
      <c r="H407" s="219"/>
      <c r="I407" s="219"/>
      <c r="J407" s="219"/>
      <c r="K407" s="219"/>
      <c r="L407" s="219"/>
      <c r="M407" s="219"/>
      <c r="N407" s="220"/>
      <c r="O407" s="219"/>
      <c r="P407" s="219"/>
      <c r="Q407" s="219"/>
      <c r="R407" s="219"/>
      <c r="S407" s="219"/>
      <c r="T407" s="219"/>
      <c r="U407" s="219"/>
      <c r="V407" s="219"/>
      <c r="W407" s="219"/>
      <c r="X407" s="219"/>
      <c r="Y407" s="219"/>
      <c r="Z407" s="219"/>
    </row>
    <row r="408" spans="1:26" s="221" customFormat="1" ht="12.75">
      <c r="A408" s="811">
        <v>80170</v>
      </c>
      <c r="B408" s="812" t="s">
        <v>493</v>
      </c>
      <c r="C408" s="813" t="s">
        <v>122</v>
      </c>
      <c r="D408" s="802">
        <v>16</v>
      </c>
      <c r="E408" s="802">
        <v>73.040000000000006</v>
      </c>
      <c r="F408" s="863">
        <f t="shared" si="6"/>
        <v>1168.6400000000001</v>
      </c>
      <c r="G408" s="218"/>
      <c r="H408" s="219"/>
      <c r="I408" s="219"/>
      <c r="J408" s="219"/>
      <c r="K408" s="219"/>
      <c r="L408" s="219"/>
      <c r="M408" s="219"/>
      <c r="N408" s="220"/>
      <c r="O408" s="219"/>
      <c r="P408" s="219"/>
      <c r="Q408" s="219"/>
      <c r="R408" s="219"/>
      <c r="S408" s="219"/>
      <c r="T408" s="219"/>
      <c r="U408" s="219"/>
      <c r="V408" s="219"/>
      <c r="W408" s="219"/>
      <c r="X408" s="219"/>
      <c r="Y408" s="219"/>
      <c r="Z408" s="219"/>
    </row>
    <row r="409" spans="1:26" s="221" customFormat="1" ht="12.75">
      <c r="A409" s="811">
        <v>80171</v>
      </c>
      <c r="B409" s="812" t="s">
        <v>494</v>
      </c>
      <c r="C409" s="813" t="s">
        <v>122</v>
      </c>
      <c r="D409" s="802">
        <v>24</v>
      </c>
      <c r="E409" s="802">
        <v>73.040000000000006</v>
      </c>
      <c r="F409" s="863">
        <f t="shared" si="6"/>
        <v>1752.96</v>
      </c>
      <c r="G409" s="218"/>
      <c r="H409" s="219"/>
      <c r="I409" s="219"/>
      <c r="J409" s="219"/>
      <c r="K409" s="219"/>
      <c r="L409" s="219"/>
      <c r="M409" s="219"/>
      <c r="N409" s="220"/>
      <c r="O409" s="219"/>
      <c r="P409" s="219"/>
      <c r="Q409" s="219"/>
      <c r="R409" s="219"/>
      <c r="S409" s="219"/>
      <c r="T409" s="219"/>
      <c r="U409" s="219"/>
      <c r="V409" s="219"/>
      <c r="W409" s="219"/>
      <c r="X409" s="219"/>
      <c r="Y409" s="219"/>
      <c r="Z409" s="219"/>
    </row>
    <row r="410" spans="1:26" s="221" customFormat="1" ht="12.75">
      <c r="A410" s="811">
        <v>80174</v>
      </c>
      <c r="B410" s="812" t="s">
        <v>495</v>
      </c>
      <c r="C410" s="813" t="s">
        <v>387</v>
      </c>
      <c r="D410" s="802">
        <v>16</v>
      </c>
      <c r="E410" s="802">
        <v>341.9</v>
      </c>
      <c r="F410" s="863">
        <f t="shared" si="6"/>
        <v>5470.4</v>
      </c>
      <c r="G410" s="218"/>
      <c r="H410" s="219"/>
      <c r="I410" s="219"/>
      <c r="J410" s="219"/>
      <c r="K410" s="219"/>
      <c r="L410" s="219"/>
      <c r="M410" s="219"/>
      <c r="N410" s="220"/>
      <c r="O410" s="219"/>
      <c r="P410" s="219"/>
      <c r="Q410" s="219"/>
      <c r="R410" s="219"/>
      <c r="S410" s="219"/>
      <c r="T410" s="219"/>
      <c r="U410" s="219"/>
      <c r="V410" s="219"/>
      <c r="W410" s="219"/>
      <c r="X410" s="219"/>
      <c r="Y410" s="219"/>
      <c r="Z410" s="219"/>
    </row>
    <row r="411" spans="1:26" s="221" customFormat="1" ht="25.5">
      <c r="A411" s="811">
        <v>80175</v>
      </c>
      <c r="B411" s="812" t="s">
        <v>496</v>
      </c>
      <c r="C411" s="813" t="s">
        <v>387</v>
      </c>
      <c r="D411" s="802">
        <v>16</v>
      </c>
      <c r="E411" s="802">
        <v>415</v>
      </c>
      <c r="F411" s="863">
        <f t="shared" si="6"/>
        <v>6640</v>
      </c>
      <c r="G411" s="218"/>
      <c r="H411" s="219"/>
      <c r="I411" s="219"/>
      <c r="J411" s="219"/>
      <c r="K411" s="219"/>
      <c r="L411" s="219"/>
      <c r="M411" s="219"/>
      <c r="N411" s="220"/>
      <c r="O411" s="219"/>
      <c r="P411" s="219"/>
      <c r="Q411" s="219"/>
      <c r="R411" s="219"/>
      <c r="S411" s="219"/>
      <c r="T411" s="219"/>
      <c r="U411" s="219"/>
      <c r="V411" s="219"/>
      <c r="W411" s="219"/>
      <c r="X411" s="219"/>
      <c r="Y411" s="219"/>
      <c r="Z411" s="219"/>
    </row>
    <row r="412" spans="1:26" s="221" customFormat="1" ht="12.75">
      <c r="A412" s="811">
        <v>80180</v>
      </c>
      <c r="B412" s="812" t="s">
        <v>497</v>
      </c>
      <c r="C412" s="813" t="s">
        <v>387</v>
      </c>
      <c r="D412" s="802">
        <v>32</v>
      </c>
      <c r="E412" s="802">
        <v>96.48</v>
      </c>
      <c r="F412" s="863">
        <f t="shared" si="6"/>
        <v>3087.36</v>
      </c>
      <c r="G412" s="218"/>
      <c r="H412" s="219"/>
      <c r="I412" s="219"/>
      <c r="J412" s="219"/>
      <c r="K412" s="219"/>
      <c r="L412" s="219"/>
      <c r="M412" s="219"/>
      <c r="N412" s="220"/>
      <c r="O412" s="219"/>
      <c r="P412" s="219"/>
      <c r="Q412" s="219"/>
      <c r="R412" s="219"/>
      <c r="S412" s="219"/>
      <c r="T412" s="219"/>
      <c r="U412" s="219"/>
      <c r="V412" s="219"/>
      <c r="W412" s="219"/>
      <c r="X412" s="219"/>
      <c r="Y412" s="219"/>
      <c r="Z412" s="219"/>
    </row>
    <row r="413" spans="1:26" s="221" customFormat="1" ht="12.75">
      <c r="A413" s="811">
        <v>80186</v>
      </c>
      <c r="B413" s="812" t="s">
        <v>498</v>
      </c>
      <c r="C413" s="813" t="s">
        <v>109</v>
      </c>
      <c r="D413" s="802">
        <v>8</v>
      </c>
      <c r="E413" s="802">
        <v>504.20000000000005</v>
      </c>
      <c r="F413" s="863">
        <f t="shared" si="6"/>
        <v>4033.6</v>
      </c>
      <c r="G413" s="218"/>
      <c r="H413" s="219"/>
      <c r="I413" s="219"/>
      <c r="J413" s="219"/>
      <c r="K413" s="219"/>
      <c r="L413" s="219"/>
      <c r="M413" s="219"/>
      <c r="N413" s="220"/>
      <c r="O413" s="219"/>
      <c r="P413" s="219"/>
      <c r="Q413" s="219"/>
      <c r="R413" s="219"/>
      <c r="S413" s="219"/>
      <c r="T413" s="219"/>
      <c r="U413" s="219"/>
      <c r="V413" s="219"/>
      <c r="W413" s="219"/>
      <c r="X413" s="219"/>
      <c r="Y413" s="219"/>
      <c r="Z413" s="219"/>
    </row>
    <row r="414" spans="1:26" s="221" customFormat="1" ht="12.75">
      <c r="A414" s="811">
        <v>80201</v>
      </c>
      <c r="B414" s="812" t="s">
        <v>499</v>
      </c>
      <c r="C414" s="813" t="s">
        <v>109</v>
      </c>
      <c r="D414" s="802">
        <v>16</v>
      </c>
      <c r="E414" s="802">
        <v>504.20000000000005</v>
      </c>
      <c r="F414" s="863">
        <f t="shared" si="6"/>
        <v>8067.2</v>
      </c>
      <c r="G414" s="218"/>
      <c r="H414" s="219"/>
      <c r="I414" s="219"/>
      <c r="J414" s="219"/>
      <c r="K414" s="219"/>
      <c r="L414" s="219"/>
      <c r="M414" s="219"/>
      <c r="N414" s="220"/>
      <c r="O414" s="219"/>
      <c r="P414" s="219"/>
      <c r="Q414" s="219"/>
      <c r="R414" s="219"/>
      <c r="S414" s="219"/>
      <c r="T414" s="219"/>
      <c r="U414" s="219"/>
      <c r="V414" s="219"/>
      <c r="W414" s="219"/>
      <c r="X414" s="219"/>
      <c r="Y414" s="219"/>
      <c r="Z414" s="219"/>
    </row>
    <row r="415" spans="1:26" s="221" customFormat="1" ht="12.75" customHeight="1">
      <c r="A415" s="811">
        <v>80203</v>
      </c>
      <c r="B415" s="812" t="s">
        <v>500</v>
      </c>
      <c r="C415" s="813" t="s">
        <v>109</v>
      </c>
      <c r="D415" s="802">
        <v>16</v>
      </c>
      <c r="E415" s="802">
        <v>504.20000000000005</v>
      </c>
      <c r="F415" s="863">
        <f t="shared" si="6"/>
        <v>8067.2</v>
      </c>
      <c r="G415" s="218"/>
      <c r="H415" s="219"/>
      <c r="I415" s="219"/>
      <c r="J415" s="219"/>
      <c r="K415" s="219"/>
      <c r="L415" s="219"/>
      <c r="M415" s="219"/>
      <c r="N415" s="220"/>
      <c r="O415" s="219"/>
      <c r="P415" s="219"/>
      <c r="Q415" s="219"/>
      <c r="R415" s="219"/>
      <c r="S415" s="219"/>
      <c r="T415" s="219"/>
      <c r="U415" s="219"/>
      <c r="V415" s="219"/>
      <c r="W415" s="219"/>
      <c r="X415" s="219"/>
      <c r="Y415" s="219"/>
      <c r="Z415" s="219"/>
    </row>
    <row r="416" spans="1:26" s="221" customFormat="1" ht="12.75">
      <c r="A416" s="811">
        <v>80205</v>
      </c>
      <c r="B416" s="812" t="s">
        <v>501</v>
      </c>
      <c r="C416" s="813" t="s">
        <v>109</v>
      </c>
      <c r="D416" s="802">
        <v>16</v>
      </c>
      <c r="E416" s="802">
        <v>589.9</v>
      </c>
      <c r="F416" s="863">
        <f t="shared" si="6"/>
        <v>9438.4</v>
      </c>
      <c r="G416" s="218"/>
      <c r="H416" s="219"/>
      <c r="I416" s="219"/>
      <c r="J416" s="219"/>
      <c r="K416" s="219"/>
      <c r="L416" s="219"/>
      <c r="M416" s="219"/>
      <c r="N416" s="220"/>
      <c r="O416" s="219"/>
      <c r="P416" s="219"/>
      <c r="Q416" s="219"/>
      <c r="R416" s="219"/>
      <c r="S416" s="219"/>
      <c r="T416" s="219"/>
      <c r="U416" s="219"/>
      <c r="V416" s="219"/>
      <c r="W416" s="219"/>
      <c r="X416" s="219"/>
      <c r="Y416" s="219"/>
      <c r="Z416" s="219"/>
    </row>
    <row r="417" spans="1:26" s="221" customFormat="1" ht="12.75">
      <c r="A417" s="811">
        <v>80209</v>
      </c>
      <c r="B417" s="812" t="s">
        <v>502</v>
      </c>
      <c r="C417" s="813" t="s">
        <v>109</v>
      </c>
      <c r="D417" s="802">
        <v>16</v>
      </c>
      <c r="E417" s="802">
        <v>536.9</v>
      </c>
      <c r="F417" s="863">
        <f t="shared" si="6"/>
        <v>8590.4</v>
      </c>
      <c r="G417" s="218"/>
      <c r="H417" s="219"/>
      <c r="I417" s="219"/>
      <c r="J417" s="219"/>
      <c r="K417" s="219"/>
      <c r="L417" s="219"/>
      <c r="M417" s="219"/>
      <c r="N417" s="220"/>
      <c r="O417" s="219"/>
      <c r="P417" s="219"/>
      <c r="Q417" s="219"/>
      <c r="R417" s="219"/>
      <c r="S417" s="219"/>
      <c r="T417" s="219"/>
      <c r="U417" s="219"/>
      <c r="V417" s="219"/>
      <c r="W417" s="219"/>
      <c r="X417" s="219"/>
      <c r="Y417" s="219"/>
      <c r="Z417" s="219"/>
    </row>
    <row r="418" spans="1:26" s="221" customFormat="1" ht="12.75">
      <c r="A418" s="811">
        <v>80213</v>
      </c>
      <c r="B418" s="812" t="s">
        <v>503</v>
      </c>
      <c r="C418" s="813" t="s">
        <v>109</v>
      </c>
      <c r="D418" s="802">
        <v>64</v>
      </c>
      <c r="E418" s="802">
        <v>584.24</v>
      </c>
      <c r="F418" s="863">
        <f t="shared" si="6"/>
        <v>37391.360000000001</v>
      </c>
      <c r="G418" s="218"/>
      <c r="H418" s="219"/>
      <c r="I418" s="219"/>
      <c r="J418" s="219"/>
      <c r="K418" s="219"/>
      <c r="L418" s="219"/>
      <c r="M418" s="219"/>
      <c r="N418" s="220"/>
      <c r="O418" s="219"/>
      <c r="P418" s="219"/>
      <c r="Q418" s="219"/>
      <c r="R418" s="219"/>
      <c r="S418" s="219"/>
      <c r="T418" s="219"/>
      <c r="U418" s="219"/>
      <c r="V418" s="219"/>
      <c r="W418" s="219"/>
      <c r="X418" s="219"/>
      <c r="Y418" s="219"/>
      <c r="Z418" s="219"/>
    </row>
    <row r="419" spans="1:26" s="221" customFormat="1" ht="12.75">
      <c r="A419" s="811">
        <v>80217</v>
      </c>
      <c r="B419" s="812" t="s">
        <v>504</v>
      </c>
      <c r="C419" s="813" t="s">
        <v>109</v>
      </c>
      <c r="D419" s="802">
        <v>16</v>
      </c>
      <c r="E419" s="802">
        <v>529.64</v>
      </c>
      <c r="F419" s="863">
        <f t="shared" si="6"/>
        <v>8474.24</v>
      </c>
      <c r="G419" s="218"/>
      <c r="H419" s="219"/>
      <c r="I419" s="219"/>
      <c r="J419" s="219"/>
      <c r="K419" s="219"/>
      <c r="L419" s="219"/>
      <c r="M419" s="219"/>
      <c r="N419" s="220"/>
      <c r="O419" s="219"/>
      <c r="P419" s="219"/>
      <c r="Q419" s="219"/>
      <c r="R419" s="219"/>
      <c r="S419" s="219"/>
      <c r="T419" s="219"/>
      <c r="U419" s="219"/>
      <c r="V419" s="219"/>
      <c r="W419" s="219"/>
      <c r="X419" s="219"/>
      <c r="Y419" s="219"/>
      <c r="Z419" s="219"/>
    </row>
    <row r="420" spans="1:26" s="221" customFormat="1" ht="12.75">
      <c r="A420" s="811">
        <v>80237</v>
      </c>
      <c r="B420" s="812" t="s">
        <v>505</v>
      </c>
      <c r="C420" s="813" t="s">
        <v>109</v>
      </c>
      <c r="D420" s="802">
        <v>16</v>
      </c>
      <c r="E420" s="802">
        <v>528.19000000000005</v>
      </c>
      <c r="F420" s="863">
        <f t="shared" si="6"/>
        <v>8451.0400000000009</v>
      </c>
      <c r="G420" s="218"/>
      <c r="H420" s="219"/>
      <c r="I420" s="219"/>
      <c r="J420" s="219"/>
      <c r="K420" s="219"/>
      <c r="L420" s="219"/>
      <c r="M420" s="219"/>
      <c r="N420" s="220"/>
      <c r="O420" s="219"/>
      <c r="P420" s="219"/>
      <c r="Q420" s="219"/>
      <c r="R420" s="219"/>
      <c r="S420" s="219"/>
      <c r="T420" s="219"/>
      <c r="U420" s="219"/>
      <c r="V420" s="219"/>
      <c r="W420" s="219"/>
      <c r="X420" s="219"/>
      <c r="Y420" s="219"/>
      <c r="Z420" s="219"/>
    </row>
    <row r="421" spans="1:26" s="221" customFormat="1" ht="25.5">
      <c r="A421" s="811">
        <v>80243</v>
      </c>
      <c r="B421" s="812" t="s">
        <v>506</v>
      </c>
      <c r="C421" s="813" t="s">
        <v>109</v>
      </c>
      <c r="D421" s="802">
        <v>16</v>
      </c>
      <c r="E421" s="802">
        <v>603.19000000000005</v>
      </c>
      <c r="F421" s="863">
        <f t="shared" si="6"/>
        <v>9651.0400000000009</v>
      </c>
      <c r="G421" s="218"/>
      <c r="H421" s="219"/>
      <c r="I421" s="219"/>
      <c r="J421" s="219"/>
      <c r="K421" s="219"/>
      <c r="L421" s="219"/>
      <c r="M421" s="219"/>
      <c r="N421" s="220"/>
      <c r="O421" s="219"/>
      <c r="P421" s="219"/>
      <c r="Q421" s="219"/>
      <c r="R421" s="219"/>
      <c r="S421" s="219"/>
      <c r="T421" s="219"/>
      <c r="U421" s="219"/>
      <c r="V421" s="219"/>
      <c r="W421" s="219"/>
      <c r="X421" s="219"/>
      <c r="Y421" s="219"/>
      <c r="Z421" s="219"/>
    </row>
    <row r="422" spans="1:26" s="221" customFormat="1" ht="12.75">
      <c r="A422" s="811">
        <v>80251</v>
      </c>
      <c r="B422" s="812" t="s">
        <v>507</v>
      </c>
      <c r="C422" s="813" t="s">
        <v>109</v>
      </c>
      <c r="D422" s="802">
        <v>16</v>
      </c>
      <c r="E422" s="802">
        <v>544.74</v>
      </c>
      <c r="F422" s="863">
        <f t="shared" si="6"/>
        <v>8715.84</v>
      </c>
      <c r="G422" s="218"/>
      <c r="H422" s="219"/>
      <c r="I422" s="219"/>
      <c r="J422" s="219"/>
      <c r="K422" s="219"/>
      <c r="L422" s="219"/>
      <c r="M422" s="219"/>
      <c r="N422" s="220"/>
      <c r="O422" s="219"/>
      <c r="P422" s="219"/>
      <c r="Q422" s="219"/>
      <c r="R422" s="219"/>
      <c r="S422" s="219"/>
      <c r="T422" s="219"/>
      <c r="U422" s="219"/>
      <c r="V422" s="219"/>
      <c r="W422" s="219"/>
      <c r="X422" s="219"/>
      <c r="Y422" s="219"/>
      <c r="Z422" s="219"/>
    </row>
    <row r="423" spans="1:26" s="221" customFormat="1" ht="12.75" customHeight="1">
      <c r="A423" s="811">
        <v>80253</v>
      </c>
      <c r="B423" s="812" t="s">
        <v>508</v>
      </c>
      <c r="C423" s="813" t="s">
        <v>109</v>
      </c>
      <c r="D423" s="802">
        <v>16</v>
      </c>
      <c r="E423" s="802">
        <v>520.79</v>
      </c>
      <c r="F423" s="863">
        <f t="shared" si="6"/>
        <v>8332.64</v>
      </c>
      <c r="G423" s="218"/>
      <c r="H423" s="219"/>
      <c r="I423" s="219"/>
      <c r="J423" s="219"/>
      <c r="K423" s="219"/>
      <c r="L423" s="219"/>
      <c r="M423" s="219"/>
      <c r="N423" s="220"/>
      <c r="O423" s="219"/>
      <c r="P423" s="219"/>
      <c r="Q423" s="219"/>
      <c r="R423" s="219"/>
      <c r="S423" s="219"/>
      <c r="T423" s="219"/>
      <c r="U423" s="219"/>
      <c r="V423" s="219"/>
      <c r="W423" s="219"/>
      <c r="X423" s="219"/>
      <c r="Y423" s="219"/>
      <c r="Z423" s="219"/>
    </row>
    <row r="424" spans="1:26" s="221" customFormat="1" ht="12.75">
      <c r="A424" s="811">
        <v>80254</v>
      </c>
      <c r="B424" s="812" t="s">
        <v>509</v>
      </c>
      <c r="C424" s="813" t="s">
        <v>109</v>
      </c>
      <c r="D424" s="802">
        <v>16</v>
      </c>
      <c r="E424" s="802">
        <v>724.41</v>
      </c>
      <c r="F424" s="863">
        <f t="shared" si="6"/>
        <v>11590.56</v>
      </c>
      <c r="G424" s="218"/>
      <c r="H424" s="219"/>
      <c r="I424" s="219"/>
      <c r="J424" s="219"/>
      <c r="K424" s="219"/>
      <c r="L424" s="219"/>
      <c r="M424" s="219"/>
      <c r="N424" s="220"/>
      <c r="O424" s="219"/>
      <c r="P424" s="219"/>
      <c r="Q424" s="219"/>
      <c r="R424" s="219"/>
      <c r="S424" s="219"/>
      <c r="T424" s="219"/>
      <c r="U424" s="219"/>
      <c r="V424" s="219"/>
      <c r="W424" s="219"/>
      <c r="X424" s="219"/>
      <c r="Y424" s="219"/>
      <c r="Z424" s="219"/>
    </row>
    <row r="425" spans="1:26" s="221" customFormat="1" ht="12.75">
      <c r="A425" s="811">
        <v>80258</v>
      </c>
      <c r="B425" s="812" t="s">
        <v>510</v>
      </c>
      <c r="C425" s="813" t="s">
        <v>109</v>
      </c>
      <c r="D425" s="802">
        <v>16</v>
      </c>
      <c r="E425" s="802">
        <v>639.46</v>
      </c>
      <c r="F425" s="863">
        <f t="shared" si="6"/>
        <v>10231.36</v>
      </c>
      <c r="G425" s="218"/>
      <c r="H425" s="219"/>
      <c r="I425" s="219"/>
      <c r="J425" s="219"/>
      <c r="K425" s="219"/>
      <c r="L425" s="219"/>
      <c r="M425" s="219"/>
      <c r="N425" s="220"/>
      <c r="O425" s="219"/>
      <c r="P425" s="219"/>
      <c r="Q425" s="219"/>
      <c r="R425" s="219"/>
      <c r="S425" s="219"/>
      <c r="T425" s="219"/>
      <c r="U425" s="219"/>
      <c r="V425" s="219"/>
      <c r="W425" s="219"/>
      <c r="X425" s="219"/>
      <c r="Y425" s="219"/>
      <c r="Z425" s="219"/>
    </row>
    <row r="426" spans="1:26" s="221" customFormat="1" ht="12.75">
      <c r="A426" s="811">
        <v>80262</v>
      </c>
      <c r="B426" s="812" t="s">
        <v>511</v>
      </c>
      <c r="C426" s="813" t="s">
        <v>109</v>
      </c>
      <c r="D426" s="802">
        <v>64</v>
      </c>
      <c r="E426" s="802">
        <v>690.51</v>
      </c>
      <c r="F426" s="863">
        <f t="shared" si="6"/>
        <v>44192.639999999999</v>
      </c>
      <c r="G426" s="218"/>
      <c r="H426" s="219"/>
      <c r="I426" s="219"/>
      <c r="J426" s="219"/>
      <c r="K426" s="219"/>
      <c r="L426" s="219"/>
      <c r="M426" s="219"/>
      <c r="N426" s="220"/>
      <c r="O426" s="219"/>
      <c r="P426" s="219"/>
      <c r="Q426" s="219"/>
      <c r="R426" s="219"/>
      <c r="S426" s="219"/>
      <c r="T426" s="219"/>
      <c r="U426" s="219"/>
      <c r="V426" s="219"/>
      <c r="W426" s="219"/>
      <c r="X426" s="219"/>
      <c r="Y426" s="219"/>
      <c r="Z426" s="219"/>
    </row>
    <row r="427" spans="1:26" s="221" customFormat="1" ht="12.75">
      <c r="A427" s="811">
        <v>80266</v>
      </c>
      <c r="B427" s="812" t="s">
        <v>512</v>
      </c>
      <c r="C427" s="813" t="s">
        <v>109</v>
      </c>
      <c r="D427" s="802">
        <v>16</v>
      </c>
      <c r="E427" s="802">
        <v>792.83</v>
      </c>
      <c r="F427" s="863">
        <f t="shared" si="6"/>
        <v>12685.28</v>
      </c>
      <c r="G427" s="218"/>
      <c r="H427" s="219"/>
      <c r="I427" s="219"/>
      <c r="J427" s="219"/>
      <c r="K427" s="219"/>
      <c r="L427" s="219"/>
      <c r="M427" s="219"/>
      <c r="N427" s="220"/>
      <c r="O427" s="219"/>
      <c r="P427" s="219"/>
      <c r="Q427" s="219"/>
      <c r="R427" s="219"/>
      <c r="S427" s="219"/>
      <c r="T427" s="219"/>
      <c r="U427" s="219"/>
      <c r="V427" s="219"/>
      <c r="W427" s="219"/>
      <c r="X427" s="219"/>
      <c r="Y427" s="219"/>
      <c r="Z427" s="219"/>
    </row>
    <row r="428" spans="1:26" s="221" customFormat="1" ht="12.75">
      <c r="A428" s="811">
        <v>80274</v>
      </c>
      <c r="B428" s="812" t="s">
        <v>513</v>
      </c>
      <c r="C428" s="813" t="s">
        <v>109</v>
      </c>
      <c r="D428" s="802">
        <v>40</v>
      </c>
      <c r="E428" s="802">
        <v>82.56</v>
      </c>
      <c r="F428" s="863">
        <f t="shared" si="6"/>
        <v>3302.4</v>
      </c>
      <c r="G428" s="218"/>
      <c r="H428" s="219"/>
      <c r="I428" s="219"/>
      <c r="J428" s="219"/>
      <c r="K428" s="219"/>
      <c r="L428" s="219"/>
      <c r="M428" s="219"/>
      <c r="N428" s="220"/>
      <c r="O428" s="219"/>
      <c r="P428" s="219"/>
      <c r="Q428" s="219"/>
      <c r="R428" s="219"/>
      <c r="S428" s="219"/>
      <c r="T428" s="219"/>
      <c r="U428" s="219"/>
      <c r="V428" s="219"/>
      <c r="W428" s="219"/>
      <c r="X428" s="219"/>
      <c r="Y428" s="219"/>
      <c r="Z428" s="219"/>
    </row>
    <row r="429" spans="1:26" s="221" customFormat="1" ht="12.75">
      <c r="A429" s="811">
        <v>80275</v>
      </c>
      <c r="B429" s="812" t="s">
        <v>514</v>
      </c>
      <c r="C429" s="813" t="s">
        <v>109</v>
      </c>
      <c r="D429" s="802">
        <v>40</v>
      </c>
      <c r="E429" s="802">
        <v>84.800000000000011</v>
      </c>
      <c r="F429" s="863">
        <f t="shared" si="6"/>
        <v>3392</v>
      </c>
      <c r="G429" s="218"/>
      <c r="H429" s="219"/>
      <c r="I429" s="219"/>
      <c r="J429" s="219"/>
      <c r="K429" s="219"/>
      <c r="L429" s="219"/>
      <c r="M429" s="219"/>
      <c r="N429" s="220"/>
      <c r="O429" s="219"/>
      <c r="P429" s="219"/>
      <c r="Q429" s="219"/>
      <c r="R429" s="219"/>
      <c r="S429" s="219"/>
      <c r="T429" s="219"/>
      <c r="U429" s="219"/>
      <c r="V429" s="219"/>
      <c r="W429" s="219"/>
      <c r="X429" s="219"/>
      <c r="Y429" s="219"/>
      <c r="Z429" s="219"/>
    </row>
    <row r="430" spans="1:26" s="221" customFormat="1" ht="25.5">
      <c r="A430" s="811">
        <v>80276</v>
      </c>
      <c r="B430" s="812" t="s">
        <v>515</v>
      </c>
      <c r="C430" s="813" t="s">
        <v>109</v>
      </c>
      <c r="D430" s="802">
        <v>40</v>
      </c>
      <c r="E430" s="802">
        <v>229.41</v>
      </c>
      <c r="F430" s="863">
        <f t="shared" si="6"/>
        <v>9176.4</v>
      </c>
      <c r="G430" s="218"/>
      <c r="H430" s="219"/>
      <c r="I430" s="219"/>
      <c r="J430" s="219"/>
      <c r="K430" s="219"/>
      <c r="L430" s="219"/>
      <c r="M430" s="219"/>
      <c r="N430" s="220"/>
      <c r="O430" s="219"/>
      <c r="P430" s="219"/>
      <c r="Q430" s="219"/>
      <c r="R430" s="219"/>
      <c r="S430" s="219"/>
      <c r="T430" s="219"/>
      <c r="U430" s="219"/>
      <c r="V430" s="219"/>
      <c r="W430" s="219"/>
      <c r="X430" s="219"/>
      <c r="Y430" s="219"/>
      <c r="Z430" s="219"/>
    </row>
    <row r="431" spans="1:26" s="221" customFormat="1" ht="12.75">
      <c r="A431" s="811">
        <v>80280</v>
      </c>
      <c r="B431" s="812" t="s">
        <v>516</v>
      </c>
      <c r="C431" s="813" t="s">
        <v>109</v>
      </c>
      <c r="D431" s="802">
        <v>160</v>
      </c>
      <c r="E431" s="802">
        <v>145.21</v>
      </c>
      <c r="F431" s="863">
        <f t="shared" si="6"/>
        <v>23233.599999999999</v>
      </c>
      <c r="G431" s="218"/>
      <c r="H431" s="219"/>
      <c r="I431" s="219"/>
      <c r="J431" s="219"/>
      <c r="K431" s="219"/>
      <c r="L431" s="219"/>
      <c r="M431" s="219"/>
      <c r="N431" s="220"/>
      <c r="O431" s="219"/>
      <c r="P431" s="219"/>
      <c r="Q431" s="219"/>
      <c r="R431" s="219"/>
      <c r="S431" s="219"/>
      <c r="T431" s="219"/>
      <c r="U431" s="219"/>
      <c r="V431" s="219"/>
      <c r="W431" s="219"/>
      <c r="X431" s="219"/>
      <c r="Y431" s="219"/>
      <c r="Z431" s="219"/>
    </row>
    <row r="432" spans="1:26" s="221" customFormat="1" ht="25.5">
      <c r="A432" s="811">
        <v>80281</v>
      </c>
      <c r="B432" s="812" t="s">
        <v>517</v>
      </c>
      <c r="C432" s="813" t="s">
        <v>109</v>
      </c>
      <c r="D432" s="802">
        <v>80</v>
      </c>
      <c r="E432" s="802">
        <v>110.81</v>
      </c>
      <c r="F432" s="863">
        <f t="shared" si="6"/>
        <v>8864.7999999999993</v>
      </c>
      <c r="G432" s="218"/>
      <c r="H432" s="219"/>
      <c r="I432" s="219"/>
      <c r="J432" s="219"/>
      <c r="K432" s="219"/>
      <c r="L432" s="219"/>
      <c r="M432" s="219"/>
      <c r="N432" s="220"/>
      <c r="O432" s="219"/>
      <c r="P432" s="219"/>
      <c r="Q432" s="219"/>
      <c r="R432" s="219"/>
      <c r="S432" s="219"/>
      <c r="T432" s="219"/>
      <c r="U432" s="219"/>
      <c r="V432" s="219"/>
      <c r="W432" s="219"/>
      <c r="X432" s="219"/>
      <c r="Y432" s="219"/>
      <c r="Z432" s="219"/>
    </row>
    <row r="433" spans="1:26" s="221" customFormat="1" ht="25.5">
      <c r="A433" s="811">
        <v>80301</v>
      </c>
      <c r="B433" s="812" t="s">
        <v>518</v>
      </c>
      <c r="C433" s="813" t="s">
        <v>109</v>
      </c>
      <c r="D433" s="802">
        <v>8</v>
      </c>
      <c r="E433" s="802">
        <v>759.48</v>
      </c>
      <c r="F433" s="863">
        <f t="shared" si="6"/>
        <v>6075.84</v>
      </c>
      <c r="G433" s="218"/>
      <c r="H433" s="219"/>
      <c r="I433" s="219"/>
      <c r="J433" s="219"/>
      <c r="K433" s="219"/>
      <c r="L433" s="219"/>
      <c r="M433" s="219"/>
      <c r="N433" s="220"/>
      <c r="O433" s="219"/>
      <c r="P433" s="219"/>
      <c r="Q433" s="219"/>
      <c r="R433" s="219"/>
      <c r="S433" s="219"/>
      <c r="T433" s="219"/>
      <c r="U433" s="219"/>
      <c r="V433" s="219"/>
      <c r="W433" s="219"/>
      <c r="X433" s="219"/>
      <c r="Y433" s="219"/>
      <c r="Z433" s="219"/>
    </row>
    <row r="434" spans="1:26" s="221" customFormat="1" ht="12.75">
      <c r="A434" s="817">
        <v>80305</v>
      </c>
      <c r="B434" s="818" t="s">
        <v>519</v>
      </c>
      <c r="C434" s="819" t="s">
        <v>109</v>
      </c>
      <c r="D434" s="803">
        <v>16</v>
      </c>
      <c r="E434" s="803">
        <v>240.61</v>
      </c>
      <c r="F434" s="865">
        <f t="shared" si="6"/>
        <v>3849.76</v>
      </c>
      <c r="G434" s="218"/>
      <c r="H434" s="219"/>
      <c r="I434" s="219"/>
      <c r="J434" s="219"/>
      <c r="K434" s="219"/>
      <c r="L434" s="219"/>
      <c r="M434" s="219"/>
      <c r="N434" s="220"/>
      <c r="O434" s="219"/>
      <c r="P434" s="219"/>
      <c r="Q434" s="219"/>
      <c r="R434" s="219"/>
      <c r="S434" s="219"/>
      <c r="T434" s="219"/>
      <c r="U434" s="219"/>
      <c r="V434" s="219"/>
      <c r="W434" s="219"/>
      <c r="X434" s="219"/>
      <c r="Y434" s="219"/>
      <c r="Z434" s="219"/>
    </row>
    <row r="435" spans="1:26" s="221" customFormat="1" ht="12.75">
      <c r="A435" s="808">
        <v>80306</v>
      </c>
      <c r="B435" s="809" t="s">
        <v>520</v>
      </c>
      <c r="C435" s="810" t="s">
        <v>109</v>
      </c>
      <c r="D435" s="803">
        <v>16</v>
      </c>
      <c r="E435" s="801">
        <v>240.85000000000002</v>
      </c>
      <c r="F435" s="863">
        <f t="shared" si="6"/>
        <v>3853.6</v>
      </c>
      <c r="G435" s="232"/>
      <c r="N435" s="231"/>
    </row>
    <row r="436" spans="1:26" s="221" customFormat="1" ht="12.75">
      <c r="A436" s="811">
        <v>80311</v>
      </c>
      <c r="B436" s="812" t="s">
        <v>521</v>
      </c>
      <c r="C436" s="813" t="s">
        <v>109</v>
      </c>
      <c r="D436" s="803">
        <v>16</v>
      </c>
      <c r="E436" s="802">
        <v>954.34</v>
      </c>
      <c r="F436" s="863">
        <f t="shared" si="6"/>
        <v>15269.44</v>
      </c>
      <c r="G436" s="218"/>
      <c r="H436" s="219"/>
      <c r="I436" s="219"/>
      <c r="J436" s="219"/>
      <c r="K436" s="219"/>
      <c r="L436" s="219"/>
      <c r="M436" s="219"/>
      <c r="N436" s="220"/>
      <c r="O436" s="219"/>
      <c r="P436" s="219"/>
      <c r="Q436" s="219"/>
      <c r="R436" s="219"/>
      <c r="S436" s="219"/>
      <c r="T436" s="219"/>
      <c r="U436" s="219"/>
      <c r="V436" s="219"/>
      <c r="W436" s="219"/>
      <c r="X436" s="219"/>
      <c r="Y436" s="219"/>
      <c r="Z436" s="219"/>
    </row>
    <row r="437" spans="1:26" s="221" customFormat="1" ht="12.75">
      <c r="A437" s="811">
        <v>80320</v>
      </c>
      <c r="B437" s="812" t="s">
        <v>522</v>
      </c>
      <c r="C437" s="813" t="s">
        <v>109</v>
      </c>
      <c r="D437" s="802">
        <v>8</v>
      </c>
      <c r="E437" s="802">
        <v>255.36</v>
      </c>
      <c r="F437" s="863">
        <f t="shared" si="6"/>
        <v>2042.88</v>
      </c>
      <c r="G437" s="218"/>
      <c r="H437" s="219"/>
      <c r="I437" s="219"/>
      <c r="J437" s="219"/>
      <c r="K437" s="219"/>
      <c r="L437" s="219"/>
      <c r="M437" s="219"/>
      <c r="N437" s="220"/>
      <c r="O437" s="219"/>
      <c r="P437" s="219"/>
      <c r="Q437" s="219"/>
      <c r="R437" s="219"/>
      <c r="S437" s="219"/>
      <c r="T437" s="219"/>
      <c r="U437" s="219"/>
      <c r="V437" s="219"/>
      <c r="W437" s="219"/>
      <c r="X437" s="219"/>
      <c r="Y437" s="219"/>
      <c r="Z437" s="219"/>
    </row>
    <row r="438" spans="1:26" s="221" customFormat="1" ht="12.75">
      <c r="A438" s="814">
        <v>86000</v>
      </c>
      <c r="B438" s="815" t="s">
        <v>210</v>
      </c>
      <c r="C438" s="816" t="s">
        <v>134</v>
      </c>
      <c r="D438" s="802"/>
      <c r="E438" s="802"/>
      <c r="F438" s="863">
        <f t="shared" si="6"/>
        <v>0</v>
      </c>
      <c r="G438" s="218"/>
      <c r="H438" s="219"/>
      <c r="I438" s="219"/>
      <c r="J438" s="219"/>
      <c r="K438" s="219"/>
      <c r="L438" s="219"/>
      <c r="M438" s="219"/>
      <c r="N438" s="220"/>
      <c r="O438" s="219"/>
      <c r="P438" s="219"/>
      <c r="Q438" s="219"/>
      <c r="R438" s="219"/>
      <c r="S438" s="219"/>
      <c r="T438" s="219"/>
      <c r="U438" s="219"/>
      <c r="V438" s="219"/>
      <c r="W438" s="219"/>
      <c r="X438" s="219"/>
      <c r="Y438" s="219"/>
      <c r="Z438" s="219"/>
    </row>
    <row r="439" spans="1:26" s="221" customFormat="1" ht="12.75">
      <c r="A439" s="811">
        <v>86001</v>
      </c>
      <c r="B439" s="812" t="s">
        <v>523</v>
      </c>
      <c r="C439" s="813" t="s">
        <v>109</v>
      </c>
      <c r="D439" s="802">
        <v>80</v>
      </c>
      <c r="E439" s="802">
        <v>22.9</v>
      </c>
      <c r="F439" s="863">
        <f t="shared" si="6"/>
        <v>1832</v>
      </c>
      <c r="G439" s="218"/>
      <c r="H439" s="219"/>
      <c r="I439" s="219"/>
      <c r="J439" s="219"/>
      <c r="K439" s="219"/>
      <c r="L439" s="219"/>
      <c r="M439" s="219"/>
      <c r="N439" s="220"/>
      <c r="O439" s="219"/>
      <c r="P439" s="219"/>
      <c r="Q439" s="219"/>
      <c r="R439" s="219"/>
      <c r="S439" s="219"/>
      <c r="T439" s="219"/>
      <c r="U439" s="219"/>
      <c r="V439" s="219"/>
      <c r="W439" s="219"/>
      <c r="X439" s="219"/>
      <c r="Y439" s="219"/>
      <c r="Z439" s="219"/>
    </row>
    <row r="440" spans="1:26" s="221" customFormat="1" ht="12.75">
      <c r="A440" s="811">
        <v>86005</v>
      </c>
      <c r="B440" s="812" t="s">
        <v>524</v>
      </c>
      <c r="C440" s="813" t="s">
        <v>132</v>
      </c>
      <c r="D440" s="802">
        <v>32</v>
      </c>
      <c r="E440" s="802">
        <v>39.26</v>
      </c>
      <c r="F440" s="863">
        <f t="shared" si="6"/>
        <v>1256.32</v>
      </c>
      <c r="G440" s="218"/>
      <c r="H440" s="219"/>
      <c r="I440" s="219"/>
      <c r="J440" s="219"/>
      <c r="K440" s="219"/>
      <c r="L440" s="219"/>
      <c r="M440" s="219"/>
      <c r="N440" s="220"/>
      <c r="O440" s="219"/>
      <c r="P440" s="219"/>
      <c r="Q440" s="219"/>
      <c r="R440" s="219"/>
      <c r="S440" s="219"/>
      <c r="T440" s="219"/>
      <c r="U440" s="219"/>
      <c r="V440" s="219"/>
      <c r="W440" s="219"/>
      <c r="X440" s="219"/>
      <c r="Y440" s="219"/>
      <c r="Z440" s="219"/>
    </row>
    <row r="441" spans="1:26" s="221" customFormat="1" ht="12.75">
      <c r="A441" s="811">
        <v>86020</v>
      </c>
      <c r="B441" s="812" t="s">
        <v>525</v>
      </c>
      <c r="C441" s="813" t="s">
        <v>132</v>
      </c>
      <c r="D441" s="802">
        <v>32</v>
      </c>
      <c r="E441" s="802">
        <v>16.09</v>
      </c>
      <c r="F441" s="863">
        <f t="shared" si="6"/>
        <v>514.88</v>
      </c>
      <c r="G441" s="218"/>
      <c r="H441" s="219"/>
      <c r="I441" s="219"/>
      <c r="J441" s="219"/>
      <c r="K441" s="219"/>
      <c r="L441" s="219"/>
      <c r="M441" s="219"/>
      <c r="N441" s="220"/>
      <c r="O441" s="219"/>
      <c r="P441" s="219"/>
      <c r="Q441" s="219"/>
      <c r="R441" s="219"/>
      <c r="S441" s="219"/>
      <c r="T441" s="219"/>
      <c r="U441" s="219"/>
      <c r="V441" s="219"/>
      <c r="W441" s="219"/>
      <c r="X441" s="219"/>
      <c r="Y441" s="219"/>
      <c r="Z441" s="219"/>
    </row>
    <row r="442" spans="1:26" s="221" customFormat="1" ht="12.75">
      <c r="A442" s="811">
        <v>86021</v>
      </c>
      <c r="B442" s="812" t="s">
        <v>526</v>
      </c>
      <c r="C442" s="813" t="s">
        <v>132</v>
      </c>
      <c r="D442" s="802">
        <v>32</v>
      </c>
      <c r="E442" s="802">
        <v>12.86</v>
      </c>
      <c r="F442" s="863">
        <f t="shared" si="6"/>
        <v>411.52</v>
      </c>
      <c r="G442" s="218"/>
      <c r="H442" s="219"/>
      <c r="I442" s="219"/>
      <c r="J442" s="219"/>
      <c r="K442" s="219"/>
      <c r="L442" s="219"/>
      <c r="M442" s="219"/>
      <c r="N442" s="220"/>
      <c r="O442" s="219"/>
      <c r="P442" s="219"/>
      <c r="Q442" s="219"/>
      <c r="R442" s="219"/>
      <c r="S442" s="219"/>
      <c r="T442" s="219"/>
      <c r="U442" s="219"/>
      <c r="V442" s="219"/>
      <c r="W442" s="219"/>
      <c r="X442" s="219"/>
      <c r="Y442" s="219"/>
      <c r="Z442" s="219"/>
    </row>
    <row r="443" spans="1:26" s="221" customFormat="1" ht="12.75">
      <c r="A443" s="811">
        <v>86022</v>
      </c>
      <c r="B443" s="812" t="s">
        <v>527</v>
      </c>
      <c r="C443" s="813" t="s">
        <v>132</v>
      </c>
      <c r="D443" s="802">
        <v>32</v>
      </c>
      <c r="E443" s="802">
        <v>4.5</v>
      </c>
      <c r="F443" s="863">
        <f t="shared" si="6"/>
        <v>144</v>
      </c>
      <c r="G443" s="218"/>
      <c r="H443" s="219"/>
      <c r="I443" s="219"/>
      <c r="J443" s="219"/>
      <c r="K443" s="219"/>
      <c r="L443" s="219"/>
      <c r="M443" s="219"/>
      <c r="N443" s="220"/>
      <c r="O443" s="219"/>
      <c r="P443" s="219"/>
      <c r="Q443" s="219"/>
      <c r="R443" s="219"/>
      <c r="S443" s="219"/>
      <c r="T443" s="219"/>
      <c r="U443" s="219"/>
      <c r="V443" s="219"/>
      <c r="W443" s="219"/>
      <c r="X443" s="219"/>
      <c r="Y443" s="219"/>
      <c r="Z443" s="219"/>
    </row>
    <row r="444" spans="1:26" s="221" customFormat="1" ht="12.75">
      <c r="A444" s="814">
        <v>87000</v>
      </c>
      <c r="B444" s="815" t="s">
        <v>217</v>
      </c>
      <c r="C444" s="816" t="s">
        <v>134</v>
      </c>
      <c r="D444" s="802"/>
      <c r="E444" s="802"/>
      <c r="F444" s="863">
        <f t="shared" si="6"/>
        <v>0</v>
      </c>
      <c r="G444" s="218"/>
      <c r="H444" s="219"/>
      <c r="I444" s="219"/>
      <c r="J444" s="219"/>
      <c r="K444" s="219"/>
      <c r="L444" s="219"/>
      <c r="M444" s="219"/>
      <c r="N444" s="220"/>
      <c r="O444" s="219"/>
      <c r="P444" s="219"/>
      <c r="Q444" s="219"/>
      <c r="R444" s="219"/>
      <c r="S444" s="219"/>
      <c r="T444" s="219"/>
      <c r="U444" s="219"/>
      <c r="V444" s="219"/>
      <c r="W444" s="219"/>
      <c r="X444" s="219"/>
      <c r="Y444" s="219"/>
      <c r="Z444" s="219"/>
    </row>
    <row r="445" spans="1:26" s="221" customFormat="1" ht="12.75">
      <c r="A445" s="811">
        <v>87001</v>
      </c>
      <c r="B445" s="812" t="s">
        <v>528</v>
      </c>
      <c r="C445" s="813" t="s">
        <v>109</v>
      </c>
      <c r="D445" s="802">
        <v>32</v>
      </c>
      <c r="E445" s="802">
        <v>32.71</v>
      </c>
      <c r="F445" s="863">
        <f t="shared" si="6"/>
        <v>1046.72</v>
      </c>
      <c r="G445" s="218"/>
      <c r="H445" s="219"/>
      <c r="I445" s="219"/>
      <c r="J445" s="219"/>
      <c r="K445" s="219"/>
      <c r="L445" s="219"/>
      <c r="M445" s="219"/>
      <c r="N445" s="220"/>
      <c r="O445" s="219"/>
      <c r="P445" s="219"/>
      <c r="Q445" s="219"/>
      <c r="R445" s="219"/>
      <c r="S445" s="219"/>
      <c r="T445" s="219"/>
      <c r="U445" s="219"/>
      <c r="V445" s="219"/>
      <c r="W445" s="219"/>
      <c r="X445" s="219"/>
      <c r="Y445" s="219"/>
      <c r="Z445" s="219"/>
    </row>
    <row r="446" spans="1:26" s="221" customFormat="1" ht="12.75">
      <c r="A446" s="811">
        <v>87005</v>
      </c>
      <c r="B446" s="812" t="s">
        <v>529</v>
      </c>
      <c r="C446" s="813" t="s">
        <v>132</v>
      </c>
      <c r="D446" s="802">
        <v>32</v>
      </c>
      <c r="E446" s="802">
        <v>42.53</v>
      </c>
      <c r="F446" s="863">
        <f t="shared" si="6"/>
        <v>1360.96</v>
      </c>
      <c r="G446" s="232"/>
      <c r="N446" s="231"/>
    </row>
    <row r="447" spans="1:26" s="221" customFormat="1" ht="12.75">
      <c r="A447" s="811">
        <v>87020</v>
      </c>
      <c r="B447" s="812" t="s">
        <v>530</v>
      </c>
      <c r="C447" s="813" t="s">
        <v>122</v>
      </c>
      <c r="D447" s="802">
        <v>32</v>
      </c>
      <c r="E447" s="802">
        <v>38.6</v>
      </c>
      <c r="F447" s="863">
        <f t="shared" si="6"/>
        <v>1235.2</v>
      </c>
      <c r="G447" s="218"/>
      <c r="H447" s="219"/>
      <c r="I447" s="219"/>
      <c r="J447" s="219"/>
      <c r="K447" s="219"/>
      <c r="L447" s="219"/>
      <c r="M447" s="219"/>
      <c r="N447" s="220"/>
      <c r="O447" s="219"/>
      <c r="P447" s="219"/>
      <c r="Q447" s="219"/>
      <c r="R447" s="219"/>
      <c r="S447" s="219"/>
      <c r="T447" s="219"/>
      <c r="U447" s="219"/>
      <c r="V447" s="219"/>
      <c r="W447" s="219"/>
      <c r="X447" s="219"/>
      <c r="Y447" s="219"/>
      <c r="Z447" s="219"/>
    </row>
    <row r="448" spans="1:26" s="221" customFormat="1" ht="12.75">
      <c r="A448" s="811">
        <v>87021</v>
      </c>
      <c r="B448" s="812" t="s">
        <v>531</v>
      </c>
      <c r="C448" s="813" t="s">
        <v>132</v>
      </c>
      <c r="D448" s="802">
        <v>32</v>
      </c>
      <c r="E448" s="802">
        <v>35.39</v>
      </c>
      <c r="F448" s="863">
        <f t="shared" si="6"/>
        <v>1132.48</v>
      </c>
      <c r="G448" s="218"/>
      <c r="H448" s="219"/>
      <c r="I448" s="219"/>
      <c r="J448" s="219"/>
      <c r="K448" s="219"/>
      <c r="L448" s="219"/>
      <c r="M448" s="219"/>
      <c r="N448" s="220"/>
      <c r="O448" s="219"/>
      <c r="P448" s="219"/>
      <c r="Q448" s="219"/>
      <c r="R448" s="219"/>
      <c r="S448" s="219"/>
      <c r="T448" s="219"/>
      <c r="U448" s="219"/>
      <c r="V448" s="219"/>
      <c r="W448" s="219"/>
      <c r="X448" s="219"/>
      <c r="Y448" s="219"/>
      <c r="Z448" s="219"/>
    </row>
    <row r="449" spans="1:26" s="221" customFormat="1" ht="12.75">
      <c r="A449" s="811">
        <v>87022</v>
      </c>
      <c r="B449" s="812" t="s">
        <v>532</v>
      </c>
      <c r="C449" s="813" t="s">
        <v>132</v>
      </c>
      <c r="D449" s="802">
        <v>32</v>
      </c>
      <c r="E449" s="802">
        <v>6.44</v>
      </c>
      <c r="F449" s="863">
        <f t="shared" si="6"/>
        <v>206.08</v>
      </c>
      <c r="G449" s="218"/>
      <c r="H449" s="219"/>
      <c r="I449" s="219"/>
      <c r="J449" s="219"/>
      <c r="K449" s="219"/>
      <c r="L449" s="219"/>
      <c r="M449" s="219"/>
      <c r="N449" s="220"/>
      <c r="O449" s="219"/>
      <c r="P449" s="219"/>
      <c r="Q449" s="219"/>
      <c r="R449" s="219"/>
      <c r="S449" s="219"/>
      <c r="T449" s="219"/>
      <c r="U449" s="219"/>
      <c r="V449" s="219"/>
      <c r="W449" s="219"/>
      <c r="X449" s="219"/>
      <c r="Y449" s="219"/>
      <c r="Z449" s="219"/>
    </row>
    <row r="450" spans="1:26" s="221" customFormat="1" ht="12.75">
      <c r="A450" s="814">
        <v>88000</v>
      </c>
      <c r="B450" s="815" t="s">
        <v>264</v>
      </c>
      <c r="C450" s="816" t="s">
        <v>134</v>
      </c>
      <c r="D450" s="802"/>
      <c r="E450" s="802"/>
      <c r="F450" s="863">
        <f t="shared" si="6"/>
        <v>0</v>
      </c>
      <c r="G450" s="218"/>
      <c r="H450" s="219"/>
      <c r="I450" s="219"/>
      <c r="J450" s="219"/>
      <c r="K450" s="219"/>
      <c r="L450" s="219"/>
      <c r="M450" s="219"/>
      <c r="N450" s="220"/>
      <c r="O450" s="219"/>
      <c r="P450" s="219"/>
      <c r="Q450" s="219"/>
      <c r="R450" s="219"/>
      <c r="S450" s="219"/>
      <c r="T450" s="219"/>
      <c r="U450" s="219"/>
      <c r="V450" s="219"/>
      <c r="W450" s="219"/>
      <c r="X450" s="219"/>
      <c r="Y450" s="219"/>
      <c r="Z450" s="219"/>
    </row>
    <row r="451" spans="1:26" s="221" customFormat="1" ht="12.75">
      <c r="A451" s="811">
        <v>88020</v>
      </c>
      <c r="B451" s="812" t="s">
        <v>533</v>
      </c>
      <c r="C451" s="813" t="s">
        <v>122</v>
      </c>
      <c r="D451" s="802">
        <v>32</v>
      </c>
      <c r="E451" s="802">
        <v>42</v>
      </c>
      <c r="F451" s="863">
        <f t="shared" si="6"/>
        <v>1344</v>
      </c>
      <c r="G451" s="218"/>
      <c r="H451" s="219"/>
      <c r="I451" s="219"/>
      <c r="J451" s="219"/>
      <c r="K451" s="219"/>
      <c r="L451" s="219"/>
      <c r="M451" s="219"/>
      <c r="N451" s="220"/>
      <c r="O451" s="219"/>
      <c r="P451" s="219"/>
      <c r="Q451" s="219"/>
      <c r="R451" s="219"/>
      <c r="S451" s="219"/>
      <c r="T451" s="219"/>
      <c r="U451" s="219"/>
      <c r="V451" s="219"/>
      <c r="W451" s="219"/>
      <c r="X451" s="219"/>
      <c r="Y451" s="219"/>
      <c r="Z451" s="219"/>
    </row>
    <row r="452" spans="1:26" s="221" customFormat="1" ht="12.75">
      <c r="A452" s="811">
        <v>88021</v>
      </c>
      <c r="B452" s="812" t="s">
        <v>534</v>
      </c>
      <c r="C452" s="813" t="s">
        <v>132</v>
      </c>
      <c r="D452" s="802">
        <v>32</v>
      </c>
      <c r="E452" s="802">
        <v>40.08</v>
      </c>
      <c r="F452" s="863">
        <f t="shared" si="6"/>
        <v>1282.56</v>
      </c>
      <c r="G452" s="218"/>
      <c r="H452" s="219"/>
      <c r="I452" s="219"/>
      <c r="J452" s="219"/>
      <c r="K452" s="219"/>
      <c r="L452" s="219"/>
      <c r="M452" s="219"/>
      <c r="N452" s="220"/>
      <c r="O452" s="219"/>
      <c r="P452" s="219"/>
      <c r="Q452" s="219"/>
      <c r="R452" s="219"/>
      <c r="S452" s="219"/>
      <c r="T452" s="219"/>
      <c r="U452" s="219"/>
      <c r="V452" s="219"/>
      <c r="W452" s="219"/>
      <c r="X452" s="219"/>
      <c r="Y452" s="219"/>
      <c r="Z452" s="219"/>
    </row>
    <row r="453" spans="1:26" s="221" customFormat="1" ht="12.75">
      <c r="A453" s="811">
        <v>88049</v>
      </c>
      <c r="B453" s="812" t="s">
        <v>535</v>
      </c>
      <c r="C453" s="813" t="s">
        <v>109</v>
      </c>
      <c r="D453" s="802">
        <v>32</v>
      </c>
      <c r="E453" s="802">
        <v>4.34</v>
      </c>
      <c r="F453" s="863">
        <f t="shared" si="6"/>
        <v>138.88</v>
      </c>
      <c r="G453" s="218"/>
      <c r="H453" s="219"/>
      <c r="I453" s="219"/>
      <c r="J453" s="219"/>
      <c r="K453" s="219"/>
      <c r="L453" s="219"/>
      <c r="M453" s="219"/>
      <c r="N453" s="220"/>
      <c r="O453" s="219"/>
      <c r="P453" s="219"/>
      <c r="Q453" s="219"/>
      <c r="R453" s="219"/>
      <c r="S453" s="219"/>
      <c r="T453" s="219"/>
      <c r="U453" s="219"/>
      <c r="V453" s="219"/>
      <c r="W453" s="219"/>
      <c r="X453" s="219"/>
      <c r="Y453" s="219"/>
      <c r="Z453" s="219"/>
    </row>
    <row r="454" spans="1:26" s="221" customFormat="1" ht="12.75">
      <c r="A454" s="811">
        <v>88050</v>
      </c>
      <c r="B454" s="812" t="s">
        <v>536</v>
      </c>
      <c r="C454" s="813" t="s">
        <v>173</v>
      </c>
      <c r="D454" s="802">
        <v>800</v>
      </c>
      <c r="E454" s="802">
        <v>7.45</v>
      </c>
      <c r="F454" s="863">
        <f t="shared" si="6"/>
        <v>5960</v>
      </c>
      <c r="G454" s="218"/>
      <c r="H454" s="219"/>
      <c r="I454" s="219"/>
      <c r="J454" s="219"/>
      <c r="K454" s="219"/>
      <c r="L454" s="219"/>
      <c r="M454" s="219"/>
      <c r="N454" s="220"/>
      <c r="O454" s="219"/>
      <c r="P454" s="219"/>
      <c r="Q454" s="219"/>
      <c r="R454" s="219"/>
      <c r="S454" s="219"/>
      <c r="T454" s="219"/>
      <c r="U454" s="219"/>
      <c r="V454" s="219"/>
      <c r="W454" s="219"/>
      <c r="X454" s="219"/>
      <c r="Y454" s="219"/>
      <c r="Z454" s="219"/>
    </row>
    <row r="455" spans="1:26" s="221" customFormat="1" ht="25.5">
      <c r="A455" s="811">
        <v>88051</v>
      </c>
      <c r="B455" s="812" t="s">
        <v>537</v>
      </c>
      <c r="C455" s="813" t="s">
        <v>173</v>
      </c>
      <c r="D455" s="802">
        <v>80</v>
      </c>
      <c r="E455" s="802">
        <v>60.66</v>
      </c>
      <c r="F455" s="863">
        <f t="shared" si="6"/>
        <v>4852.8</v>
      </c>
      <c r="G455" s="218"/>
      <c r="H455" s="219"/>
      <c r="I455" s="219"/>
      <c r="J455" s="219"/>
      <c r="K455" s="219"/>
      <c r="L455" s="219"/>
      <c r="M455" s="219"/>
      <c r="N455" s="220"/>
      <c r="O455" s="219"/>
      <c r="P455" s="219"/>
      <c r="Q455" s="219"/>
      <c r="R455" s="219"/>
      <c r="S455" s="219"/>
      <c r="T455" s="219"/>
      <c r="U455" s="219"/>
      <c r="V455" s="219"/>
      <c r="W455" s="219"/>
      <c r="X455" s="219"/>
      <c r="Y455" s="219"/>
      <c r="Z455" s="219"/>
    </row>
    <row r="456" spans="1:26" s="221" customFormat="1" ht="12.75">
      <c r="A456" s="826">
        <v>90000</v>
      </c>
      <c r="B456" s="827" t="s">
        <v>538</v>
      </c>
      <c r="C456" s="828"/>
      <c r="D456" s="802"/>
      <c r="E456" s="802"/>
      <c r="F456" s="863"/>
      <c r="G456" s="218"/>
      <c r="H456" s="219"/>
      <c r="I456" s="219"/>
      <c r="J456" s="219"/>
      <c r="K456" s="219"/>
      <c r="L456" s="219"/>
      <c r="M456" s="219"/>
      <c r="N456" s="220"/>
      <c r="O456" s="219"/>
      <c r="P456" s="219"/>
      <c r="Q456" s="219"/>
      <c r="R456" s="219"/>
      <c r="S456" s="219"/>
      <c r="T456" s="219"/>
      <c r="U456" s="219"/>
      <c r="V456" s="219"/>
      <c r="W456" s="219"/>
      <c r="X456" s="219"/>
      <c r="Y456" s="219"/>
      <c r="Z456" s="219"/>
    </row>
    <row r="457" spans="1:26" s="221" customFormat="1" ht="12.75">
      <c r="A457" s="811">
        <v>90150</v>
      </c>
      <c r="B457" s="812" t="s">
        <v>539</v>
      </c>
      <c r="C457" s="813" t="s">
        <v>132</v>
      </c>
      <c r="D457" s="802">
        <v>2</v>
      </c>
      <c r="E457" s="802">
        <v>1915.81</v>
      </c>
      <c r="F457" s="863">
        <f t="shared" si="6"/>
        <v>3831.62</v>
      </c>
      <c r="G457" s="218"/>
      <c r="H457" s="219"/>
      <c r="I457" s="219"/>
      <c r="J457" s="219"/>
      <c r="K457" s="219"/>
      <c r="L457" s="219"/>
      <c r="M457" s="219"/>
      <c r="N457" s="220"/>
      <c r="O457" s="219"/>
      <c r="P457" s="219"/>
      <c r="Q457" s="219"/>
      <c r="R457" s="219"/>
      <c r="S457" s="219"/>
      <c r="T457" s="219"/>
      <c r="U457" s="219"/>
      <c r="V457" s="219"/>
      <c r="W457" s="219"/>
      <c r="X457" s="219"/>
      <c r="Y457" s="219"/>
      <c r="Z457" s="219"/>
    </row>
    <row r="458" spans="1:26" s="221" customFormat="1" ht="12.75">
      <c r="A458" s="811">
        <v>90152</v>
      </c>
      <c r="B458" s="812" t="s">
        <v>540</v>
      </c>
      <c r="C458" s="813" t="s">
        <v>132</v>
      </c>
      <c r="D458" s="802">
        <v>2</v>
      </c>
      <c r="E458" s="802">
        <v>1969.43</v>
      </c>
      <c r="F458" s="863">
        <f t="shared" si="6"/>
        <v>3938.86</v>
      </c>
      <c r="G458" s="218"/>
      <c r="H458" s="219"/>
      <c r="I458" s="219"/>
      <c r="J458" s="219"/>
      <c r="K458" s="219"/>
      <c r="L458" s="219"/>
      <c r="M458" s="219"/>
      <c r="N458" s="220"/>
      <c r="O458" s="219"/>
      <c r="P458" s="219"/>
      <c r="Q458" s="219"/>
      <c r="R458" s="219"/>
      <c r="S458" s="219"/>
      <c r="T458" s="219"/>
      <c r="U458" s="219"/>
      <c r="V458" s="219"/>
      <c r="W458" s="219"/>
      <c r="X458" s="219"/>
      <c r="Y458" s="219"/>
      <c r="Z458" s="219"/>
    </row>
    <row r="459" spans="1:26" s="221" customFormat="1" ht="12.75">
      <c r="A459" s="811">
        <v>90153</v>
      </c>
      <c r="B459" s="812" t="s">
        <v>541</v>
      </c>
      <c r="C459" s="813" t="s">
        <v>132</v>
      </c>
      <c r="D459" s="802">
        <v>2</v>
      </c>
      <c r="E459" s="802">
        <v>2265.96</v>
      </c>
      <c r="F459" s="863">
        <f t="shared" si="6"/>
        <v>4531.92</v>
      </c>
      <c r="G459" s="218"/>
      <c r="H459" s="219"/>
      <c r="I459" s="219"/>
      <c r="J459" s="219"/>
      <c r="K459" s="219"/>
      <c r="L459" s="219"/>
      <c r="M459" s="219"/>
      <c r="N459" s="220"/>
      <c r="O459" s="219"/>
      <c r="P459" s="219"/>
      <c r="Q459" s="219"/>
      <c r="R459" s="219"/>
      <c r="S459" s="219"/>
      <c r="T459" s="219"/>
      <c r="U459" s="219"/>
      <c r="V459" s="219"/>
      <c r="W459" s="219"/>
      <c r="X459" s="219"/>
      <c r="Y459" s="219"/>
      <c r="Z459" s="219"/>
    </row>
    <row r="460" spans="1:26" s="221" customFormat="1" ht="12.75">
      <c r="A460" s="811">
        <v>90154</v>
      </c>
      <c r="B460" s="812" t="s">
        <v>542</v>
      </c>
      <c r="C460" s="813" t="s">
        <v>132</v>
      </c>
      <c r="D460" s="802">
        <v>2</v>
      </c>
      <c r="E460" s="802">
        <v>2265.96</v>
      </c>
      <c r="F460" s="863">
        <f t="shared" si="6"/>
        <v>4531.92</v>
      </c>
      <c r="G460" s="218"/>
      <c r="H460" s="219"/>
      <c r="I460" s="219"/>
      <c r="J460" s="219"/>
      <c r="K460" s="219"/>
      <c r="L460" s="219"/>
      <c r="M460" s="219"/>
      <c r="N460" s="220"/>
      <c r="O460" s="219"/>
      <c r="P460" s="219"/>
      <c r="Q460" s="219"/>
      <c r="R460" s="219"/>
      <c r="S460" s="219"/>
      <c r="T460" s="219"/>
      <c r="U460" s="219"/>
      <c r="V460" s="219"/>
      <c r="W460" s="219"/>
      <c r="X460" s="219"/>
      <c r="Y460" s="219"/>
      <c r="Z460" s="219"/>
    </row>
    <row r="461" spans="1:26" s="221" customFormat="1" ht="12.75">
      <c r="A461" s="811">
        <v>90155</v>
      </c>
      <c r="B461" s="812" t="s">
        <v>543</v>
      </c>
      <c r="C461" s="813" t="s">
        <v>132</v>
      </c>
      <c r="D461" s="802">
        <v>2</v>
      </c>
      <c r="E461" s="802">
        <v>2701.63</v>
      </c>
      <c r="F461" s="863">
        <f t="shared" si="6"/>
        <v>5403.26</v>
      </c>
      <c r="G461" s="218"/>
      <c r="H461" s="219"/>
      <c r="I461" s="219"/>
      <c r="J461" s="219"/>
      <c r="K461" s="219"/>
      <c r="L461" s="219"/>
      <c r="M461" s="219"/>
      <c r="N461" s="220"/>
      <c r="O461" s="219"/>
      <c r="P461" s="219"/>
      <c r="Q461" s="219"/>
      <c r="R461" s="219"/>
      <c r="S461" s="219"/>
      <c r="T461" s="219"/>
      <c r="U461" s="219"/>
      <c r="V461" s="219"/>
      <c r="W461" s="219"/>
      <c r="X461" s="219"/>
      <c r="Y461" s="219"/>
      <c r="Z461" s="219"/>
    </row>
    <row r="462" spans="1:26" s="221" customFormat="1" ht="12.75">
      <c r="A462" s="811">
        <v>90156</v>
      </c>
      <c r="B462" s="812" t="s">
        <v>544</v>
      </c>
      <c r="C462" s="813" t="s">
        <v>132</v>
      </c>
      <c r="D462" s="802">
        <v>2</v>
      </c>
      <c r="E462" s="802">
        <v>4318.96</v>
      </c>
      <c r="F462" s="863">
        <f t="shared" si="6"/>
        <v>8637.92</v>
      </c>
      <c r="G462" s="218"/>
      <c r="H462" s="219"/>
      <c r="I462" s="219"/>
      <c r="J462" s="219"/>
      <c r="K462" s="219"/>
      <c r="L462" s="219"/>
      <c r="M462" s="219"/>
      <c r="N462" s="220"/>
      <c r="O462" s="219"/>
      <c r="P462" s="219"/>
      <c r="Q462" s="219"/>
      <c r="R462" s="219"/>
      <c r="S462" s="219"/>
      <c r="T462" s="219"/>
      <c r="U462" s="219"/>
      <c r="V462" s="219"/>
      <c r="W462" s="219"/>
      <c r="X462" s="219"/>
      <c r="Y462" s="219"/>
      <c r="Z462" s="219"/>
    </row>
    <row r="463" spans="1:26" s="221" customFormat="1" ht="12.75">
      <c r="A463" s="811">
        <v>90157</v>
      </c>
      <c r="B463" s="812" t="s">
        <v>545</v>
      </c>
      <c r="C463" s="813" t="s">
        <v>132</v>
      </c>
      <c r="D463" s="802">
        <v>2</v>
      </c>
      <c r="E463" s="802">
        <v>5050.8599999999997</v>
      </c>
      <c r="F463" s="863">
        <f t="shared" si="6"/>
        <v>10101.719999999999</v>
      </c>
      <c r="G463" s="218"/>
      <c r="H463" s="219"/>
      <c r="I463" s="219"/>
      <c r="J463" s="219"/>
      <c r="K463" s="219"/>
      <c r="L463" s="219"/>
      <c r="M463" s="219"/>
      <c r="N463" s="220"/>
      <c r="O463" s="219"/>
      <c r="P463" s="219"/>
      <c r="Q463" s="219"/>
      <c r="R463" s="219"/>
      <c r="S463" s="219"/>
      <c r="T463" s="219"/>
      <c r="U463" s="219"/>
      <c r="V463" s="219"/>
      <c r="W463" s="219"/>
      <c r="X463" s="219"/>
      <c r="Y463" s="219"/>
      <c r="Z463" s="219"/>
    </row>
    <row r="464" spans="1:26" s="221" customFormat="1" ht="12.75">
      <c r="A464" s="811">
        <v>90158</v>
      </c>
      <c r="B464" s="812" t="s">
        <v>546</v>
      </c>
      <c r="C464" s="813" t="s">
        <v>132</v>
      </c>
      <c r="D464" s="802">
        <v>2</v>
      </c>
      <c r="E464" s="802">
        <v>5587.46</v>
      </c>
      <c r="F464" s="863">
        <f t="shared" si="6"/>
        <v>11174.92</v>
      </c>
      <c r="G464" s="218"/>
      <c r="H464" s="219"/>
      <c r="I464" s="219"/>
      <c r="J464" s="219"/>
      <c r="K464" s="219"/>
      <c r="L464" s="219"/>
      <c r="M464" s="219"/>
      <c r="N464" s="220"/>
      <c r="O464" s="219"/>
      <c r="P464" s="219"/>
      <c r="Q464" s="219"/>
      <c r="R464" s="219"/>
      <c r="S464" s="219"/>
      <c r="T464" s="219"/>
      <c r="U464" s="219"/>
      <c r="V464" s="219"/>
      <c r="W464" s="219"/>
      <c r="X464" s="219"/>
      <c r="Y464" s="219"/>
      <c r="Z464" s="219"/>
    </row>
    <row r="465" spans="1:27" s="221" customFormat="1" ht="12.75">
      <c r="A465" s="811">
        <v>90159</v>
      </c>
      <c r="B465" s="812" t="s">
        <v>547</v>
      </c>
      <c r="C465" s="813" t="s">
        <v>132</v>
      </c>
      <c r="D465" s="802">
        <v>2</v>
      </c>
      <c r="E465" s="802">
        <v>6667.86</v>
      </c>
      <c r="F465" s="863">
        <f t="shared" si="6"/>
        <v>13335.72</v>
      </c>
      <c r="G465" s="218"/>
      <c r="H465" s="219"/>
      <c r="I465" s="219"/>
      <c r="J465" s="219"/>
      <c r="K465" s="219"/>
      <c r="L465" s="219"/>
      <c r="M465" s="219"/>
      <c r="N465" s="220"/>
      <c r="O465" s="219"/>
      <c r="P465" s="219"/>
      <c r="Q465" s="219"/>
      <c r="R465" s="219"/>
      <c r="S465" s="219"/>
      <c r="T465" s="219"/>
      <c r="U465" s="219"/>
      <c r="V465" s="219"/>
      <c r="W465" s="219"/>
      <c r="X465" s="219"/>
      <c r="Y465" s="219"/>
      <c r="Z465" s="219"/>
    </row>
    <row r="466" spans="1:27" s="221" customFormat="1" ht="12.75">
      <c r="A466" s="811">
        <v>90160</v>
      </c>
      <c r="B466" s="812" t="s">
        <v>548</v>
      </c>
      <c r="C466" s="813" t="s">
        <v>132</v>
      </c>
      <c r="D466" s="802">
        <v>1</v>
      </c>
      <c r="E466" s="802">
        <v>7240.46</v>
      </c>
      <c r="F466" s="863">
        <f t="shared" ref="F466:F529" si="7" xml:space="preserve"> ROUND(D466*E466,2)</f>
        <v>7240.46</v>
      </c>
      <c r="G466" s="218"/>
      <c r="H466" s="219"/>
      <c r="I466" s="219"/>
      <c r="J466" s="219"/>
      <c r="K466" s="219"/>
      <c r="L466" s="219"/>
      <c r="M466" s="219"/>
      <c r="N466" s="220"/>
      <c r="O466" s="219"/>
      <c r="P466" s="219"/>
      <c r="Q466" s="219"/>
      <c r="R466" s="219"/>
      <c r="S466" s="219"/>
      <c r="T466" s="219"/>
      <c r="U466" s="219"/>
      <c r="V466" s="219"/>
      <c r="W466" s="219"/>
      <c r="X466" s="219"/>
      <c r="Y466" s="219"/>
      <c r="Z466" s="219"/>
    </row>
    <row r="467" spans="1:27" s="221" customFormat="1" ht="12.75">
      <c r="A467" s="811">
        <v>90161</v>
      </c>
      <c r="B467" s="812" t="s">
        <v>549</v>
      </c>
      <c r="C467" s="813" t="s">
        <v>132</v>
      </c>
      <c r="D467" s="802">
        <v>1</v>
      </c>
      <c r="E467" s="802">
        <v>7679.64</v>
      </c>
      <c r="F467" s="863">
        <f t="shared" si="7"/>
        <v>7679.64</v>
      </c>
      <c r="G467" s="218"/>
      <c r="H467" s="219"/>
      <c r="I467" s="219"/>
      <c r="J467" s="219"/>
      <c r="K467" s="219"/>
      <c r="L467" s="219"/>
      <c r="M467" s="219"/>
      <c r="N467" s="220"/>
      <c r="O467" s="219"/>
      <c r="P467" s="219"/>
      <c r="Q467" s="219"/>
      <c r="R467" s="219"/>
      <c r="S467" s="219"/>
      <c r="T467" s="219"/>
      <c r="U467" s="219"/>
      <c r="V467" s="219"/>
      <c r="W467" s="219"/>
      <c r="X467" s="219"/>
      <c r="Y467" s="219"/>
      <c r="Z467" s="219"/>
    </row>
    <row r="468" spans="1:27" s="221" customFormat="1" ht="12.75">
      <c r="A468" s="811">
        <v>90162</v>
      </c>
      <c r="B468" s="812" t="s">
        <v>550</v>
      </c>
      <c r="C468" s="813" t="s">
        <v>132</v>
      </c>
      <c r="D468" s="802">
        <v>1</v>
      </c>
      <c r="E468" s="802">
        <v>8618.59</v>
      </c>
      <c r="F468" s="863">
        <f t="shared" si="7"/>
        <v>8618.59</v>
      </c>
      <c r="G468" s="218"/>
      <c r="H468" s="219"/>
      <c r="I468" s="219"/>
      <c r="J468" s="219"/>
      <c r="K468" s="219"/>
      <c r="L468" s="219"/>
      <c r="M468" s="219"/>
      <c r="N468" s="220"/>
      <c r="O468" s="219"/>
      <c r="P468" s="219"/>
      <c r="Q468" s="219"/>
      <c r="R468" s="219"/>
      <c r="S468" s="219"/>
      <c r="T468" s="219"/>
      <c r="U468" s="219"/>
      <c r="V468" s="219"/>
      <c r="W468" s="219"/>
      <c r="X468" s="219"/>
      <c r="Y468" s="219"/>
      <c r="Z468" s="219"/>
    </row>
    <row r="469" spans="1:27" s="221" customFormat="1" ht="12.75">
      <c r="A469" s="811">
        <v>90190</v>
      </c>
      <c r="B469" s="812" t="s">
        <v>551</v>
      </c>
      <c r="C469" s="813" t="s">
        <v>132</v>
      </c>
      <c r="D469" s="802">
        <v>1</v>
      </c>
      <c r="E469" s="802">
        <v>876.4</v>
      </c>
      <c r="F469" s="863">
        <f t="shared" si="7"/>
        <v>876.4</v>
      </c>
      <c r="G469" s="218"/>
      <c r="H469" s="219"/>
      <c r="I469" s="219"/>
      <c r="J469" s="219"/>
      <c r="K469" s="219"/>
      <c r="L469" s="219"/>
      <c r="M469" s="219"/>
      <c r="N469" s="220"/>
      <c r="O469" s="219"/>
      <c r="P469" s="219"/>
      <c r="Q469" s="219"/>
      <c r="R469" s="219"/>
      <c r="S469" s="219"/>
      <c r="T469" s="219"/>
      <c r="U469" s="219"/>
      <c r="V469" s="219"/>
      <c r="W469" s="219"/>
      <c r="X469" s="219"/>
      <c r="Y469" s="219"/>
      <c r="Z469" s="219"/>
    </row>
    <row r="470" spans="1:27" s="221" customFormat="1" ht="12.75">
      <c r="A470" s="814">
        <v>90200</v>
      </c>
      <c r="B470" s="815" t="s">
        <v>552</v>
      </c>
      <c r="C470" s="816" t="s">
        <v>134</v>
      </c>
      <c r="D470" s="802"/>
      <c r="E470" s="802"/>
      <c r="F470" s="863"/>
      <c r="G470" s="218"/>
      <c r="H470" s="219"/>
      <c r="I470" s="219"/>
      <c r="J470" s="219"/>
      <c r="K470" s="219"/>
      <c r="L470" s="219"/>
      <c r="M470" s="219"/>
      <c r="N470" s="220"/>
      <c r="O470" s="219"/>
      <c r="P470" s="219"/>
      <c r="Q470" s="219"/>
      <c r="R470" s="219"/>
      <c r="S470" s="219"/>
      <c r="T470" s="219"/>
      <c r="U470" s="219"/>
      <c r="V470" s="219"/>
      <c r="W470" s="219"/>
      <c r="X470" s="219"/>
      <c r="Y470" s="219"/>
      <c r="Z470" s="219"/>
    </row>
    <row r="471" spans="1:27" s="221" customFormat="1" ht="12.75">
      <c r="A471" s="811">
        <v>90201</v>
      </c>
      <c r="B471" s="812" t="s">
        <v>553</v>
      </c>
      <c r="C471" s="813" t="s">
        <v>122</v>
      </c>
      <c r="D471" s="802">
        <v>80</v>
      </c>
      <c r="E471" s="802">
        <v>13.91</v>
      </c>
      <c r="F471" s="863">
        <f t="shared" si="7"/>
        <v>1112.8</v>
      </c>
      <c r="G471" s="218"/>
      <c r="H471" s="219"/>
      <c r="I471" s="219"/>
      <c r="J471" s="219"/>
      <c r="K471" s="219"/>
      <c r="L471" s="219"/>
      <c r="M471" s="219"/>
      <c r="N471" s="220"/>
      <c r="O471" s="219"/>
      <c r="P471" s="219"/>
      <c r="Q471" s="219"/>
      <c r="R471" s="219"/>
      <c r="S471" s="219"/>
      <c r="T471" s="219"/>
      <c r="U471" s="219"/>
      <c r="V471" s="219"/>
      <c r="W471" s="219"/>
      <c r="X471" s="219"/>
      <c r="Y471" s="219"/>
      <c r="Z471" s="219"/>
    </row>
    <row r="472" spans="1:27" s="219" customFormat="1" ht="12.75">
      <c r="A472" s="811">
        <v>90202</v>
      </c>
      <c r="B472" s="812" t="s">
        <v>554</v>
      </c>
      <c r="C472" s="813" t="s">
        <v>122</v>
      </c>
      <c r="D472" s="802">
        <v>320</v>
      </c>
      <c r="E472" s="802">
        <v>14.8</v>
      </c>
      <c r="F472" s="863">
        <f t="shared" si="7"/>
        <v>4736</v>
      </c>
      <c r="G472" s="218"/>
    </row>
    <row r="473" spans="1:27" s="236" customFormat="1" ht="12.75">
      <c r="A473" s="811">
        <v>90203</v>
      </c>
      <c r="B473" s="812" t="s">
        <v>555</v>
      </c>
      <c r="C473" s="813" t="s">
        <v>122</v>
      </c>
      <c r="D473" s="802">
        <v>320</v>
      </c>
      <c r="E473" s="802">
        <v>15.76</v>
      </c>
      <c r="F473" s="863">
        <f t="shared" si="7"/>
        <v>5043.2</v>
      </c>
      <c r="G473" s="234"/>
      <c r="H473" s="235"/>
      <c r="I473" s="235"/>
      <c r="J473" s="235"/>
      <c r="K473" s="235"/>
      <c r="L473" s="235"/>
      <c r="M473" s="235"/>
      <c r="N473" s="235"/>
      <c r="O473" s="235"/>
      <c r="P473" s="235"/>
      <c r="Q473" s="235"/>
      <c r="R473" s="235"/>
      <c r="S473" s="235"/>
      <c r="T473" s="235"/>
      <c r="U473" s="235"/>
      <c r="V473" s="235"/>
      <c r="W473" s="235"/>
      <c r="X473" s="235"/>
      <c r="Y473" s="235"/>
      <c r="Z473" s="235"/>
    </row>
    <row r="474" spans="1:27" s="219" customFormat="1" ht="12.75">
      <c r="A474" s="811">
        <v>90204</v>
      </c>
      <c r="B474" s="812" t="s">
        <v>556</v>
      </c>
      <c r="C474" s="813" t="s">
        <v>122</v>
      </c>
      <c r="D474" s="802">
        <v>40</v>
      </c>
      <c r="E474" s="802">
        <v>23.79</v>
      </c>
      <c r="F474" s="863">
        <f t="shared" si="7"/>
        <v>951.6</v>
      </c>
      <c r="G474" s="218"/>
    </row>
    <row r="475" spans="1:27" ht="12.75">
      <c r="A475" s="811">
        <v>90205</v>
      </c>
      <c r="B475" s="812" t="s">
        <v>557</v>
      </c>
      <c r="C475" s="813" t="s">
        <v>122</v>
      </c>
      <c r="D475" s="802">
        <v>40</v>
      </c>
      <c r="E475" s="802">
        <v>25.950000000000003</v>
      </c>
      <c r="F475" s="863">
        <f t="shared" si="7"/>
        <v>1038</v>
      </c>
      <c r="G475" s="207"/>
      <c r="H475" s="237"/>
    </row>
    <row r="476" spans="1:27" ht="12.75">
      <c r="A476" s="811">
        <v>90206</v>
      </c>
      <c r="B476" s="812" t="s">
        <v>558</v>
      </c>
      <c r="C476" s="813" t="s">
        <v>122</v>
      </c>
      <c r="D476" s="802">
        <v>16</v>
      </c>
      <c r="E476" s="802">
        <v>26.89</v>
      </c>
      <c r="F476" s="863">
        <f t="shared" si="7"/>
        <v>430.24</v>
      </c>
    </row>
    <row r="477" spans="1:27" ht="12.75">
      <c r="A477" s="811">
        <v>90207</v>
      </c>
      <c r="B477" s="812" t="s">
        <v>559</v>
      </c>
      <c r="C477" s="813" t="s">
        <v>122</v>
      </c>
      <c r="D477" s="802">
        <v>16</v>
      </c>
      <c r="E477" s="802">
        <v>41.69</v>
      </c>
      <c r="F477" s="863">
        <f t="shared" si="7"/>
        <v>667.04</v>
      </c>
    </row>
    <row r="478" spans="1:27" ht="12.75">
      <c r="A478" s="811">
        <v>90208</v>
      </c>
      <c r="B478" s="812" t="s">
        <v>560</v>
      </c>
      <c r="C478" s="813" t="s">
        <v>122</v>
      </c>
      <c r="D478" s="802">
        <v>16</v>
      </c>
      <c r="E478" s="802">
        <v>48.06</v>
      </c>
      <c r="F478" s="863">
        <f t="shared" si="7"/>
        <v>768.96</v>
      </c>
    </row>
    <row r="479" spans="1:27" s="240" customFormat="1" ht="15">
      <c r="A479" s="811">
        <v>90209</v>
      </c>
      <c r="B479" s="812" t="s">
        <v>561</v>
      </c>
      <c r="C479" s="813" t="s">
        <v>122</v>
      </c>
      <c r="D479" s="802">
        <v>16</v>
      </c>
      <c r="E479" s="802">
        <v>59.26</v>
      </c>
      <c r="F479" s="863">
        <f t="shared" si="7"/>
        <v>948.16</v>
      </c>
      <c r="G479" s="238"/>
      <c r="H479" s="239"/>
      <c r="I479" s="239"/>
      <c r="J479" s="239"/>
      <c r="K479" s="239"/>
      <c r="L479" s="239"/>
      <c r="M479" s="239"/>
      <c r="N479" s="239"/>
      <c r="O479" s="239"/>
      <c r="P479" s="239"/>
      <c r="Q479" s="239"/>
      <c r="R479" s="239"/>
      <c r="S479" s="239"/>
      <c r="T479" s="239"/>
      <c r="U479" s="239"/>
      <c r="V479" s="239"/>
      <c r="W479" s="239"/>
      <c r="X479" s="239"/>
      <c r="Y479" s="239"/>
      <c r="Z479" s="239"/>
      <c r="AA479" s="239"/>
    </row>
    <row r="480" spans="1:27" ht="12.75">
      <c r="A480" s="811">
        <v>90211</v>
      </c>
      <c r="B480" s="812" t="s">
        <v>562</v>
      </c>
      <c r="C480" s="813" t="s">
        <v>122</v>
      </c>
      <c r="D480" s="802">
        <v>800</v>
      </c>
      <c r="E480" s="802">
        <v>25.89</v>
      </c>
      <c r="F480" s="863">
        <f t="shared" si="7"/>
        <v>20712</v>
      </c>
    </row>
    <row r="481" spans="1:27" ht="12.75">
      <c r="A481" s="811">
        <v>90212</v>
      </c>
      <c r="B481" s="812" t="s">
        <v>563</v>
      </c>
      <c r="C481" s="813" t="s">
        <v>122</v>
      </c>
      <c r="D481" s="802">
        <v>80</v>
      </c>
      <c r="E481" s="802">
        <v>27.68</v>
      </c>
      <c r="F481" s="863">
        <f t="shared" si="7"/>
        <v>2214.4</v>
      </c>
    </row>
    <row r="482" spans="1:27" ht="12.75">
      <c r="A482" s="811">
        <v>90213</v>
      </c>
      <c r="B482" s="812" t="s">
        <v>564</v>
      </c>
      <c r="C482" s="813" t="s">
        <v>122</v>
      </c>
      <c r="D482" s="802">
        <v>80</v>
      </c>
      <c r="E482" s="802">
        <v>40.36</v>
      </c>
      <c r="F482" s="863">
        <f t="shared" si="7"/>
        <v>3228.8</v>
      </c>
    </row>
    <row r="483" spans="1:27" ht="12.75">
      <c r="A483" s="811">
        <v>90214</v>
      </c>
      <c r="B483" s="812" t="s">
        <v>565</v>
      </c>
      <c r="C483" s="813" t="s">
        <v>122</v>
      </c>
      <c r="D483" s="802">
        <v>16</v>
      </c>
      <c r="E483" s="802">
        <v>42.33</v>
      </c>
      <c r="F483" s="863">
        <f t="shared" si="7"/>
        <v>677.28</v>
      </c>
    </row>
    <row r="484" spans="1:27" ht="12.75">
      <c r="A484" s="811">
        <v>90215</v>
      </c>
      <c r="B484" s="812" t="s">
        <v>566</v>
      </c>
      <c r="C484" s="813" t="s">
        <v>122</v>
      </c>
      <c r="D484" s="802">
        <v>16</v>
      </c>
      <c r="E484" s="802">
        <v>49.68</v>
      </c>
      <c r="F484" s="863">
        <f t="shared" si="7"/>
        <v>794.88</v>
      </c>
    </row>
    <row r="485" spans="1:27" ht="12.75">
      <c r="A485" s="811">
        <v>90216</v>
      </c>
      <c r="B485" s="812" t="s">
        <v>567</v>
      </c>
      <c r="C485" s="813" t="s">
        <v>122</v>
      </c>
      <c r="D485" s="802">
        <v>16</v>
      </c>
      <c r="E485" s="802">
        <v>67.03</v>
      </c>
      <c r="F485" s="863">
        <f t="shared" si="7"/>
        <v>1072.48</v>
      </c>
    </row>
    <row r="486" spans="1:27" ht="12.75">
      <c r="A486" s="811">
        <v>90217</v>
      </c>
      <c r="B486" s="812" t="s">
        <v>568</v>
      </c>
      <c r="C486" s="813" t="s">
        <v>122</v>
      </c>
      <c r="D486" s="802">
        <v>16</v>
      </c>
      <c r="E486" s="802">
        <v>71.41</v>
      </c>
      <c r="F486" s="863">
        <f t="shared" si="7"/>
        <v>1142.56</v>
      </c>
    </row>
    <row r="487" spans="1:27" ht="12.75">
      <c r="A487" s="811">
        <v>90219</v>
      </c>
      <c r="B487" s="812" t="s">
        <v>569</v>
      </c>
      <c r="C487" s="813" t="s">
        <v>122</v>
      </c>
      <c r="D487" s="802">
        <v>16</v>
      </c>
      <c r="E487" s="802">
        <v>85.44</v>
      </c>
      <c r="F487" s="863">
        <f t="shared" si="7"/>
        <v>1367.04</v>
      </c>
    </row>
    <row r="488" spans="1:27" ht="12.75">
      <c r="A488" s="811">
        <v>90251</v>
      </c>
      <c r="B488" s="812" t="s">
        <v>570</v>
      </c>
      <c r="C488" s="813" t="s">
        <v>122</v>
      </c>
      <c r="D488" s="802">
        <v>80</v>
      </c>
      <c r="E488" s="802">
        <v>41.99</v>
      </c>
      <c r="F488" s="863">
        <f t="shared" si="7"/>
        <v>3359.2</v>
      </c>
    </row>
    <row r="489" spans="1:27" ht="12.75">
      <c r="A489" s="811">
        <v>90252</v>
      </c>
      <c r="B489" s="812" t="s">
        <v>571</v>
      </c>
      <c r="C489" s="813" t="s">
        <v>122</v>
      </c>
      <c r="D489" s="802">
        <v>80</v>
      </c>
      <c r="E489" s="802">
        <v>50.14</v>
      </c>
      <c r="F489" s="863">
        <f t="shared" si="7"/>
        <v>4011.2</v>
      </c>
    </row>
    <row r="490" spans="1:27" s="244" customFormat="1" ht="12.75">
      <c r="A490" s="811">
        <v>90253</v>
      </c>
      <c r="B490" s="812" t="s">
        <v>572</v>
      </c>
      <c r="C490" s="813" t="s">
        <v>122</v>
      </c>
      <c r="D490" s="802">
        <v>80</v>
      </c>
      <c r="E490" s="802">
        <v>30.84</v>
      </c>
      <c r="F490" s="863">
        <f t="shared" si="7"/>
        <v>2467.1999999999998</v>
      </c>
      <c r="G490" s="241"/>
      <c r="H490" s="242"/>
      <c r="I490" s="243"/>
    </row>
    <row r="491" spans="1:27" s="247" customFormat="1" ht="12.75">
      <c r="A491" s="811">
        <v>90261</v>
      </c>
      <c r="B491" s="812" t="s">
        <v>573</v>
      </c>
      <c r="C491" s="813" t="s">
        <v>122</v>
      </c>
      <c r="D491" s="802">
        <v>80</v>
      </c>
      <c r="E491" s="802">
        <v>10.99</v>
      </c>
      <c r="F491" s="863">
        <f t="shared" si="7"/>
        <v>879.2</v>
      </c>
      <c r="G491" s="245"/>
      <c r="H491" s="246"/>
    </row>
    <row r="492" spans="1:27" s="243" customFormat="1" ht="12.75">
      <c r="A492" s="811">
        <v>90262</v>
      </c>
      <c r="B492" s="812" t="s">
        <v>574</v>
      </c>
      <c r="C492" s="813" t="s">
        <v>122</v>
      </c>
      <c r="D492" s="802">
        <v>80</v>
      </c>
      <c r="E492" s="802">
        <v>12.89</v>
      </c>
      <c r="F492" s="863">
        <f t="shared" si="7"/>
        <v>1031.2</v>
      </c>
      <c r="G492" s="248"/>
      <c r="H492" s="249"/>
    </row>
    <row r="493" spans="1:27" s="253" customFormat="1" ht="12.75">
      <c r="A493" s="811">
        <v>90263</v>
      </c>
      <c r="B493" s="812" t="s">
        <v>575</v>
      </c>
      <c r="C493" s="813" t="s">
        <v>122</v>
      </c>
      <c r="D493" s="802">
        <v>80</v>
      </c>
      <c r="E493" s="802">
        <v>19.48</v>
      </c>
      <c r="F493" s="863">
        <f t="shared" si="7"/>
        <v>1558.4</v>
      </c>
      <c r="G493" s="250"/>
      <c r="H493" s="251"/>
      <c r="I493" s="252"/>
      <c r="J493" s="251"/>
      <c r="K493" s="251"/>
      <c r="L493" s="251"/>
      <c r="M493" s="251"/>
      <c r="N493" s="251"/>
      <c r="O493" s="251"/>
      <c r="P493" s="251"/>
      <c r="Q493" s="251"/>
      <c r="R493" s="251"/>
      <c r="S493" s="251"/>
      <c r="T493" s="251"/>
      <c r="U493" s="251"/>
      <c r="V493" s="251"/>
      <c r="W493" s="251"/>
      <c r="X493" s="251"/>
      <c r="Y493" s="251"/>
      <c r="Z493" s="251"/>
      <c r="AA493" s="251"/>
    </row>
    <row r="494" spans="1:27" s="253" customFormat="1" ht="12.75">
      <c r="A494" s="811">
        <v>90298</v>
      </c>
      <c r="B494" s="812" t="s">
        <v>576</v>
      </c>
      <c r="C494" s="813" t="s">
        <v>122</v>
      </c>
      <c r="D494" s="802">
        <v>160</v>
      </c>
      <c r="E494" s="802">
        <v>25.1</v>
      </c>
      <c r="F494" s="863">
        <f t="shared" si="7"/>
        <v>4016</v>
      </c>
      <c r="G494" s="250"/>
      <c r="H494" s="251"/>
      <c r="I494" s="252"/>
      <c r="J494" s="251"/>
      <c r="K494" s="251"/>
      <c r="L494" s="251"/>
      <c r="M494" s="251"/>
      <c r="N494" s="251"/>
      <c r="O494" s="251"/>
      <c r="P494" s="251"/>
      <c r="Q494" s="251"/>
      <c r="R494" s="251"/>
      <c r="S494" s="251"/>
      <c r="T494" s="251"/>
      <c r="U494" s="251"/>
      <c r="V494" s="251"/>
      <c r="W494" s="251"/>
      <c r="X494" s="251"/>
      <c r="Y494" s="251"/>
      <c r="Z494" s="251"/>
      <c r="AA494" s="251"/>
    </row>
    <row r="495" spans="1:27" s="224" customFormat="1" ht="12.75">
      <c r="A495" s="814">
        <v>90300</v>
      </c>
      <c r="B495" s="815" t="s">
        <v>577</v>
      </c>
      <c r="C495" s="816" t="s">
        <v>134</v>
      </c>
      <c r="D495" s="802"/>
      <c r="E495" s="802"/>
      <c r="F495" s="863"/>
      <c r="G495" s="247"/>
      <c r="I495" s="254"/>
    </row>
    <row r="496" spans="1:27" s="221" customFormat="1" ht="12.75">
      <c r="A496" s="811">
        <v>90303</v>
      </c>
      <c r="B496" s="812" t="s">
        <v>578</v>
      </c>
      <c r="C496" s="813" t="s">
        <v>122</v>
      </c>
      <c r="D496" s="802">
        <v>800</v>
      </c>
      <c r="E496" s="802">
        <v>2.0299999999999998</v>
      </c>
      <c r="F496" s="863">
        <f t="shared" si="7"/>
        <v>1624</v>
      </c>
      <c r="G496" s="232"/>
      <c r="N496" s="231"/>
    </row>
    <row r="497" spans="1:27" s="253" customFormat="1" ht="12.75">
      <c r="A497" s="811">
        <v>90304</v>
      </c>
      <c r="B497" s="812" t="s">
        <v>579</v>
      </c>
      <c r="C497" s="813" t="s">
        <v>122</v>
      </c>
      <c r="D497" s="802">
        <v>1200</v>
      </c>
      <c r="E497" s="802">
        <v>2.2000000000000002</v>
      </c>
      <c r="F497" s="863">
        <f t="shared" si="7"/>
        <v>2640</v>
      </c>
      <c r="G497" s="250"/>
      <c r="H497" s="251"/>
      <c r="I497" s="252"/>
      <c r="J497" s="251"/>
      <c r="K497" s="251"/>
      <c r="L497" s="251"/>
      <c r="M497" s="251"/>
      <c r="N497" s="251"/>
      <c r="O497" s="251"/>
      <c r="P497" s="251"/>
      <c r="Q497" s="251"/>
      <c r="R497" s="251"/>
      <c r="S497" s="251"/>
      <c r="T497" s="251"/>
      <c r="U497" s="251"/>
      <c r="V497" s="251"/>
      <c r="W497" s="251"/>
      <c r="X497" s="251"/>
      <c r="Y497" s="251"/>
      <c r="Z497" s="251"/>
      <c r="AA497" s="251"/>
    </row>
    <row r="498" spans="1:27" s="221" customFormat="1" ht="12.75">
      <c r="A498" s="811">
        <v>90305</v>
      </c>
      <c r="B498" s="812" t="s">
        <v>580</v>
      </c>
      <c r="C498" s="813" t="s">
        <v>122</v>
      </c>
      <c r="D498" s="802">
        <v>2400</v>
      </c>
      <c r="E498" s="802">
        <v>2.98</v>
      </c>
      <c r="F498" s="863">
        <f t="shared" si="7"/>
        <v>7152</v>
      </c>
      <c r="G498" s="232"/>
      <c r="N498" s="231"/>
    </row>
    <row r="499" spans="1:27" s="224" customFormat="1" ht="12.75">
      <c r="A499" s="811">
        <v>90306</v>
      </c>
      <c r="B499" s="812" t="s">
        <v>581</v>
      </c>
      <c r="C499" s="813" t="s">
        <v>122</v>
      </c>
      <c r="D499" s="802">
        <v>1600</v>
      </c>
      <c r="E499" s="802">
        <v>4.0599999999999996</v>
      </c>
      <c r="F499" s="863">
        <f t="shared" si="7"/>
        <v>6496</v>
      </c>
      <c r="G499" s="255"/>
      <c r="I499" s="254"/>
    </row>
    <row r="500" spans="1:27" s="253" customFormat="1" ht="12.75">
      <c r="A500" s="811">
        <v>90307</v>
      </c>
      <c r="B500" s="812" t="s">
        <v>582</v>
      </c>
      <c r="C500" s="813" t="s">
        <v>122</v>
      </c>
      <c r="D500" s="802">
        <v>1200</v>
      </c>
      <c r="E500" s="802">
        <v>5.23</v>
      </c>
      <c r="F500" s="863">
        <f t="shared" si="7"/>
        <v>6276</v>
      </c>
      <c r="G500" s="250"/>
      <c r="H500" s="251"/>
      <c r="I500" s="252"/>
      <c r="J500" s="251"/>
      <c r="K500" s="251"/>
      <c r="L500" s="251"/>
      <c r="M500" s="251"/>
      <c r="N500" s="251"/>
      <c r="O500" s="251"/>
      <c r="P500" s="251"/>
      <c r="Q500" s="251"/>
      <c r="R500" s="251"/>
      <c r="S500" s="251"/>
      <c r="T500" s="251"/>
      <c r="U500" s="251"/>
      <c r="V500" s="251"/>
      <c r="W500" s="251"/>
      <c r="X500" s="251"/>
      <c r="Y500" s="251"/>
      <c r="Z500" s="251"/>
      <c r="AA500" s="251"/>
    </row>
    <row r="501" spans="1:27" s="253" customFormat="1" ht="12.75">
      <c r="A501" s="811">
        <v>90308</v>
      </c>
      <c r="B501" s="812" t="s">
        <v>583</v>
      </c>
      <c r="C501" s="813" t="s">
        <v>122</v>
      </c>
      <c r="D501" s="802">
        <v>400</v>
      </c>
      <c r="E501" s="802">
        <v>7.88</v>
      </c>
      <c r="F501" s="863">
        <f t="shared" si="7"/>
        <v>3152</v>
      </c>
      <c r="G501" s="250"/>
      <c r="H501" s="251"/>
      <c r="I501" s="252"/>
      <c r="J501" s="251"/>
      <c r="K501" s="251"/>
      <c r="L501" s="251"/>
      <c r="M501" s="251"/>
      <c r="N501" s="251"/>
      <c r="O501" s="251"/>
      <c r="P501" s="251"/>
      <c r="Q501" s="251"/>
      <c r="R501" s="251"/>
      <c r="S501" s="251"/>
      <c r="T501" s="251"/>
      <c r="U501" s="251"/>
      <c r="V501" s="251"/>
      <c r="W501" s="251"/>
      <c r="X501" s="251"/>
      <c r="Y501" s="251"/>
      <c r="Z501" s="251"/>
      <c r="AA501" s="251"/>
    </row>
    <row r="502" spans="1:27" s="221" customFormat="1" ht="12.75">
      <c r="A502" s="811">
        <v>90309</v>
      </c>
      <c r="B502" s="812" t="s">
        <v>584</v>
      </c>
      <c r="C502" s="813" t="s">
        <v>122</v>
      </c>
      <c r="D502" s="802">
        <v>400</v>
      </c>
      <c r="E502" s="802">
        <v>10.93</v>
      </c>
      <c r="F502" s="863">
        <f t="shared" si="7"/>
        <v>4372</v>
      </c>
      <c r="G502" s="232"/>
      <c r="N502" s="231"/>
    </row>
    <row r="503" spans="1:27" s="224" customFormat="1" ht="12.75">
      <c r="A503" s="811">
        <v>90310</v>
      </c>
      <c r="B503" s="812" t="s">
        <v>585</v>
      </c>
      <c r="C503" s="813" t="s">
        <v>122</v>
      </c>
      <c r="D503" s="802">
        <v>160</v>
      </c>
      <c r="E503" s="802">
        <v>15.55</v>
      </c>
      <c r="F503" s="863">
        <f t="shared" si="7"/>
        <v>2488</v>
      </c>
      <c r="G503" s="255"/>
      <c r="I503" s="254"/>
    </row>
    <row r="504" spans="1:27" s="221" customFormat="1" ht="12.75">
      <c r="A504" s="811">
        <v>90311</v>
      </c>
      <c r="B504" s="812" t="s">
        <v>586</v>
      </c>
      <c r="C504" s="813" t="s">
        <v>122</v>
      </c>
      <c r="D504" s="802">
        <v>160</v>
      </c>
      <c r="E504" s="802">
        <v>22.18</v>
      </c>
      <c r="F504" s="863">
        <f t="shared" si="7"/>
        <v>3548.8</v>
      </c>
      <c r="G504" s="232"/>
      <c r="N504" s="231"/>
    </row>
    <row r="505" spans="1:27" s="253" customFormat="1" ht="12.75">
      <c r="A505" s="811">
        <v>90312</v>
      </c>
      <c r="B505" s="812" t="s">
        <v>587</v>
      </c>
      <c r="C505" s="813" t="s">
        <v>122</v>
      </c>
      <c r="D505" s="802">
        <v>80</v>
      </c>
      <c r="E505" s="802">
        <v>31.29</v>
      </c>
      <c r="F505" s="863">
        <f t="shared" si="7"/>
        <v>2503.1999999999998</v>
      </c>
      <c r="G505" s="250"/>
      <c r="H505" s="251"/>
      <c r="I505" s="252"/>
      <c r="J505" s="251"/>
      <c r="K505" s="251"/>
      <c r="L505" s="251"/>
      <c r="M505" s="251"/>
      <c r="N505" s="251"/>
      <c r="O505" s="251"/>
      <c r="P505" s="251"/>
      <c r="Q505" s="251"/>
      <c r="R505" s="251"/>
      <c r="S505" s="251"/>
      <c r="T505" s="251"/>
      <c r="U505" s="251"/>
      <c r="V505" s="251"/>
      <c r="W505" s="251"/>
      <c r="X505" s="251"/>
      <c r="Y505" s="251"/>
      <c r="Z505" s="251"/>
      <c r="AA505" s="251"/>
    </row>
    <row r="506" spans="1:27" s="253" customFormat="1" ht="12.75">
      <c r="A506" s="811">
        <v>90313</v>
      </c>
      <c r="B506" s="812" t="s">
        <v>588</v>
      </c>
      <c r="C506" s="813" t="s">
        <v>122</v>
      </c>
      <c r="D506" s="802">
        <v>80</v>
      </c>
      <c r="E506" s="802">
        <v>43.6</v>
      </c>
      <c r="F506" s="863">
        <f t="shared" si="7"/>
        <v>3488</v>
      </c>
      <c r="G506" s="250"/>
      <c r="H506" s="251"/>
      <c r="I506" s="252"/>
      <c r="J506" s="251"/>
      <c r="K506" s="251"/>
      <c r="L506" s="251"/>
      <c r="M506" s="251"/>
      <c r="N506" s="251"/>
      <c r="O506" s="251"/>
      <c r="P506" s="251"/>
      <c r="Q506" s="251"/>
      <c r="R506" s="251"/>
      <c r="S506" s="251"/>
      <c r="T506" s="251"/>
      <c r="U506" s="251"/>
      <c r="V506" s="251"/>
      <c r="W506" s="251"/>
      <c r="X506" s="251"/>
      <c r="Y506" s="251"/>
      <c r="Z506" s="251"/>
      <c r="AA506" s="251"/>
    </row>
    <row r="507" spans="1:27" s="221" customFormat="1" ht="12.6" customHeight="1">
      <c r="A507" s="811">
        <v>90314</v>
      </c>
      <c r="B507" s="812" t="s">
        <v>589</v>
      </c>
      <c r="C507" s="813" t="s">
        <v>122</v>
      </c>
      <c r="D507" s="802">
        <v>80</v>
      </c>
      <c r="E507" s="802">
        <v>54.58</v>
      </c>
      <c r="F507" s="863">
        <f t="shared" si="7"/>
        <v>4366.3999999999996</v>
      </c>
      <c r="G507" s="232"/>
      <c r="N507" s="231"/>
    </row>
    <row r="508" spans="1:27" s="224" customFormat="1" ht="12.75">
      <c r="A508" s="811">
        <v>90315</v>
      </c>
      <c r="B508" s="812" t="s">
        <v>590</v>
      </c>
      <c r="C508" s="813" t="s">
        <v>122</v>
      </c>
      <c r="D508" s="802">
        <v>80</v>
      </c>
      <c r="E508" s="802">
        <v>69.16</v>
      </c>
      <c r="F508" s="863">
        <f t="shared" si="7"/>
        <v>5532.8</v>
      </c>
      <c r="G508" s="255"/>
      <c r="I508" s="254"/>
    </row>
    <row r="509" spans="1:27" s="221" customFormat="1" ht="12.75">
      <c r="A509" s="811">
        <v>90316</v>
      </c>
      <c r="B509" s="812" t="s">
        <v>591</v>
      </c>
      <c r="C509" s="813" t="s">
        <v>122</v>
      </c>
      <c r="D509" s="802">
        <v>80</v>
      </c>
      <c r="E509" s="802">
        <v>89.16</v>
      </c>
      <c r="F509" s="863">
        <f t="shared" si="7"/>
        <v>7132.8</v>
      </c>
      <c r="G509" s="232"/>
      <c r="N509" s="231"/>
    </row>
    <row r="510" spans="1:27" s="253" customFormat="1" ht="12.75">
      <c r="A510" s="811">
        <v>90317</v>
      </c>
      <c r="B510" s="812" t="s">
        <v>592</v>
      </c>
      <c r="C510" s="813" t="s">
        <v>122</v>
      </c>
      <c r="D510" s="802">
        <v>80</v>
      </c>
      <c r="E510" s="802">
        <v>98.86</v>
      </c>
      <c r="F510" s="863">
        <f t="shared" si="7"/>
        <v>7908.8</v>
      </c>
      <c r="G510" s="250"/>
      <c r="H510" s="251"/>
      <c r="I510" s="252"/>
      <c r="J510" s="251"/>
      <c r="K510" s="251"/>
      <c r="L510" s="251"/>
      <c r="M510" s="251"/>
      <c r="N510" s="251"/>
      <c r="O510" s="251"/>
      <c r="P510" s="251"/>
      <c r="Q510" s="251"/>
      <c r="R510" s="251"/>
      <c r="S510" s="251"/>
      <c r="T510" s="251"/>
      <c r="U510" s="251"/>
      <c r="V510" s="251"/>
      <c r="W510" s="251"/>
      <c r="X510" s="251"/>
      <c r="Y510" s="251"/>
      <c r="Z510" s="251"/>
      <c r="AA510" s="251"/>
    </row>
    <row r="511" spans="1:27" s="253" customFormat="1" ht="12.75">
      <c r="A511" s="817">
        <v>90318</v>
      </c>
      <c r="B511" s="818" t="s">
        <v>593</v>
      </c>
      <c r="C511" s="819" t="s">
        <v>122</v>
      </c>
      <c r="D511" s="802">
        <v>80</v>
      </c>
      <c r="E511" s="803">
        <v>131.54999999999998</v>
      </c>
      <c r="F511" s="865">
        <f t="shared" si="7"/>
        <v>10524</v>
      </c>
      <c r="G511" s="250"/>
      <c r="H511" s="251"/>
      <c r="I511" s="252"/>
      <c r="J511" s="251"/>
      <c r="K511" s="251"/>
      <c r="L511" s="251"/>
      <c r="M511" s="251"/>
      <c r="N511" s="251"/>
      <c r="O511" s="251"/>
      <c r="P511" s="251"/>
      <c r="Q511" s="251"/>
      <c r="R511" s="251"/>
      <c r="S511" s="251"/>
      <c r="T511" s="251"/>
      <c r="U511" s="251"/>
      <c r="V511" s="251"/>
      <c r="W511" s="251"/>
      <c r="X511" s="251"/>
      <c r="Y511" s="251"/>
      <c r="Z511" s="251"/>
      <c r="AA511" s="251"/>
    </row>
    <row r="512" spans="1:27" s="253" customFormat="1" ht="12.75">
      <c r="A512" s="808">
        <v>90319</v>
      </c>
      <c r="B512" s="809" t="s">
        <v>594</v>
      </c>
      <c r="C512" s="810" t="s">
        <v>122</v>
      </c>
      <c r="D512" s="802">
        <v>80</v>
      </c>
      <c r="E512" s="801">
        <v>169.41</v>
      </c>
      <c r="F512" s="863">
        <f t="shared" si="7"/>
        <v>13552.8</v>
      </c>
      <c r="G512" s="250"/>
      <c r="H512" s="251"/>
      <c r="I512" s="252"/>
      <c r="J512" s="251"/>
      <c r="K512" s="251"/>
      <c r="L512" s="251"/>
      <c r="M512" s="251"/>
      <c r="N512" s="251"/>
      <c r="O512" s="251"/>
      <c r="P512" s="251"/>
      <c r="Q512" s="251"/>
      <c r="R512" s="251"/>
      <c r="S512" s="251"/>
      <c r="T512" s="251"/>
      <c r="U512" s="251"/>
      <c r="V512" s="251"/>
      <c r="W512" s="251"/>
      <c r="X512" s="251"/>
      <c r="Y512" s="251"/>
      <c r="Z512" s="251"/>
      <c r="AA512" s="251"/>
    </row>
    <row r="513" spans="1:27" s="253" customFormat="1" ht="12.75">
      <c r="A513" s="811">
        <v>90328</v>
      </c>
      <c r="B513" s="812" t="s">
        <v>595</v>
      </c>
      <c r="C513" s="813" t="s">
        <v>122</v>
      </c>
      <c r="D513" s="802">
        <v>400</v>
      </c>
      <c r="E513" s="802">
        <v>2.5499999999999998</v>
      </c>
      <c r="F513" s="863">
        <f t="shared" si="7"/>
        <v>1020</v>
      </c>
      <c r="G513" s="250"/>
      <c r="H513" s="251"/>
      <c r="I513" s="252"/>
      <c r="J513" s="251"/>
      <c r="K513" s="251"/>
      <c r="L513" s="251"/>
      <c r="M513" s="251"/>
      <c r="N513" s="251"/>
      <c r="O513" s="251"/>
      <c r="P513" s="251"/>
      <c r="Q513" s="251"/>
      <c r="R513" s="251"/>
      <c r="S513" s="251"/>
      <c r="T513" s="251"/>
      <c r="U513" s="251"/>
      <c r="V513" s="251"/>
      <c r="W513" s="251"/>
      <c r="X513" s="251"/>
      <c r="Y513" s="251"/>
      <c r="Z513" s="251"/>
      <c r="AA513" s="251"/>
    </row>
    <row r="514" spans="1:27" s="221" customFormat="1" ht="12.75">
      <c r="A514" s="811">
        <v>90329</v>
      </c>
      <c r="B514" s="812" t="s">
        <v>596</v>
      </c>
      <c r="C514" s="813" t="s">
        <v>122</v>
      </c>
      <c r="D514" s="802">
        <v>400</v>
      </c>
      <c r="E514" s="802">
        <v>3.34</v>
      </c>
      <c r="F514" s="863">
        <f t="shared" si="7"/>
        <v>1336</v>
      </c>
      <c r="G514" s="232"/>
      <c r="N514" s="231"/>
    </row>
    <row r="515" spans="1:27" s="224" customFormat="1" ht="12.75">
      <c r="A515" s="811">
        <v>90330</v>
      </c>
      <c r="B515" s="812" t="s">
        <v>597</v>
      </c>
      <c r="C515" s="813" t="s">
        <v>122</v>
      </c>
      <c r="D515" s="802">
        <v>400</v>
      </c>
      <c r="E515" s="802">
        <v>4.4800000000000004</v>
      </c>
      <c r="F515" s="863">
        <f t="shared" si="7"/>
        <v>1792</v>
      </c>
      <c r="G515" s="255"/>
      <c r="I515" s="254"/>
    </row>
    <row r="516" spans="1:27" s="221" customFormat="1" ht="12.75">
      <c r="A516" s="811">
        <v>90331</v>
      </c>
      <c r="B516" s="812" t="s">
        <v>598</v>
      </c>
      <c r="C516" s="813" t="s">
        <v>122</v>
      </c>
      <c r="D516" s="802">
        <v>400</v>
      </c>
      <c r="E516" s="802">
        <v>5.69</v>
      </c>
      <c r="F516" s="863">
        <f t="shared" si="7"/>
        <v>2276</v>
      </c>
      <c r="G516" s="232"/>
      <c r="N516" s="231"/>
    </row>
    <row r="517" spans="1:27" s="253" customFormat="1" ht="12.75">
      <c r="A517" s="811">
        <v>90332</v>
      </c>
      <c r="B517" s="812" t="s">
        <v>599</v>
      </c>
      <c r="C517" s="813" t="s">
        <v>122</v>
      </c>
      <c r="D517" s="802">
        <v>400</v>
      </c>
      <c r="E517" s="802">
        <v>7.85</v>
      </c>
      <c r="F517" s="863">
        <f t="shared" si="7"/>
        <v>3140</v>
      </c>
      <c r="G517" s="250"/>
      <c r="H517" s="251"/>
      <c r="I517" s="252"/>
      <c r="J517" s="251"/>
      <c r="K517" s="251"/>
      <c r="L517" s="251"/>
      <c r="M517" s="251"/>
      <c r="N517" s="251"/>
      <c r="O517" s="251"/>
      <c r="P517" s="251"/>
      <c r="Q517" s="251"/>
      <c r="R517" s="251"/>
      <c r="S517" s="251"/>
      <c r="T517" s="251"/>
      <c r="U517" s="251"/>
      <c r="V517" s="251"/>
      <c r="W517" s="251"/>
      <c r="X517" s="251"/>
      <c r="Y517" s="251"/>
      <c r="Z517" s="251"/>
      <c r="AA517" s="251"/>
    </row>
    <row r="518" spans="1:27" s="253" customFormat="1" ht="12.75">
      <c r="A518" s="811">
        <v>90333</v>
      </c>
      <c r="B518" s="812" t="s">
        <v>600</v>
      </c>
      <c r="C518" s="813" t="s">
        <v>122</v>
      </c>
      <c r="D518" s="802">
        <v>400</v>
      </c>
      <c r="E518" s="802">
        <v>10.96</v>
      </c>
      <c r="F518" s="863">
        <f t="shared" si="7"/>
        <v>4384</v>
      </c>
      <c r="G518" s="250"/>
      <c r="H518" s="251"/>
      <c r="I518" s="252"/>
      <c r="J518" s="251"/>
      <c r="K518" s="251"/>
      <c r="L518" s="251"/>
      <c r="M518" s="251"/>
      <c r="N518" s="251"/>
      <c r="O518" s="251"/>
      <c r="P518" s="251"/>
      <c r="Q518" s="251"/>
      <c r="R518" s="251"/>
      <c r="S518" s="251"/>
      <c r="T518" s="251"/>
      <c r="U518" s="251"/>
      <c r="V518" s="251"/>
      <c r="W518" s="251"/>
      <c r="X518" s="251"/>
      <c r="Y518" s="251"/>
      <c r="Z518" s="251"/>
      <c r="AA518" s="251"/>
    </row>
    <row r="519" spans="1:27" s="221" customFormat="1" ht="12.6" customHeight="1">
      <c r="A519" s="811">
        <v>90334</v>
      </c>
      <c r="B519" s="812" t="s">
        <v>601</v>
      </c>
      <c r="C519" s="813" t="s">
        <v>122</v>
      </c>
      <c r="D519" s="802">
        <v>160</v>
      </c>
      <c r="E519" s="802">
        <v>15.01</v>
      </c>
      <c r="F519" s="863">
        <f t="shared" si="7"/>
        <v>2401.6</v>
      </c>
      <c r="G519" s="232"/>
      <c r="N519" s="231"/>
    </row>
    <row r="520" spans="1:27" s="224" customFormat="1" ht="12.75">
      <c r="A520" s="811">
        <v>90335</v>
      </c>
      <c r="B520" s="812" t="s">
        <v>602</v>
      </c>
      <c r="C520" s="813" t="s">
        <v>122</v>
      </c>
      <c r="D520" s="802">
        <v>160</v>
      </c>
      <c r="E520" s="802">
        <v>21.16</v>
      </c>
      <c r="F520" s="863">
        <f t="shared" si="7"/>
        <v>3385.6</v>
      </c>
      <c r="G520" s="255"/>
      <c r="I520" s="254"/>
    </row>
    <row r="521" spans="1:27" s="221" customFormat="1" ht="12.75">
      <c r="A521" s="811">
        <v>90336</v>
      </c>
      <c r="B521" s="812" t="s">
        <v>603</v>
      </c>
      <c r="C521" s="813" t="s">
        <v>122</v>
      </c>
      <c r="D521" s="802">
        <v>160</v>
      </c>
      <c r="E521" s="802">
        <v>29.99</v>
      </c>
      <c r="F521" s="863">
        <f t="shared" si="7"/>
        <v>4798.3999999999996</v>
      </c>
      <c r="G521" s="232"/>
      <c r="N521" s="231"/>
    </row>
    <row r="522" spans="1:27" s="253" customFormat="1" ht="12.75">
      <c r="A522" s="811">
        <v>90337</v>
      </c>
      <c r="B522" s="812" t="s">
        <v>604</v>
      </c>
      <c r="C522" s="813" t="s">
        <v>122</v>
      </c>
      <c r="D522" s="802">
        <v>160</v>
      </c>
      <c r="E522" s="802">
        <v>41.01</v>
      </c>
      <c r="F522" s="863">
        <f t="shared" si="7"/>
        <v>6561.6</v>
      </c>
      <c r="G522" s="250"/>
      <c r="H522" s="251"/>
      <c r="I522" s="252"/>
      <c r="J522" s="251"/>
      <c r="K522" s="251"/>
      <c r="L522" s="251"/>
      <c r="M522" s="251"/>
      <c r="N522" s="251"/>
      <c r="O522" s="251"/>
      <c r="P522" s="251"/>
      <c r="Q522" s="251"/>
      <c r="R522" s="251"/>
      <c r="S522" s="251"/>
      <c r="T522" s="251"/>
      <c r="U522" s="251"/>
      <c r="V522" s="251"/>
      <c r="W522" s="251"/>
      <c r="X522" s="251"/>
      <c r="Y522" s="251"/>
      <c r="Z522" s="251"/>
      <c r="AA522" s="251"/>
    </row>
    <row r="523" spans="1:27" s="253" customFormat="1" ht="12.75">
      <c r="A523" s="811">
        <v>90338</v>
      </c>
      <c r="B523" s="812" t="s">
        <v>605</v>
      </c>
      <c r="C523" s="813" t="s">
        <v>122</v>
      </c>
      <c r="D523" s="802">
        <v>80</v>
      </c>
      <c r="E523" s="802">
        <v>52.89</v>
      </c>
      <c r="F523" s="863">
        <f t="shared" si="7"/>
        <v>4231.2</v>
      </c>
      <c r="G523" s="250"/>
      <c r="H523" s="251"/>
      <c r="I523" s="252"/>
      <c r="J523" s="251"/>
      <c r="K523" s="251"/>
      <c r="L523" s="251"/>
      <c r="M523" s="251"/>
      <c r="N523" s="251"/>
      <c r="O523" s="251"/>
      <c r="P523" s="251"/>
      <c r="Q523" s="251"/>
      <c r="R523" s="251"/>
      <c r="S523" s="251"/>
      <c r="T523" s="251"/>
      <c r="U523" s="251"/>
      <c r="V523" s="251"/>
      <c r="W523" s="251"/>
      <c r="X523" s="251"/>
      <c r="Y523" s="251"/>
      <c r="Z523" s="251"/>
      <c r="AA523" s="251"/>
    </row>
    <row r="524" spans="1:27" s="253" customFormat="1" ht="12.75">
      <c r="A524" s="811">
        <v>90339</v>
      </c>
      <c r="B524" s="812" t="s">
        <v>606</v>
      </c>
      <c r="C524" s="813" t="s">
        <v>122</v>
      </c>
      <c r="D524" s="802">
        <v>80</v>
      </c>
      <c r="E524" s="802">
        <v>71.16</v>
      </c>
      <c r="F524" s="863">
        <f t="shared" si="7"/>
        <v>5692.8</v>
      </c>
      <c r="G524" s="250"/>
      <c r="H524" s="251"/>
      <c r="I524" s="252"/>
      <c r="J524" s="251"/>
      <c r="K524" s="251"/>
      <c r="L524" s="251"/>
      <c r="M524" s="251"/>
      <c r="N524" s="251"/>
      <c r="O524" s="251"/>
      <c r="P524" s="251"/>
      <c r="Q524" s="251"/>
      <c r="R524" s="251"/>
      <c r="S524" s="251"/>
      <c r="T524" s="251"/>
      <c r="U524" s="251"/>
      <c r="V524" s="251"/>
      <c r="W524" s="251"/>
      <c r="X524" s="251"/>
      <c r="Y524" s="251"/>
      <c r="Z524" s="251"/>
      <c r="AA524" s="251"/>
    </row>
    <row r="525" spans="1:27" s="253" customFormat="1" ht="12.75">
      <c r="A525" s="811">
        <v>90340</v>
      </c>
      <c r="B525" s="812" t="s">
        <v>607</v>
      </c>
      <c r="C525" s="813" t="s">
        <v>122</v>
      </c>
      <c r="D525" s="802">
        <v>80</v>
      </c>
      <c r="E525" s="802">
        <v>85.85</v>
      </c>
      <c r="F525" s="863">
        <f t="shared" si="7"/>
        <v>6868</v>
      </c>
      <c r="G525" s="250"/>
      <c r="H525" s="251"/>
      <c r="I525" s="252"/>
      <c r="J525" s="251"/>
      <c r="K525" s="251"/>
      <c r="L525" s="251"/>
      <c r="M525" s="251"/>
      <c r="N525" s="251"/>
      <c r="O525" s="251"/>
      <c r="P525" s="251"/>
      <c r="Q525" s="251"/>
      <c r="R525" s="251"/>
      <c r="S525" s="251"/>
      <c r="T525" s="251"/>
      <c r="U525" s="251"/>
      <c r="V525" s="251"/>
      <c r="W525" s="251"/>
      <c r="X525" s="251"/>
      <c r="Y525" s="251"/>
      <c r="Z525" s="251"/>
      <c r="AA525" s="251"/>
    </row>
    <row r="526" spans="1:27" s="221" customFormat="1" ht="12.75">
      <c r="A526" s="811">
        <v>90341</v>
      </c>
      <c r="B526" s="812" t="s">
        <v>608</v>
      </c>
      <c r="C526" s="813" t="s">
        <v>122</v>
      </c>
      <c r="D526" s="802">
        <v>80</v>
      </c>
      <c r="E526" s="802">
        <v>105.5</v>
      </c>
      <c r="F526" s="863">
        <f t="shared" si="7"/>
        <v>8440</v>
      </c>
      <c r="G526" s="218"/>
      <c r="H526" s="219"/>
      <c r="I526" s="219"/>
      <c r="J526" s="219"/>
      <c r="K526" s="219"/>
      <c r="L526" s="219"/>
      <c r="M526" s="219"/>
      <c r="N526" s="220"/>
      <c r="O526" s="219"/>
      <c r="P526" s="219"/>
      <c r="Q526" s="219"/>
      <c r="R526" s="219"/>
      <c r="S526" s="219"/>
      <c r="T526" s="219"/>
      <c r="U526" s="219"/>
      <c r="V526" s="219"/>
      <c r="W526" s="219"/>
      <c r="X526" s="219"/>
      <c r="Y526" s="219"/>
      <c r="Z526" s="219"/>
    </row>
    <row r="527" spans="1:27" ht="12.75">
      <c r="A527" s="811">
        <v>90342</v>
      </c>
      <c r="B527" s="812" t="s">
        <v>609</v>
      </c>
      <c r="C527" s="813" t="s">
        <v>122</v>
      </c>
      <c r="D527" s="802">
        <v>80</v>
      </c>
      <c r="E527" s="802">
        <v>135.33000000000001</v>
      </c>
      <c r="F527" s="863">
        <f t="shared" si="7"/>
        <v>10826.4</v>
      </c>
    </row>
    <row r="528" spans="1:27" ht="12.75" customHeight="1">
      <c r="A528" s="811">
        <v>90343</v>
      </c>
      <c r="B528" s="812" t="s">
        <v>610</v>
      </c>
      <c r="C528" s="813" t="s">
        <v>122</v>
      </c>
      <c r="D528" s="802">
        <v>80</v>
      </c>
      <c r="E528" s="802">
        <v>154.63</v>
      </c>
      <c r="F528" s="863">
        <f t="shared" si="7"/>
        <v>12370.4</v>
      </c>
    </row>
    <row r="529" spans="1:6" ht="12.75" customHeight="1">
      <c r="A529" s="811">
        <v>90360</v>
      </c>
      <c r="B529" s="812" t="s">
        <v>611</v>
      </c>
      <c r="C529" s="813" t="s">
        <v>122</v>
      </c>
      <c r="D529" s="802">
        <v>800</v>
      </c>
      <c r="E529" s="802">
        <v>1.45</v>
      </c>
      <c r="F529" s="863">
        <f t="shared" si="7"/>
        <v>1160</v>
      </c>
    </row>
    <row r="530" spans="1:6" ht="12.75">
      <c r="A530" s="811">
        <v>90361</v>
      </c>
      <c r="B530" s="812" t="s">
        <v>612</v>
      </c>
      <c r="C530" s="813" t="s">
        <v>122</v>
      </c>
      <c r="D530" s="802">
        <v>400</v>
      </c>
      <c r="E530" s="802">
        <v>1.9</v>
      </c>
      <c r="F530" s="863">
        <f t="shared" ref="F530:F593" si="8" xml:space="preserve"> ROUND(D530*E530,2)</f>
        <v>760</v>
      </c>
    </row>
    <row r="531" spans="1:6" ht="12.75">
      <c r="A531" s="811">
        <v>90370</v>
      </c>
      <c r="B531" s="812" t="s">
        <v>613</v>
      </c>
      <c r="C531" s="813" t="s">
        <v>122</v>
      </c>
      <c r="D531" s="802">
        <v>800</v>
      </c>
      <c r="E531" s="802">
        <v>3.56</v>
      </c>
      <c r="F531" s="863">
        <f t="shared" si="8"/>
        <v>2848</v>
      </c>
    </row>
    <row r="532" spans="1:6" ht="12.75">
      <c r="A532" s="811">
        <v>90372</v>
      </c>
      <c r="B532" s="812" t="s">
        <v>614</v>
      </c>
      <c r="C532" s="813" t="s">
        <v>122</v>
      </c>
      <c r="D532" s="802">
        <v>800</v>
      </c>
      <c r="E532" s="802">
        <v>7.51</v>
      </c>
      <c r="F532" s="863">
        <f t="shared" si="8"/>
        <v>6008</v>
      </c>
    </row>
    <row r="533" spans="1:6" ht="12.75">
      <c r="A533" s="811">
        <v>90375</v>
      </c>
      <c r="B533" s="812" t="s">
        <v>615</v>
      </c>
      <c r="C533" s="813" t="s">
        <v>122</v>
      </c>
      <c r="D533" s="802">
        <v>800</v>
      </c>
      <c r="E533" s="802">
        <v>4.3600000000000003</v>
      </c>
      <c r="F533" s="863">
        <f t="shared" si="8"/>
        <v>3488</v>
      </c>
    </row>
    <row r="534" spans="1:6" ht="12.75">
      <c r="A534" s="811">
        <v>90376</v>
      </c>
      <c r="B534" s="812" t="s">
        <v>616</v>
      </c>
      <c r="C534" s="813" t="s">
        <v>122</v>
      </c>
      <c r="D534" s="802">
        <v>800</v>
      </c>
      <c r="E534" s="802">
        <v>6.48</v>
      </c>
      <c r="F534" s="863">
        <f t="shared" si="8"/>
        <v>5184</v>
      </c>
    </row>
    <row r="535" spans="1:6" ht="12.75">
      <c r="A535" s="811">
        <v>90380</v>
      </c>
      <c r="B535" s="812" t="s">
        <v>617</v>
      </c>
      <c r="C535" s="813" t="s">
        <v>122</v>
      </c>
      <c r="D535" s="802">
        <v>800</v>
      </c>
      <c r="E535" s="802">
        <v>5.36</v>
      </c>
      <c r="F535" s="863">
        <f t="shared" si="8"/>
        <v>4288</v>
      </c>
    </row>
    <row r="536" spans="1:6" ht="12.75">
      <c r="A536" s="814">
        <v>90400</v>
      </c>
      <c r="B536" s="815" t="s">
        <v>618</v>
      </c>
      <c r="C536" s="816" t="s">
        <v>134</v>
      </c>
      <c r="D536" s="802"/>
      <c r="E536" s="802"/>
      <c r="F536" s="863">
        <f t="shared" si="8"/>
        <v>0</v>
      </c>
    </row>
    <row r="537" spans="1:6" ht="12.75">
      <c r="A537" s="811">
        <v>90402</v>
      </c>
      <c r="B537" s="812" t="s">
        <v>619</v>
      </c>
      <c r="C537" s="813" t="s">
        <v>132</v>
      </c>
      <c r="D537" s="802">
        <v>8</v>
      </c>
      <c r="E537" s="802">
        <v>82.83</v>
      </c>
      <c r="F537" s="863">
        <f t="shared" si="8"/>
        <v>662.64</v>
      </c>
    </row>
    <row r="538" spans="1:6" ht="12.75">
      <c r="A538" s="811">
        <v>90403</v>
      </c>
      <c r="B538" s="812" t="s">
        <v>620</v>
      </c>
      <c r="C538" s="813" t="s">
        <v>132</v>
      </c>
      <c r="D538" s="802">
        <v>8</v>
      </c>
      <c r="E538" s="802">
        <v>85.45</v>
      </c>
      <c r="F538" s="863">
        <f t="shared" si="8"/>
        <v>683.6</v>
      </c>
    </row>
    <row r="539" spans="1:6" ht="12.75">
      <c r="A539" s="811">
        <v>90411</v>
      </c>
      <c r="B539" s="812" t="s">
        <v>621</v>
      </c>
      <c r="C539" s="813" t="s">
        <v>132</v>
      </c>
      <c r="D539" s="802">
        <v>8</v>
      </c>
      <c r="E539" s="802">
        <v>195.29</v>
      </c>
      <c r="F539" s="863">
        <f t="shared" si="8"/>
        <v>1562.32</v>
      </c>
    </row>
    <row r="540" spans="1:6" ht="12.75">
      <c r="A540" s="811">
        <v>90430</v>
      </c>
      <c r="B540" s="812" t="s">
        <v>622</v>
      </c>
      <c r="C540" s="813" t="s">
        <v>132</v>
      </c>
      <c r="D540" s="802">
        <v>8</v>
      </c>
      <c r="E540" s="802">
        <v>271.10000000000002</v>
      </c>
      <c r="F540" s="863">
        <f t="shared" si="8"/>
        <v>2168.8000000000002</v>
      </c>
    </row>
    <row r="541" spans="1:6" ht="12.75">
      <c r="A541" s="811">
        <v>90431</v>
      </c>
      <c r="B541" s="812" t="s">
        <v>623</v>
      </c>
      <c r="C541" s="813" t="s">
        <v>132</v>
      </c>
      <c r="D541" s="802">
        <v>8</v>
      </c>
      <c r="E541" s="802">
        <v>317.8</v>
      </c>
      <c r="F541" s="863">
        <f t="shared" si="8"/>
        <v>2542.4</v>
      </c>
    </row>
    <row r="542" spans="1:6" ht="12.75">
      <c r="A542" s="811">
        <v>90432</v>
      </c>
      <c r="B542" s="812" t="s">
        <v>624</v>
      </c>
      <c r="C542" s="813" t="s">
        <v>132</v>
      </c>
      <c r="D542" s="802">
        <v>8</v>
      </c>
      <c r="E542" s="802">
        <v>485.28</v>
      </c>
      <c r="F542" s="863">
        <f t="shared" si="8"/>
        <v>3882.24</v>
      </c>
    </row>
    <row r="543" spans="1:6" ht="12.75">
      <c r="A543" s="811">
        <v>90433</v>
      </c>
      <c r="B543" s="812" t="s">
        <v>625</v>
      </c>
      <c r="C543" s="813" t="s">
        <v>132</v>
      </c>
      <c r="D543" s="802">
        <v>8</v>
      </c>
      <c r="E543" s="802">
        <v>673.23</v>
      </c>
      <c r="F543" s="863">
        <f t="shared" si="8"/>
        <v>5385.84</v>
      </c>
    </row>
    <row r="544" spans="1:6" ht="12.75">
      <c r="A544" s="811">
        <v>90440</v>
      </c>
      <c r="B544" s="812" t="s">
        <v>626</v>
      </c>
      <c r="C544" s="813" t="s">
        <v>132</v>
      </c>
      <c r="D544" s="802">
        <v>8</v>
      </c>
      <c r="E544" s="802">
        <v>196.93</v>
      </c>
      <c r="F544" s="863">
        <f t="shared" si="8"/>
        <v>1575.44</v>
      </c>
    </row>
    <row r="545" spans="1:6" ht="12.75">
      <c r="A545" s="811">
        <v>90441</v>
      </c>
      <c r="B545" s="812" t="s">
        <v>627</v>
      </c>
      <c r="C545" s="813" t="s">
        <v>132</v>
      </c>
      <c r="D545" s="802">
        <v>8</v>
      </c>
      <c r="E545" s="802">
        <v>241.61</v>
      </c>
      <c r="F545" s="863">
        <f t="shared" si="8"/>
        <v>1932.88</v>
      </c>
    </row>
    <row r="546" spans="1:6" ht="12.75">
      <c r="A546" s="811">
        <v>90442</v>
      </c>
      <c r="B546" s="812" t="s">
        <v>628</v>
      </c>
      <c r="C546" s="813" t="s">
        <v>132</v>
      </c>
      <c r="D546" s="802">
        <v>8</v>
      </c>
      <c r="E546" s="802">
        <v>265.48</v>
      </c>
      <c r="F546" s="863">
        <f t="shared" si="8"/>
        <v>2123.84</v>
      </c>
    </row>
    <row r="547" spans="1:6" ht="12.75">
      <c r="A547" s="811">
        <v>90448</v>
      </c>
      <c r="B547" s="812" t="s">
        <v>629</v>
      </c>
      <c r="C547" s="813" t="s">
        <v>132</v>
      </c>
      <c r="D547" s="802">
        <v>8</v>
      </c>
      <c r="E547" s="802">
        <v>122.48</v>
      </c>
      <c r="F547" s="863">
        <f t="shared" si="8"/>
        <v>979.84</v>
      </c>
    </row>
    <row r="548" spans="1:6" ht="12.75">
      <c r="A548" s="811">
        <v>90460</v>
      </c>
      <c r="B548" s="812" t="s">
        <v>630</v>
      </c>
      <c r="C548" s="813" t="s">
        <v>132</v>
      </c>
      <c r="D548" s="802">
        <v>8</v>
      </c>
      <c r="E548" s="802">
        <v>49.84</v>
      </c>
      <c r="F548" s="863">
        <f t="shared" si="8"/>
        <v>398.72</v>
      </c>
    </row>
    <row r="549" spans="1:6" ht="12.75">
      <c r="A549" s="811">
        <v>90465</v>
      </c>
      <c r="B549" s="812" t="s">
        <v>631</v>
      </c>
      <c r="C549" s="813" t="s">
        <v>132</v>
      </c>
      <c r="D549" s="802">
        <v>8</v>
      </c>
      <c r="E549" s="802">
        <v>39.21</v>
      </c>
      <c r="F549" s="863">
        <f t="shared" si="8"/>
        <v>313.68</v>
      </c>
    </row>
    <row r="550" spans="1:6" ht="12.75">
      <c r="A550" s="811">
        <v>90468</v>
      </c>
      <c r="B550" s="812" t="s">
        <v>632</v>
      </c>
      <c r="C550" s="813" t="s">
        <v>132</v>
      </c>
      <c r="D550" s="802">
        <v>4</v>
      </c>
      <c r="E550" s="802">
        <v>211.9</v>
      </c>
      <c r="F550" s="863">
        <f t="shared" si="8"/>
        <v>847.6</v>
      </c>
    </row>
    <row r="551" spans="1:6" ht="12.75">
      <c r="A551" s="811">
        <v>90469</v>
      </c>
      <c r="B551" s="812" t="s">
        <v>633</v>
      </c>
      <c r="C551" s="813" t="s">
        <v>132</v>
      </c>
      <c r="D551" s="802">
        <v>4</v>
      </c>
      <c r="E551" s="802">
        <v>211.25</v>
      </c>
      <c r="F551" s="863">
        <f t="shared" si="8"/>
        <v>845</v>
      </c>
    </row>
    <row r="552" spans="1:6" ht="12.75">
      <c r="A552" s="811">
        <v>90470</v>
      </c>
      <c r="B552" s="812" t="s">
        <v>634</v>
      </c>
      <c r="C552" s="813" t="s">
        <v>132</v>
      </c>
      <c r="D552" s="802">
        <v>4</v>
      </c>
      <c r="E552" s="802">
        <v>269.69</v>
      </c>
      <c r="F552" s="863">
        <f t="shared" si="8"/>
        <v>1078.76</v>
      </c>
    </row>
    <row r="553" spans="1:6" ht="12.75">
      <c r="A553" s="811">
        <v>90472</v>
      </c>
      <c r="B553" s="812" t="s">
        <v>635</v>
      </c>
      <c r="C553" s="813" t="s">
        <v>132</v>
      </c>
      <c r="D553" s="802">
        <v>4</v>
      </c>
      <c r="E553" s="802">
        <v>237.53</v>
      </c>
      <c r="F553" s="863">
        <f t="shared" si="8"/>
        <v>950.12</v>
      </c>
    </row>
    <row r="554" spans="1:6" ht="12.75">
      <c r="A554" s="811">
        <v>90475</v>
      </c>
      <c r="B554" s="812" t="s">
        <v>636</v>
      </c>
      <c r="C554" s="813" t="s">
        <v>132</v>
      </c>
      <c r="D554" s="802">
        <v>4</v>
      </c>
      <c r="E554" s="802">
        <v>279.38</v>
      </c>
      <c r="F554" s="863">
        <f t="shared" si="8"/>
        <v>1117.52</v>
      </c>
    </row>
    <row r="555" spans="1:6" ht="12.75">
      <c r="A555" s="811">
        <v>90476</v>
      </c>
      <c r="B555" s="812" t="s">
        <v>637</v>
      </c>
      <c r="C555" s="813" t="s">
        <v>132</v>
      </c>
      <c r="D555" s="802">
        <v>4</v>
      </c>
      <c r="E555" s="802">
        <v>397.8</v>
      </c>
      <c r="F555" s="863">
        <f t="shared" si="8"/>
        <v>1591.2</v>
      </c>
    </row>
    <row r="556" spans="1:6" ht="12.75">
      <c r="A556" s="811">
        <v>90477</v>
      </c>
      <c r="B556" s="812" t="s">
        <v>638</v>
      </c>
      <c r="C556" s="813" t="s">
        <v>132</v>
      </c>
      <c r="D556" s="802">
        <v>4</v>
      </c>
      <c r="E556" s="802">
        <v>410.73</v>
      </c>
      <c r="F556" s="863">
        <f t="shared" si="8"/>
        <v>1642.92</v>
      </c>
    </row>
    <row r="557" spans="1:6" ht="12.75">
      <c r="A557" s="811">
        <v>90478</v>
      </c>
      <c r="B557" s="812" t="s">
        <v>639</v>
      </c>
      <c r="C557" s="813" t="s">
        <v>132</v>
      </c>
      <c r="D557" s="802">
        <v>4</v>
      </c>
      <c r="E557" s="802">
        <v>2296.98</v>
      </c>
      <c r="F557" s="863">
        <f t="shared" si="8"/>
        <v>9187.92</v>
      </c>
    </row>
    <row r="558" spans="1:6" ht="12.75">
      <c r="A558" s="811">
        <v>90484</v>
      </c>
      <c r="B558" s="812" t="s">
        <v>640</v>
      </c>
      <c r="C558" s="813" t="s">
        <v>132</v>
      </c>
      <c r="D558" s="802">
        <v>4</v>
      </c>
      <c r="E558" s="802">
        <v>2232.63</v>
      </c>
      <c r="F558" s="863">
        <f t="shared" si="8"/>
        <v>8930.52</v>
      </c>
    </row>
    <row r="559" spans="1:6" ht="12.75">
      <c r="A559" s="811">
        <v>90487</v>
      </c>
      <c r="B559" s="812" t="s">
        <v>641</v>
      </c>
      <c r="C559" s="813" t="s">
        <v>132</v>
      </c>
      <c r="D559" s="802">
        <v>4</v>
      </c>
      <c r="E559" s="802">
        <v>285.14999999999998</v>
      </c>
      <c r="F559" s="863">
        <f t="shared" si="8"/>
        <v>1140.5999999999999</v>
      </c>
    </row>
    <row r="560" spans="1:6" ht="12.75">
      <c r="A560" s="811">
        <v>90488</v>
      </c>
      <c r="B560" s="812" t="s">
        <v>642</v>
      </c>
      <c r="C560" s="813" t="s">
        <v>132</v>
      </c>
      <c r="D560" s="802">
        <v>4</v>
      </c>
      <c r="E560" s="802">
        <v>429.68</v>
      </c>
      <c r="F560" s="863">
        <f t="shared" si="8"/>
        <v>1718.72</v>
      </c>
    </row>
    <row r="561" spans="1:6" ht="12.75">
      <c r="A561" s="811">
        <v>90489</v>
      </c>
      <c r="B561" s="812" t="s">
        <v>643</v>
      </c>
      <c r="C561" s="813" t="s">
        <v>132</v>
      </c>
      <c r="D561" s="802">
        <v>4</v>
      </c>
      <c r="E561" s="802">
        <v>594.99</v>
      </c>
      <c r="F561" s="863">
        <f t="shared" si="8"/>
        <v>2379.96</v>
      </c>
    </row>
    <row r="562" spans="1:6" ht="12.75">
      <c r="A562" s="811">
        <v>90490</v>
      </c>
      <c r="B562" s="812" t="s">
        <v>644</v>
      </c>
      <c r="C562" s="813" t="s">
        <v>132</v>
      </c>
      <c r="D562" s="802">
        <v>4</v>
      </c>
      <c r="E562" s="802">
        <v>1749.13</v>
      </c>
      <c r="F562" s="863">
        <f t="shared" si="8"/>
        <v>6996.52</v>
      </c>
    </row>
    <row r="563" spans="1:6" ht="12.75">
      <c r="A563" s="811">
        <v>90493</v>
      </c>
      <c r="B563" s="812" t="s">
        <v>645</v>
      </c>
      <c r="C563" s="813" t="s">
        <v>132</v>
      </c>
      <c r="D563" s="802">
        <v>4</v>
      </c>
      <c r="E563" s="802">
        <v>332.88</v>
      </c>
      <c r="F563" s="863">
        <f t="shared" si="8"/>
        <v>1331.52</v>
      </c>
    </row>
    <row r="564" spans="1:6" ht="12.75">
      <c r="A564" s="811">
        <v>90496</v>
      </c>
      <c r="B564" s="812" t="s">
        <v>646</v>
      </c>
      <c r="C564" s="813" t="s">
        <v>132</v>
      </c>
      <c r="D564" s="802">
        <v>4</v>
      </c>
      <c r="E564" s="802">
        <v>1891.48</v>
      </c>
      <c r="F564" s="863">
        <f t="shared" si="8"/>
        <v>7565.92</v>
      </c>
    </row>
    <row r="565" spans="1:6" ht="12.75">
      <c r="A565" s="814">
        <v>90500</v>
      </c>
      <c r="B565" s="815" t="s">
        <v>647</v>
      </c>
      <c r="C565" s="816" t="s">
        <v>134</v>
      </c>
      <c r="D565" s="802"/>
      <c r="E565" s="802"/>
      <c r="F565" s="863"/>
    </row>
    <row r="566" spans="1:6" ht="12.75">
      <c r="A566" s="811">
        <v>90501</v>
      </c>
      <c r="B566" s="812" t="s">
        <v>648</v>
      </c>
      <c r="C566" s="813" t="s">
        <v>132</v>
      </c>
      <c r="D566" s="802">
        <v>16</v>
      </c>
      <c r="E566" s="802">
        <v>45.66</v>
      </c>
      <c r="F566" s="863">
        <f t="shared" si="8"/>
        <v>730.56</v>
      </c>
    </row>
    <row r="567" spans="1:6" ht="12.75">
      <c r="A567" s="811">
        <v>90504</v>
      </c>
      <c r="B567" s="812" t="s">
        <v>649</v>
      </c>
      <c r="C567" s="813" t="s">
        <v>132</v>
      </c>
      <c r="D567" s="802">
        <v>16</v>
      </c>
      <c r="E567" s="802">
        <v>91.34</v>
      </c>
      <c r="F567" s="863">
        <f t="shared" si="8"/>
        <v>1461.44</v>
      </c>
    </row>
    <row r="568" spans="1:6" ht="12.75">
      <c r="A568" s="811">
        <v>90506</v>
      </c>
      <c r="B568" s="812" t="s">
        <v>650</v>
      </c>
      <c r="C568" s="813" t="s">
        <v>132</v>
      </c>
      <c r="D568" s="802">
        <v>16</v>
      </c>
      <c r="E568" s="802">
        <v>314.11</v>
      </c>
      <c r="F568" s="863">
        <f t="shared" si="8"/>
        <v>5025.76</v>
      </c>
    </row>
    <row r="569" spans="1:6" ht="12.75">
      <c r="A569" s="811">
        <v>90510</v>
      </c>
      <c r="B569" s="812" t="s">
        <v>651</v>
      </c>
      <c r="C569" s="813" t="s">
        <v>652</v>
      </c>
      <c r="D569" s="802">
        <v>4</v>
      </c>
      <c r="E569" s="802">
        <v>652.34</v>
      </c>
      <c r="F569" s="863">
        <f t="shared" si="8"/>
        <v>2609.36</v>
      </c>
    </row>
    <row r="570" spans="1:6" ht="12.75">
      <c r="A570" s="811">
        <v>90512</v>
      </c>
      <c r="B570" s="812" t="s">
        <v>653</v>
      </c>
      <c r="C570" s="813" t="s">
        <v>132</v>
      </c>
      <c r="D570" s="802">
        <v>4</v>
      </c>
      <c r="E570" s="802">
        <v>408.83</v>
      </c>
      <c r="F570" s="863">
        <f t="shared" si="8"/>
        <v>1635.32</v>
      </c>
    </row>
    <row r="571" spans="1:6" ht="12.75">
      <c r="A571" s="811">
        <v>90514</v>
      </c>
      <c r="B571" s="812" t="s">
        <v>654</v>
      </c>
      <c r="C571" s="813" t="s">
        <v>132</v>
      </c>
      <c r="D571" s="802">
        <v>4</v>
      </c>
      <c r="E571" s="802">
        <v>724.2</v>
      </c>
      <c r="F571" s="863">
        <f t="shared" si="8"/>
        <v>2896.8</v>
      </c>
    </row>
    <row r="572" spans="1:6" ht="12.75">
      <c r="A572" s="811">
        <v>90517</v>
      </c>
      <c r="B572" s="812" t="s">
        <v>655</v>
      </c>
      <c r="C572" s="813" t="s">
        <v>132</v>
      </c>
      <c r="D572" s="802">
        <v>4</v>
      </c>
      <c r="E572" s="802">
        <v>870.88</v>
      </c>
      <c r="F572" s="863">
        <f t="shared" si="8"/>
        <v>3483.52</v>
      </c>
    </row>
    <row r="573" spans="1:6" ht="12.75">
      <c r="A573" s="811">
        <v>90519</v>
      </c>
      <c r="B573" s="812" t="s">
        <v>656</v>
      </c>
      <c r="C573" s="813" t="s">
        <v>132</v>
      </c>
      <c r="D573" s="802">
        <v>4</v>
      </c>
      <c r="E573" s="802">
        <v>1553.09</v>
      </c>
      <c r="F573" s="863">
        <f t="shared" si="8"/>
        <v>6212.36</v>
      </c>
    </row>
    <row r="574" spans="1:6" ht="25.5">
      <c r="A574" s="811">
        <v>90520</v>
      </c>
      <c r="B574" s="812" t="s">
        <v>657</v>
      </c>
      <c r="C574" s="813" t="s">
        <v>132</v>
      </c>
      <c r="D574" s="802">
        <v>16</v>
      </c>
      <c r="E574" s="802">
        <v>13.55</v>
      </c>
      <c r="F574" s="863">
        <f t="shared" si="8"/>
        <v>216.8</v>
      </c>
    </row>
    <row r="575" spans="1:6" ht="12.75">
      <c r="A575" s="811">
        <v>90521</v>
      </c>
      <c r="B575" s="812" t="s">
        <v>658</v>
      </c>
      <c r="C575" s="813" t="s">
        <v>132</v>
      </c>
      <c r="D575" s="802">
        <v>16</v>
      </c>
      <c r="E575" s="802">
        <v>14.41</v>
      </c>
      <c r="F575" s="863">
        <f t="shared" si="8"/>
        <v>230.56</v>
      </c>
    </row>
    <row r="576" spans="1:6" ht="12.75">
      <c r="A576" s="811">
        <v>90522</v>
      </c>
      <c r="B576" s="812" t="s">
        <v>659</v>
      </c>
      <c r="C576" s="813" t="s">
        <v>132</v>
      </c>
      <c r="D576" s="802">
        <v>16</v>
      </c>
      <c r="E576" s="802">
        <v>10.85</v>
      </c>
      <c r="F576" s="863">
        <f t="shared" si="8"/>
        <v>173.6</v>
      </c>
    </row>
    <row r="577" spans="1:6" ht="12.75">
      <c r="A577" s="811">
        <v>90523</v>
      </c>
      <c r="B577" s="812" t="s">
        <v>660</v>
      </c>
      <c r="C577" s="813" t="s">
        <v>132</v>
      </c>
      <c r="D577" s="802">
        <v>16</v>
      </c>
      <c r="E577" s="802">
        <v>19.850000000000001</v>
      </c>
      <c r="F577" s="863">
        <f t="shared" si="8"/>
        <v>317.60000000000002</v>
      </c>
    </row>
    <row r="578" spans="1:6" ht="12.75">
      <c r="A578" s="811">
        <v>90524</v>
      </c>
      <c r="B578" s="812" t="s">
        <v>661</v>
      </c>
      <c r="C578" s="813" t="s">
        <v>132</v>
      </c>
      <c r="D578" s="802">
        <v>24</v>
      </c>
      <c r="E578" s="802">
        <v>12.84</v>
      </c>
      <c r="F578" s="863">
        <f t="shared" si="8"/>
        <v>308.16000000000003</v>
      </c>
    </row>
    <row r="579" spans="1:6" ht="12.75">
      <c r="A579" s="811">
        <v>90525</v>
      </c>
      <c r="B579" s="812" t="s">
        <v>662</v>
      </c>
      <c r="C579" s="813" t="s">
        <v>132</v>
      </c>
      <c r="D579" s="802">
        <v>24</v>
      </c>
      <c r="E579" s="802">
        <v>11.41</v>
      </c>
      <c r="F579" s="863">
        <f t="shared" si="8"/>
        <v>273.83999999999997</v>
      </c>
    </row>
    <row r="580" spans="1:6" ht="12.75">
      <c r="A580" s="811">
        <v>90526</v>
      </c>
      <c r="B580" s="812" t="s">
        <v>663</v>
      </c>
      <c r="C580" s="813" t="s">
        <v>132</v>
      </c>
      <c r="D580" s="802">
        <v>24</v>
      </c>
      <c r="E580" s="802">
        <v>20.94</v>
      </c>
      <c r="F580" s="863">
        <f t="shared" si="8"/>
        <v>502.56</v>
      </c>
    </row>
    <row r="581" spans="1:6" ht="12.75">
      <c r="A581" s="811">
        <v>90527</v>
      </c>
      <c r="B581" s="812" t="s">
        <v>664</v>
      </c>
      <c r="C581" s="813" t="s">
        <v>132</v>
      </c>
      <c r="D581" s="802">
        <v>24</v>
      </c>
      <c r="E581" s="802">
        <v>10.8</v>
      </c>
      <c r="F581" s="863">
        <f t="shared" si="8"/>
        <v>259.2</v>
      </c>
    </row>
    <row r="582" spans="1:6" ht="12.75">
      <c r="A582" s="811">
        <v>90528</v>
      </c>
      <c r="B582" s="812" t="s">
        <v>665</v>
      </c>
      <c r="C582" s="813" t="s">
        <v>132</v>
      </c>
      <c r="D582" s="802">
        <v>8</v>
      </c>
      <c r="E582" s="802">
        <v>24.41</v>
      </c>
      <c r="F582" s="863">
        <f t="shared" si="8"/>
        <v>195.28</v>
      </c>
    </row>
    <row r="583" spans="1:6" ht="12.75">
      <c r="A583" s="811">
        <v>90529</v>
      </c>
      <c r="B583" s="812" t="s">
        <v>666</v>
      </c>
      <c r="C583" s="813" t="s">
        <v>132</v>
      </c>
      <c r="D583" s="802">
        <v>16</v>
      </c>
      <c r="E583" s="802">
        <v>26.299999999999997</v>
      </c>
      <c r="F583" s="863">
        <f t="shared" si="8"/>
        <v>420.8</v>
      </c>
    </row>
    <row r="584" spans="1:6" ht="12.75">
      <c r="A584" s="811">
        <v>90530</v>
      </c>
      <c r="B584" s="812" t="s">
        <v>667</v>
      </c>
      <c r="C584" s="813" t="s">
        <v>132</v>
      </c>
      <c r="D584" s="802">
        <v>16</v>
      </c>
      <c r="E584" s="802">
        <v>31.99</v>
      </c>
      <c r="F584" s="863">
        <f t="shared" si="8"/>
        <v>511.84</v>
      </c>
    </row>
    <row r="585" spans="1:6" ht="12.75">
      <c r="A585" s="811">
        <v>90531</v>
      </c>
      <c r="B585" s="812" t="s">
        <v>668</v>
      </c>
      <c r="C585" s="813" t="s">
        <v>132</v>
      </c>
      <c r="D585" s="802">
        <v>4</v>
      </c>
      <c r="E585" s="802">
        <v>42.91</v>
      </c>
      <c r="F585" s="863">
        <f t="shared" si="8"/>
        <v>171.64</v>
      </c>
    </row>
    <row r="586" spans="1:6" ht="12.75">
      <c r="A586" s="811">
        <v>90532</v>
      </c>
      <c r="B586" s="812" t="s">
        <v>669</v>
      </c>
      <c r="C586" s="813" t="s">
        <v>132</v>
      </c>
      <c r="D586" s="802">
        <v>4</v>
      </c>
      <c r="E586" s="802">
        <v>53.98</v>
      </c>
      <c r="F586" s="863">
        <f t="shared" si="8"/>
        <v>215.92</v>
      </c>
    </row>
    <row r="587" spans="1:6" ht="12.75">
      <c r="A587" s="811">
        <v>90533</v>
      </c>
      <c r="B587" s="812" t="s">
        <v>670</v>
      </c>
      <c r="C587" s="813" t="s">
        <v>132</v>
      </c>
      <c r="D587" s="802">
        <v>4</v>
      </c>
      <c r="E587" s="802">
        <v>77.89</v>
      </c>
      <c r="F587" s="863">
        <f t="shared" si="8"/>
        <v>311.56</v>
      </c>
    </row>
    <row r="588" spans="1:6" ht="12.75">
      <c r="A588" s="817">
        <v>90534</v>
      </c>
      <c r="B588" s="818" t="s">
        <v>671</v>
      </c>
      <c r="C588" s="819" t="s">
        <v>132</v>
      </c>
      <c r="D588" s="802">
        <v>4</v>
      </c>
      <c r="E588" s="803">
        <v>132.06</v>
      </c>
      <c r="F588" s="865">
        <f t="shared" si="8"/>
        <v>528.24</v>
      </c>
    </row>
    <row r="589" spans="1:6" ht="12.75">
      <c r="A589" s="808">
        <v>90535</v>
      </c>
      <c r="B589" s="809" t="s">
        <v>672</v>
      </c>
      <c r="C589" s="810" t="s">
        <v>132</v>
      </c>
      <c r="D589" s="802">
        <v>4</v>
      </c>
      <c r="E589" s="801">
        <v>179.44</v>
      </c>
      <c r="F589" s="863">
        <f t="shared" si="8"/>
        <v>717.76</v>
      </c>
    </row>
    <row r="590" spans="1:6" ht="12.75">
      <c r="A590" s="811">
        <v>90537</v>
      </c>
      <c r="B590" s="812" t="s">
        <v>673</v>
      </c>
      <c r="C590" s="813" t="s">
        <v>132</v>
      </c>
      <c r="D590" s="802">
        <v>4</v>
      </c>
      <c r="E590" s="802">
        <v>308.89999999999998</v>
      </c>
      <c r="F590" s="863">
        <f t="shared" si="8"/>
        <v>1235.5999999999999</v>
      </c>
    </row>
    <row r="591" spans="1:6" ht="12.75">
      <c r="A591" s="811">
        <v>90538</v>
      </c>
      <c r="B591" s="812" t="s">
        <v>674</v>
      </c>
      <c r="C591" s="813" t="s">
        <v>132</v>
      </c>
      <c r="D591" s="802">
        <v>16</v>
      </c>
      <c r="E591" s="802">
        <v>20</v>
      </c>
      <c r="F591" s="863">
        <f t="shared" si="8"/>
        <v>320</v>
      </c>
    </row>
    <row r="592" spans="1:6" ht="12.75" customHeight="1">
      <c r="A592" s="811">
        <v>90539</v>
      </c>
      <c r="B592" s="812" t="s">
        <v>675</v>
      </c>
      <c r="C592" s="813" t="s">
        <v>132</v>
      </c>
      <c r="D592" s="802">
        <v>16</v>
      </c>
      <c r="E592" s="802">
        <v>26.85</v>
      </c>
      <c r="F592" s="863">
        <f t="shared" si="8"/>
        <v>429.6</v>
      </c>
    </row>
    <row r="593" spans="1:6" ht="12.75" customHeight="1">
      <c r="A593" s="811">
        <v>90540</v>
      </c>
      <c r="B593" s="812" t="s">
        <v>676</v>
      </c>
      <c r="C593" s="813" t="s">
        <v>132</v>
      </c>
      <c r="D593" s="802">
        <v>16</v>
      </c>
      <c r="E593" s="802">
        <v>46.36</v>
      </c>
      <c r="F593" s="863">
        <f t="shared" si="8"/>
        <v>741.76</v>
      </c>
    </row>
    <row r="594" spans="1:6" ht="12.75" customHeight="1">
      <c r="A594" s="811">
        <v>90541</v>
      </c>
      <c r="B594" s="812" t="s">
        <v>677</v>
      </c>
      <c r="C594" s="813" t="s">
        <v>132</v>
      </c>
      <c r="D594" s="802">
        <v>8</v>
      </c>
      <c r="E594" s="802">
        <v>78.510000000000005</v>
      </c>
      <c r="F594" s="863">
        <f t="shared" ref="F594:F657" si="9" xml:space="preserve"> ROUND(D594*E594,2)</f>
        <v>628.08000000000004</v>
      </c>
    </row>
    <row r="595" spans="1:6" ht="12.75" customHeight="1">
      <c r="A595" s="811">
        <v>90542</v>
      </c>
      <c r="B595" s="812" t="s">
        <v>678</v>
      </c>
      <c r="C595" s="813" t="s">
        <v>132</v>
      </c>
      <c r="D595" s="802">
        <v>8</v>
      </c>
      <c r="E595" s="802">
        <v>109.9</v>
      </c>
      <c r="F595" s="863">
        <f t="shared" si="9"/>
        <v>879.2</v>
      </c>
    </row>
    <row r="596" spans="1:6" ht="12.75">
      <c r="A596" s="811">
        <v>90543</v>
      </c>
      <c r="B596" s="812" t="s">
        <v>679</v>
      </c>
      <c r="C596" s="813" t="s">
        <v>132</v>
      </c>
      <c r="D596" s="802">
        <v>4</v>
      </c>
      <c r="E596" s="802">
        <v>87.03</v>
      </c>
      <c r="F596" s="863">
        <f t="shared" si="9"/>
        <v>348.12</v>
      </c>
    </row>
    <row r="597" spans="1:6" ht="12.75">
      <c r="A597" s="811">
        <v>90544</v>
      </c>
      <c r="B597" s="812" t="s">
        <v>680</v>
      </c>
      <c r="C597" s="813" t="s">
        <v>132</v>
      </c>
      <c r="D597" s="802">
        <v>4</v>
      </c>
      <c r="E597" s="802">
        <v>229.64</v>
      </c>
      <c r="F597" s="863">
        <f t="shared" si="9"/>
        <v>918.56</v>
      </c>
    </row>
    <row r="598" spans="1:6" ht="12.75">
      <c r="A598" s="811">
        <v>90545</v>
      </c>
      <c r="B598" s="812" t="s">
        <v>681</v>
      </c>
      <c r="C598" s="813" t="s">
        <v>132</v>
      </c>
      <c r="D598" s="802">
        <v>4</v>
      </c>
      <c r="E598" s="802">
        <v>348.64</v>
      </c>
      <c r="F598" s="863">
        <f t="shared" si="9"/>
        <v>1394.56</v>
      </c>
    </row>
    <row r="599" spans="1:6" ht="25.5">
      <c r="A599" s="811">
        <v>90550</v>
      </c>
      <c r="B599" s="812" t="s">
        <v>682</v>
      </c>
      <c r="C599" s="813" t="s">
        <v>132</v>
      </c>
      <c r="D599" s="802">
        <v>8</v>
      </c>
      <c r="E599" s="802">
        <v>156.63999999999999</v>
      </c>
      <c r="F599" s="863">
        <f t="shared" si="9"/>
        <v>1253.1199999999999</v>
      </c>
    </row>
    <row r="600" spans="1:6" ht="25.5">
      <c r="A600" s="811">
        <v>90551</v>
      </c>
      <c r="B600" s="812" t="s">
        <v>683</v>
      </c>
      <c r="C600" s="813" t="s">
        <v>132</v>
      </c>
      <c r="D600" s="802">
        <v>8</v>
      </c>
      <c r="E600" s="802">
        <v>223.18</v>
      </c>
      <c r="F600" s="863">
        <f t="shared" si="9"/>
        <v>1785.44</v>
      </c>
    </row>
    <row r="601" spans="1:6" ht="12.75">
      <c r="A601" s="811">
        <v>90555</v>
      </c>
      <c r="B601" s="812" t="s">
        <v>684</v>
      </c>
      <c r="C601" s="813" t="s">
        <v>101</v>
      </c>
      <c r="D601" s="802">
        <v>8</v>
      </c>
      <c r="E601" s="802">
        <v>39.25</v>
      </c>
      <c r="F601" s="863">
        <f t="shared" si="9"/>
        <v>314</v>
      </c>
    </row>
    <row r="602" spans="1:6" ht="12.75">
      <c r="A602" s="811">
        <v>90556</v>
      </c>
      <c r="B602" s="812" t="s">
        <v>685</v>
      </c>
      <c r="C602" s="813" t="s">
        <v>101</v>
      </c>
      <c r="D602" s="802">
        <v>8</v>
      </c>
      <c r="E602" s="802">
        <v>132.79999999999998</v>
      </c>
      <c r="F602" s="863">
        <f t="shared" si="9"/>
        <v>1062.4000000000001</v>
      </c>
    </row>
    <row r="603" spans="1:6" ht="12.75">
      <c r="A603" s="811">
        <v>90557</v>
      </c>
      <c r="B603" s="812" t="s">
        <v>686</v>
      </c>
      <c r="C603" s="813" t="s">
        <v>101</v>
      </c>
      <c r="D603" s="802">
        <v>8</v>
      </c>
      <c r="E603" s="802">
        <v>358.29</v>
      </c>
      <c r="F603" s="863">
        <f t="shared" si="9"/>
        <v>2866.32</v>
      </c>
    </row>
    <row r="604" spans="1:6" ht="12.75">
      <c r="A604" s="811">
        <v>90558</v>
      </c>
      <c r="B604" s="812" t="s">
        <v>687</v>
      </c>
      <c r="C604" s="813" t="s">
        <v>109</v>
      </c>
      <c r="D604" s="802">
        <v>24</v>
      </c>
      <c r="E604" s="802">
        <v>182.06</v>
      </c>
      <c r="F604" s="863">
        <f t="shared" si="9"/>
        <v>4369.4399999999996</v>
      </c>
    </row>
    <row r="605" spans="1:6" ht="12.75">
      <c r="A605" s="811">
        <v>90559</v>
      </c>
      <c r="B605" s="812" t="s">
        <v>688</v>
      </c>
      <c r="C605" s="813" t="s">
        <v>109</v>
      </c>
      <c r="D605" s="802">
        <v>24</v>
      </c>
      <c r="E605" s="802">
        <v>250.65</v>
      </c>
      <c r="F605" s="863">
        <f t="shared" si="9"/>
        <v>6015.6</v>
      </c>
    </row>
    <row r="606" spans="1:6" ht="12.75">
      <c r="A606" s="811">
        <v>90560</v>
      </c>
      <c r="B606" s="812" t="s">
        <v>689</v>
      </c>
      <c r="C606" s="813" t="s">
        <v>109</v>
      </c>
      <c r="D606" s="802">
        <v>24</v>
      </c>
      <c r="E606" s="802">
        <v>156.69999999999999</v>
      </c>
      <c r="F606" s="863">
        <f t="shared" si="9"/>
        <v>3760.8</v>
      </c>
    </row>
    <row r="607" spans="1:6" ht="12.75">
      <c r="A607" s="811">
        <v>90562</v>
      </c>
      <c r="B607" s="812" t="s">
        <v>690</v>
      </c>
      <c r="C607" s="813" t="s">
        <v>132</v>
      </c>
      <c r="D607" s="802">
        <v>4</v>
      </c>
      <c r="E607" s="802">
        <v>82</v>
      </c>
      <c r="F607" s="863">
        <f t="shared" si="9"/>
        <v>328</v>
      </c>
    </row>
    <row r="608" spans="1:6" ht="12.75">
      <c r="A608" s="811">
        <v>90563</v>
      </c>
      <c r="B608" s="812" t="s">
        <v>691</v>
      </c>
      <c r="C608" s="813" t="s">
        <v>132</v>
      </c>
      <c r="D608" s="802">
        <v>4</v>
      </c>
      <c r="E608" s="802">
        <v>144.01</v>
      </c>
      <c r="F608" s="863">
        <f t="shared" si="9"/>
        <v>576.04</v>
      </c>
    </row>
    <row r="609" spans="1:6" ht="12.75">
      <c r="A609" s="811">
        <v>90564</v>
      </c>
      <c r="B609" s="812" t="s">
        <v>692</v>
      </c>
      <c r="C609" s="813" t="s">
        <v>132</v>
      </c>
      <c r="D609" s="802">
        <v>4</v>
      </c>
      <c r="E609" s="802">
        <v>285.76</v>
      </c>
      <c r="F609" s="863">
        <f t="shared" si="9"/>
        <v>1143.04</v>
      </c>
    </row>
    <row r="610" spans="1:6" ht="12.75">
      <c r="A610" s="811">
        <v>90565</v>
      </c>
      <c r="B610" s="812" t="s">
        <v>693</v>
      </c>
      <c r="C610" s="813" t="s">
        <v>132</v>
      </c>
      <c r="D610" s="802">
        <v>4</v>
      </c>
      <c r="E610" s="802">
        <v>390.20000000000005</v>
      </c>
      <c r="F610" s="863">
        <f t="shared" si="9"/>
        <v>1560.8</v>
      </c>
    </row>
    <row r="611" spans="1:6" ht="12.75">
      <c r="A611" s="811">
        <v>90566</v>
      </c>
      <c r="B611" s="812" t="s">
        <v>694</v>
      </c>
      <c r="C611" s="813" t="s">
        <v>132</v>
      </c>
      <c r="D611" s="802">
        <v>4</v>
      </c>
      <c r="E611" s="802">
        <v>838.03</v>
      </c>
      <c r="F611" s="863">
        <f t="shared" si="9"/>
        <v>3352.12</v>
      </c>
    </row>
    <row r="612" spans="1:6" ht="12.75">
      <c r="A612" s="811">
        <v>90567</v>
      </c>
      <c r="B612" s="812" t="s">
        <v>695</v>
      </c>
      <c r="C612" s="813" t="s">
        <v>132</v>
      </c>
      <c r="D612" s="802">
        <v>4</v>
      </c>
      <c r="E612" s="802">
        <v>1326.93</v>
      </c>
      <c r="F612" s="863">
        <f t="shared" si="9"/>
        <v>5307.72</v>
      </c>
    </row>
    <row r="613" spans="1:6" ht="15" customHeight="1">
      <c r="A613" s="811">
        <v>90568</v>
      </c>
      <c r="B613" s="812" t="s">
        <v>696</v>
      </c>
      <c r="C613" s="813" t="s">
        <v>132</v>
      </c>
      <c r="D613" s="802">
        <v>8</v>
      </c>
      <c r="E613" s="802">
        <v>86.14</v>
      </c>
      <c r="F613" s="863">
        <f t="shared" si="9"/>
        <v>689.12</v>
      </c>
    </row>
    <row r="614" spans="1:6" ht="15.75" customHeight="1">
      <c r="A614" s="811">
        <v>90569</v>
      </c>
      <c r="B614" s="812" t="s">
        <v>697</v>
      </c>
      <c r="C614" s="813" t="s">
        <v>132</v>
      </c>
      <c r="D614" s="802">
        <v>8</v>
      </c>
      <c r="E614" s="802">
        <v>98.99</v>
      </c>
      <c r="F614" s="863">
        <f t="shared" si="9"/>
        <v>791.92</v>
      </c>
    </row>
    <row r="615" spans="1:6" ht="15" customHeight="1">
      <c r="A615" s="811">
        <v>90570</v>
      </c>
      <c r="B615" s="812" t="s">
        <v>698</v>
      </c>
      <c r="C615" s="813" t="s">
        <v>132</v>
      </c>
      <c r="D615" s="802">
        <v>8</v>
      </c>
      <c r="E615" s="802">
        <v>125.38</v>
      </c>
      <c r="F615" s="863">
        <f t="shared" si="9"/>
        <v>1003.04</v>
      </c>
    </row>
    <row r="616" spans="1:6" ht="17.25" customHeight="1">
      <c r="A616" s="811">
        <v>90571</v>
      </c>
      <c r="B616" s="812" t="s">
        <v>699</v>
      </c>
      <c r="C616" s="813" t="s">
        <v>132</v>
      </c>
      <c r="D616" s="802">
        <v>8</v>
      </c>
      <c r="E616" s="802">
        <v>172.89999999999998</v>
      </c>
      <c r="F616" s="863">
        <f t="shared" si="9"/>
        <v>1383.2</v>
      </c>
    </row>
    <row r="617" spans="1:6" ht="14.25" customHeight="1">
      <c r="A617" s="811">
        <v>90572</v>
      </c>
      <c r="B617" s="812" t="s">
        <v>700</v>
      </c>
      <c r="C617" s="813" t="s">
        <v>132</v>
      </c>
      <c r="D617" s="802">
        <v>8</v>
      </c>
      <c r="E617" s="802">
        <v>225.63</v>
      </c>
      <c r="F617" s="863">
        <f t="shared" si="9"/>
        <v>1805.04</v>
      </c>
    </row>
    <row r="618" spans="1:6" ht="14.25" customHeight="1">
      <c r="A618" s="811">
        <v>90573</v>
      </c>
      <c r="B618" s="812" t="s">
        <v>701</v>
      </c>
      <c r="C618" s="813" t="s">
        <v>132</v>
      </c>
      <c r="D618" s="802">
        <v>8</v>
      </c>
      <c r="E618" s="802">
        <v>526.86</v>
      </c>
      <c r="F618" s="863">
        <f t="shared" si="9"/>
        <v>4214.88</v>
      </c>
    </row>
    <row r="619" spans="1:6" ht="12.75">
      <c r="A619" s="811">
        <v>90590</v>
      </c>
      <c r="B619" s="812" t="s">
        <v>702</v>
      </c>
      <c r="C619" s="813" t="s">
        <v>132</v>
      </c>
      <c r="D619" s="802">
        <v>8</v>
      </c>
      <c r="E619" s="802">
        <v>76.7</v>
      </c>
      <c r="F619" s="863">
        <f t="shared" si="9"/>
        <v>613.6</v>
      </c>
    </row>
    <row r="620" spans="1:6" ht="12.75">
      <c r="A620" s="811">
        <v>90598</v>
      </c>
      <c r="B620" s="812" t="s">
        <v>703</v>
      </c>
      <c r="C620" s="834" t="s">
        <v>109</v>
      </c>
      <c r="D620" s="805">
        <v>4</v>
      </c>
      <c r="E620" s="802">
        <v>892.86</v>
      </c>
      <c r="F620" s="863">
        <f t="shared" si="9"/>
        <v>3571.44</v>
      </c>
    </row>
    <row r="621" spans="1:6" ht="12.75">
      <c r="A621" s="814">
        <v>90600</v>
      </c>
      <c r="B621" s="815" t="s">
        <v>704</v>
      </c>
      <c r="C621" s="816" t="s">
        <v>134</v>
      </c>
      <c r="D621" s="802"/>
      <c r="E621" s="802"/>
      <c r="F621" s="863"/>
    </row>
    <row r="622" spans="1:6" ht="12.75">
      <c r="A622" s="811">
        <v>90618</v>
      </c>
      <c r="B622" s="812" t="s">
        <v>705</v>
      </c>
      <c r="C622" s="813" t="s">
        <v>132</v>
      </c>
      <c r="D622" s="805">
        <v>4</v>
      </c>
      <c r="E622" s="802">
        <v>1248.5</v>
      </c>
      <c r="F622" s="863">
        <f t="shared" si="9"/>
        <v>4994</v>
      </c>
    </row>
    <row r="623" spans="1:6" ht="12.75">
      <c r="A623" s="811">
        <v>90619</v>
      </c>
      <c r="B623" s="812" t="s">
        <v>706</v>
      </c>
      <c r="C623" s="813" t="s">
        <v>132</v>
      </c>
      <c r="D623" s="805">
        <v>4</v>
      </c>
      <c r="E623" s="802">
        <v>1543.19</v>
      </c>
      <c r="F623" s="863">
        <f t="shared" si="9"/>
        <v>6172.76</v>
      </c>
    </row>
    <row r="624" spans="1:6" ht="12.75">
      <c r="A624" s="811">
        <v>90620</v>
      </c>
      <c r="B624" s="812" t="s">
        <v>707</v>
      </c>
      <c r="C624" s="813" t="s">
        <v>132</v>
      </c>
      <c r="D624" s="805">
        <v>4</v>
      </c>
      <c r="E624" s="802">
        <v>2584.04</v>
      </c>
      <c r="F624" s="863">
        <f t="shared" si="9"/>
        <v>10336.16</v>
      </c>
    </row>
    <row r="625" spans="1:6" ht="12.75" customHeight="1">
      <c r="A625" s="811">
        <v>90623</v>
      </c>
      <c r="B625" s="812" t="s">
        <v>708</v>
      </c>
      <c r="C625" s="813" t="s">
        <v>132</v>
      </c>
      <c r="D625" s="805">
        <v>4</v>
      </c>
      <c r="E625" s="802">
        <v>193.2</v>
      </c>
      <c r="F625" s="863">
        <f t="shared" si="9"/>
        <v>772.8</v>
      </c>
    </row>
    <row r="626" spans="1:6" ht="12.75" customHeight="1">
      <c r="A626" s="811">
        <v>90624</v>
      </c>
      <c r="B626" s="812" t="s">
        <v>709</v>
      </c>
      <c r="C626" s="813" t="s">
        <v>132</v>
      </c>
      <c r="D626" s="805">
        <v>4</v>
      </c>
      <c r="E626" s="802">
        <v>449.75</v>
      </c>
      <c r="F626" s="863">
        <f t="shared" si="9"/>
        <v>1799</v>
      </c>
    </row>
    <row r="627" spans="1:6" ht="12.75" customHeight="1">
      <c r="A627" s="811">
        <v>90625</v>
      </c>
      <c r="B627" s="812" t="s">
        <v>710</v>
      </c>
      <c r="C627" s="813" t="s">
        <v>132</v>
      </c>
      <c r="D627" s="805">
        <v>4</v>
      </c>
      <c r="E627" s="802">
        <v>638.29</v>
      </c>
      <c r="F627" s="863">
        <f t="shared" si="9"/>
        <v>2553.16</v>
      </c>
    </row>
    <row r="628" spans="1:6" ht="12.75" customHeight="1">
      <c r="A628" s="811">
        <v>90626</v>
      </c>
      <c r="B628" s="812" t="s">
        <v>711</v>
      </c>
      <c r="C628" s="813" t="s">
        <v>132</v>
      </c>
      <c r="D628" s="805">
        <v>4</v>
      </c>
      <c r="E628" s="802">
        <v>826.15</v>
      </c>
      <c r="F628" s="863">
        <f t="shared" si="9"/>
        <v>3304.6</v>
      </c>
    </row>
    <row r="629" spans="1:6" ht="25.5" customHeight="1">
      <c r="A629" s="811">
        <v>90628</v>
      </c>
      <c r="B629" s="812" t="s">
        <v>712</v>
      </c>
      <c r="C629" s="813" t="s">
        <v>132</v>
      </c>
      <c r="D629" s="805">
        <v>4</v>
      </c>
      <c r="E629" s="802">
        <v>498.5</v>
      </c>
      <c r="F629" s="863">
        <f t="shared" si="9"/>
        <v>1994</v>
      </c>
    </row>
    <row r="630" spans="1:6" ht="25.5" customHeight="1">
      <c r="A630" s="811">
        <v>90629</v>
      </c>
      <c r="B630" s="812" t="s">
        <v>713</v>
      </c>
      <c r="C630" s="813" t="s">
        <v>132</v>
      </c>
      <c r="D630" s="805">
        <v>4</v>
      </c>
      <c r="E630" s="802">
        <v>729.73</v>
      </c>
      <c r="F630" s="863">
        <f t="shared" si="9"/>
        <v>2918.92</v>
      </c>
    </row>
    <row r="631" spans="1:6" ht="25.5">
      <c r="A631" s="811">
        <v>90630</v>
      </c>
      <c r="B631" s="812" t="s">
        <v>714</v>
      </c>
      <c r="C631" s="813" t="s">
        <v>132</v>
      </c>
      <c r="D631" s="805">
        <v>4</v>
      </c>
      <c r="E631" s="802">
        <v>1098.26</v>
      </c>
      <c r="F631" s="863">
        <f t="shared" si="9"/>
        <v>4393.04</v>
      </c>
    </row>
    <row r="632" spans="1:6" ht="12.75">
      <c r="A632" s="811">
        <v>90633</v>
      </c>
      <c r="B632" s="812" t="s">
        <v>715</v>
      </c>
      <c r="C632" s="813" t="s">
        <v>132</v>
      </c>
      <c r="D632" s="805">
        <v>4</v>
      </c>
      <c r="E632" s="802">
        <v>105.54</v>
      </c>
      <c r="F632" s="863">
        <f t="shared" si="9"/>
        <v>422.16</v>
      </c>
    </row>
    <row r="633" spans="1:6" ht="12.75">
      <c r="A633" s="811">
        <v>90636</v>
      </c>
      <c r="B633" s="812" t="s">
        <v>716</v>
      </c>
      <c r="C633" s="813" t="s">
        <v>132</v>
      </c>
      <c r="D633" s="805">
        <v>4</v>
      </c>
      <c r="E633" s="802">
        <v>286.45</v>
      </c>
      <c r="F633" s="863">
        <f t="shared" si="9"/>
        <v>1145.8</v>
      </c>
    </row>
    <row r="634" spans="1:6" ht="12.75">
      <c r="A634" s="811">
        <v>90649</v>
      </c>
      <c r="B634" s="812" t="s">
        <v>717</v>
      </c>
      <c r="C634" s="813" t="s">
        <v>132</v>
      </c>
      <c r="D634" s="802">
        <v>16</v>
      </c>
      <c r="E634" s="802">
        <v>5.85</v>
      </c>
      <c r="F634" s="863">
        <f t="shared" si="9"/>
        <v>93.6</v>
      </c>
    </row>
    <row r="635" spans="1:6" ht="12.75">
      <c r="A635" s="811">
        <v>90650</v>
      </c>
      <c r="B635" s="812" t="s">
        <v>718</v>
      </c>
      <c r="C635" s="813" t="s">
        <v>132</v>
      </c>
      <c r="D635" s="802">
        <v>16</v>
      </c>
      <c r="E635" s="802">
        <v>6.33</v>
      </c>
      <c r="F635" s="863">
        <f t="shared" si="9"/>
        <v>101.28</v>
      </c>
    </row>
    <row r="636" spans="1:6" ht="12.75">
      <c r="A636" s="811">
        <v>90658</v>
      </c>
      <c r="B636" s="812" t="s">
        <v>719</v>
      </c>
      <c r="C636" s="813" t="s">
        <v>132</v>
      </c>
      <c r="D636" s="802">
        <v>16</v>
      </c>
      <c r="E636" s="802">
        <v>33.1</v>
      </c>
      <c r="F636" s="863">
        <f t="shared" si="9"/>
        <v>529.6</v>
      </c>
    </row>
    <row r="637" spans="1:6" ht="12.75">
      <c r="A637" s="811">
        <v>90659</v>
      </c>
      <c r="B637" s="812" t="s">
        <v>720</v>
      </c>
      <c r="C637" s="813" t="s">
        <v>132</v>
      </c>
      <c r="D637" s="802">
        <v>16</v>
      </c>
      <c r="E637" s="802">
        <v>49.43</v>
      </c>
      <c r="F637" s="863">
        <f t="shared" si="9"/>
        <v>790.88</v>
      </c>
    </row>
    <row r="638" spans="1:6" ht="12.75">
      <c r="A638" s="811">
        <v>90660</v>
      </c>
      <c r="B638" s="812" t="s">
        <v>721</v>
      </c>
      <c r="C638" s="813" t="s">
        <v>132</v>
      </c>
      <c r="D638" s="802">
        <v>16</v>
      </c>
      <c r="E638" s="802">
        <v>71.790000000000006</v>
      </c>
      <c r="F638" s="863">
        <f t="shared" si="9"/>
        <v>1148.6400000000001</v>
      </c>
    </row>
    <row r="639" spans="1:6" ht="12.75">
      <c r="A639" s="811">
        <v>90661</v>
      </c>
      <c r="B639" s="812" t="s">
        <v>722</v>
      </c>
      <c r="C639" s="813" t="s">
        <v>132</v>
      </c>
      <c r="D639" s="802">
        <v>8</v>
      </c>
      <c r="E639" s="802">
        <v>385.15</v>
      </c>
      <c r="F639" s="863">
        <f t="shared" si="9"/>
        <v>3081.2</v>
      </c>
    </row>
    <row r="640" spans="1:6" ht="12.75">
      <c r="A640" s="811">
        <v>90662</v>
      </c>
      <c r="B640" s="812" t="s">
        <v>723</v>
      </c>
      <c r="C640" s="813" t="s">
        <v>132</v>
      </c>
      <c r="D640" s="802">
        <v>16</v>
      </c>
      <c r="E640" s="802">
        <v>46.33</v>
      </c>
      <c r="F640" s="863">
        <f t="shared" si="9"/>
        <v>741.28</v>
      </c>
    </row>
    <row r="641" spans="1:6" ht="12.75">
      <c r="A641" s="811">
        <v>90663</v>
      </c>
      <c r="B641" s="812" t="s">
        <v>724</v>
      </c>
      <c r="C641" s="813" t="s">
        <v>132</v>
      </c>
      <c r="D641" s="802">
        <v>16</v>
      </c>
      <c r="E641" s="802">
        <v>50.71</v>
      </c>
      <c r="F641" s="863">
        <f t="shared" si="9"/>
        <v>811.36</v>
      </c>
    </row>
    <row r="642" spans="1:6" ht="12.75">
      <c r="A642" s="811">
        <v>90664</v>
      </c>
      <c r="B642" s="812" t="s">
        <v>725</v>
      </c>
      <c r="C642" s="813" t="s">
        <v>132</v>
      </c>
      <c r="D642" s="802">
        <v>16</v>
      </c>
      <c r="E642" s="802">
        <v>65.010000000000005</v>
      </c>
      <c r="F642" s="863">
        <f t="shared" si="9"/>
        <v>1040.1600000000001</v>
      </c>
    </row>
    <row r="643" spans="1:6" ht="12.75">
      <c r="A643" s="811">
        <v>90665</v>
      </c>
      <c r="B643" s="812" t="s">
        <v>726</v>
      </c>
      <c r="C643" s="813" t="s">
        <v>132</v>
      </c>
      <c r="D643" s="802">
        <v>16</v>
      </c>
      <c r="E643" s="802">
        <v>121.41</v>
      </c>
      <c r="F643" s="863">
        <f t="shared" si="9"/>
        <v>1942.56</v>
      </c>
    </row>
    <row r="644" spans="1:6" ht="12.75">
      <c r="A644" s="811">
        <v>90666</v>
      </c>
      <c r="B644" s="812" t="s">
        <v>727</v>
      </c>
      <c r="C644" s="813" t="s">
        <v>132</v>
      </c>
      <c r="D644" s="802">
        <v>16</v>
      </c>
      <c r="E644" s="802">
        <v>164.29</v>
      </c>
      <c r="F644" s="863">
        <f t="shared" si="9"/>
        <v>2628.64</v>
      </c>
    </row>
    <row r="645" spans="1:6" ht="12.75">
      <c r="A645" s="811">
        <v>90667</v>
      </c>
      <c r="B645" s="812" t="s">
        <v>728</v>
      </c>
      <c r="C645" s="813" t="s">
        <v>132</v>
      </c>
      <c r="D645" s="802">
        <v>16</v>
      </c>
      <c r="E645" s="802">
        <v>244.71</v>
      </c>
      <c r="F645" s="863">
        <f t="shared" si="9"/>
        <v>3915.36</v>
      </c>
    </row>
    <row r="646" spans="1:6" ht="12.75">
      <c r="A646" s="811">
        <v>90668</v>
      </c>
      <c r="B646" s="812" t="s">
        <v>729</v>
      </c>
      <c r="C646" s="813" t="s">
        <v>132</v>
      </c>
      <c r="D646" s="802">
        <v>3</v>
      </c>
      <c r="E646" s="802">
        <v>824.99</v>
      </c>
      <c r="F646" s="863">
        <f t="shared" si="9"/>
        <v>2474.9699999999998</v>
      </c>
    </row>
    <row r="647" spans="1:6" ht="12.75">
      <c r="A647" s="811">
        <v>90669</v>
      </c>
      <c r="B647" s="812" t="s">
        <v>730</v>
      </c>
      <c r="C647" s="813" t="s">
        <v>132</v>
      </c>
      <c r="D647" s="802">
        <v>16</v>
      </c>
      <c r="E647" s="802">
        <v>10.9</v>
      </c>
      <c r="F647" s="863">
        <f t="shared" si="9"/>
        <v>174.4</v>
      </c>
    </row>
    <row r="648" spans="1:6" ht="12.75">
      <c r="A648" s="811">
        <v>90670</v>
      </c>
      <c r="B648" s="812" t="s">
        <v>731</v>
      </c>
      <c r="C648" s="813" t="s">
        <v>132</v>
      </c>
      <c r="D648" s="802">
        <v>16</v>
      </c>
      <c r="E648" s="802">
        <v>20.38</v>
      </c>
      <c r="F648" s="863">
        <f t="shared" si="9"/>
        <v>326.08</v>
      </c>
    </row>
    <row r="649" spans="1:6" ht="12.75">
      <c r="A649" s="811">
        <v>90671</v>
      </c>
      <c r="B649" s="812" t="s">
        <v>732</v>
      </c>
      <c r="C649" s="813" t="s">
        <v>132</v>
      </c>
      <c r="D649" s="802">
        <v>16</v>
      </c>
      <c r="E649" s="802">
        <v>21.71</v>
      </c>
      <c r="F649" s="863">
        <f t="shared" si="9"/>
        <v>347.36</v>
      </c>
    </row>
    <row r="650" spans="1:6" ht="12.75">
      <c r="A650" s="811">
        <v>90672</v>
      </c>
      <c r="B650" s="812" t="s">
        <v>733</v>
      </c>
      <c r="C650" s="813" t="s">
        <v>132</v>
      </c>
      <c r="D650" s="802">
        <v>16</v>
      </c>
      <c r="E650" s="802">
        <v>25.7</v>
      </c>
      <c r="F650" s="863">
        <f t="shared" si="9"/>
        <v>411.2</v>
      </c>
    </row>
    <row r="651" spans="1:6" ht="12.75">
      <c r="A651" s="811">
        <v>90673</v>
      </c>
      <c r="B651" s="812" t="s">
        <v>734</v>
      </c>
      <c r="C651" s="813" t="s">
        <v>122</v>
      </c>
      <c r="D651" s="802">
        <v>10</v>
      </c>
      <c r="E651" s="802">
        <v>10.55</v>
      </c>
      <c r="F651" s="863">
        <f t="shared" si="9"/>
        <v>105.5</v>
      </c>
    </row>
    <row r="652" spans="1:6" ht="12.75">
      <c r="A652" s="811">
        <v>90674</v>
      </c>
      <c r="B652" s="812" t="s">
        <v>735</v>
      </c>
      <c r="C652" s="813" t="s">
        <v>122</v>
      </c>
      <c r="D652" s="802">
        <v>10</v>
      </c>
      <c r="E652" s="802">
        <v>15.33</v>
      </c>
      <c r="F652" s="863">
        <f t="shared" si="9"/>
        <v>153.30000000000001</v>
      </c>
    </row>
    <row r="653" spans="1:6" ht="12.75">
      <c r="A653" s="811">
        <v>90675</v>
      </c>
      <c r="B653" s="812" t="s">
        <v>736</v>
      </c>
      <c r="C653" s="813" t="s">
        <v>122</v>
      </c>
      <c r="D653" s="802">
        <v>10</v>
      </c>
      <c r="E653" s="802">
        <v>29.56</v>
      </c>
      <c r="F653" s="863">
        <f t="shared" si="9"/>
        <v>295.60000000000002</v>
      </c>
    </row>
    <row r="654" spans="1:6" ht="12.75">
      <c r="A654" s="811">
        <v>90676</v>
      </c>
      <c r="B654" s="812" t="s">
        <v>737</v>
      </c>
      <c r="C654" s="813" t="s">
        <v>122</v>
      </c>
      <c r="D654" s="802">
        <v>10</v>
      </c>
      <c r="E654" s="802">
        <v>47.79</v>
      </c>
      <c r="F654" s="863">
        <f t="shared" si="9"/>
        <v>477.9</v>
      </c>
    </row>
    <row r="655" spans="1:6" ht="12.75">
      <c r="A655" s="811">
        <v>90677</v>
      </c>
      <c r="B655" s="812" t="s">
        <v>738</v>
      </c>
      <c r="C655" s="813" t="s">
        <v>122</v>
      </c>
      <c r="D655" s="802">
        <v>10</v>
      </c>
      <c r="E655" s="802">
        <v>61.09</v>
      </c>
      <c r="F655" s="863">
        <f t="shared" si="9"/>
        <v>610.9</v>
      </c>
    </row>
    <row r="656" spans="1:6" ht="12.75">
      <c r="A656" s="811">
        <v>90678</v>
      </c>
      <c r="B656" s="812" t="s">
        <v>739</v>
      </c>
      <c r="C656" s="813" t="s">
        <v>122</v>
      </c>
      <c r="D656" s="802">
        <v>10</v>
      </c>
      <c r="E656" s="802">
        <v>121.64</v>
      </c>
      <c r="F656" s="863">
        <f t="shared" si="9"/>
        <v>1216.4000000000001</v>
      </c>
    </row>
    <row r="657" spans="1:6" ht="12.75" customHeight="1">
      <c r="A657" s="811">
        <v>90688</v>
      </c>
      <c r="B657" s="812" t="s">
        <v>740</v>
      </c>
      <c r="C657" s="813" t="s">
        <v>109</v>
      </c>
      <c r="D657" s="802">
        <v>2</v>
      </c>
      <c r="E657" s="802">
        <v>227.89999999999998</v>
      </c>
      <c r="F657" s="863">
        <f t="shared" si="9"/>
        <v>455.8</v>
      </c>
    </row>
    <row r="658" spans="1:6" ht="12.75">
      <c r="A658" s="811">
        <v>90690</v>
      </c>
      <c r="B658" s="812" t="s">
        <v>741</v>
      </c>
      <c r="C658" s="813" t="s">
        <v>122</v>
      </c>
      <c r="D658" s="802">
        <v>40</v>
      </c>
      <c r="E658" s="802">
        <v>5.71</v>
      </c>
      <c r="F658" s="863">
        <f t="shared" ref="F658:F721" si="10" xml:space="preserve"> ROUND(D658*E658,2)</f>
        <v>228.4</v>
      </c>
    </row>
    <row r="659" spans="1:6" ht="12.75">
      <c r="A659" s="811">
        <v>90691</v>
      </c>
      <c r="B659" s="812" t="s">
        <v>742</v>
      </c>
      <c r="C659" s="813" t="s">
        <v>122</v>
      </c>
      <c r="D659" s="802">
        <v>40</v>
      </c>
      <c r="E659" s="802">
        <v>8.31</v>
      </c>
      <c r="F659" s="863">
        <f t="shared" si="10"/>
        <v>332.4</v>
      </c>
    </row>
    <row r="660" spans="1:6" ht="12.75">
      <c r="A660" s="817">
        <v>90692</v>
      </c>
      <c r="B660" s="818" t="s">
        <v>743</v>
      </c>
      <c r="C660" s="819" t="s">
        <v>122</v>
      </c>
      <c r="D660" s="802">
        <v>40</v>
      </c>
      <c r="E660" s="803">
        <v>14.46</v>
      </c>
      <c r="F660" s="865">
        <f t="shared" si="10"/>
        <v>578.4</v>
      </c>
    </row>
    <row r="661" spans="1:6" ht="12.75">
      <c r="A661" s="808">
        <v>90693</v>
      </c>
      <c r="B661" s="809" t="s">
        <v>744</v>
      </c>
      <c r="C661" s="810" t="s">
        <v>122</v>
      </c>
      <c r="D661" s="802">
        <v>40</v>
      </c>
      <c r="E661" s="801">
        <v>23.51</v>
      </c>
      <c r="F661" s="863">
        <f t="shared" si="10"/>
        <v>940.4</v>
      </c>
    </row>
    <row r="662" spans="1:6" ht="12.75">
      <c r="A662" s="811">
        <v>90694</v>
      </c>
      <c r="B662" s="812" t="s">
        <v>745</v>
      </c>
      <c r="C662" s="813" t="s">
        <v>122</v>
      </c>
      <c r="D662" s="802">
        <v>40</v>
      </c>
      <c r="E662" s="802">
        <v>30.79</v>
      </c>
      <c r="F662" s="863">
        <f t="shared" si="10"/>
        <v>1231.5999999999999</v>
      </c>
    </row>
    <row r="663" spans="1:6" ht="12.75">
      <c r="A663" s="811">
        <v>90695</v>
      </c>
      <c r="B663" s="812" t="s">
        <v>746</v>
      </c>
      <c r="C663" s="813" t="s">
        <v>122</v>
      </c>
      <c r="D663" s="802">
        <v>40</v>
      </c>
      <c r="E663" s="802">
        <v>44.48</v>
      </c>
      <c r="F663" s="863">
        <f t="shared" si="10"/>
        <v>1779.2</v>
      </c>
    </row>
    <row r="664" spans="1:6" ht="12.75">
      <c r="A664" s="811">
        <v>90696</v>
      </c>
      <c r="B664" s="812" t="s">
        <v>747</v>
      </c>
      <c r="C664" s="813" t="s">
        <v>122</v>
      </c>
      <c r="D664" s="802">
        <v>16</v>
      </c>
      <c r="E664" s="802">
        <v>58.18</v>
      </c>
      <c r="F664" s="863">
        <f t="shared" si="10"/>
        <v>930.88</v>
      </c>
    </row>
    <row r="665" spans="1:6" ht="12.75">
      <c r="A665" s="811">
        <v>90697</v>
      </c>
      <c r="B665" s="812" t="s">
        <v>748</v>
      </c>
      <c r="C665" s="813" t="s">
        <v>122</v>
      </c>
      <c r="D665" s="802">
        <v>16</v>
      </c>
      <c r="E665" s="802">
        <v>58.69</v>
      </c>
      <c r="F665" s="863">
        <f t="shared" si="10"/>
        <v>939.04</v>
      </c>
    </row>
    <row r="666" spans="1:6" ht="12.75">
      <c r="A666" s="811">
        <v>90698</v>
      </c>
      <c r="B666" s="812" t="s">
        <v>749</v>
      </c>
      <c r="C666" s="813" t="s">
        <v>122</v>
      </c>
      <c r="D666" s="802">
        <v>16</v>
      </c>
      <c r="E666" s="802">
        <v>100.79</v>
      </c>
      <c r="F666" s="863">
        <f t="shared" si="10"/>
        <v>1612.64</v>
      </c>
    </row>
    <row r="667" spans="1:6" ht="12.75">
      <c r="A667" s="811">
        <v>90699</v>
      </c>
      <c r="B667" s="812" t="s">
        <v>750</v>
      </c>
      <c r="C667" s="813" t="s">
        <v>132</v>
      </c>
      <c r="D667" s="802">
        <v>16</v>
      </c>
      <c r="E667" s="802">
        <v>222.96</v>
      </c>
      <c r="F667" s="863">
        <f t="shared" si="10"/>
        <v>3567.36</v>
      </c>
    </row>
    <row r="668" spans="1:6" ht="12.75">
      <c r="A668" s="814">
        <v>90700</v>
      </c>
      <c r="B668" s="815" t="s">
        <v>751</v>
      </c>
      <c r="C668" s="816" t="s">
        <v>134</v>
      </c>
      <c r="D668" s="802"/>
      <c r="E668" s="802"/>
      <c r="F668" s="863"/>
    </row>
    <row r="669" spans="1:6" ht="12.75">
      <c r="A669" s="811">
        <v>90701</v>
      </c>
      <c r="B669" s="812" t="s">
        <v>752</v>
      </c>
      <c r="C669" s="813" t="s">
        <v>132</v>
      </c>
      <c r="D669" s="802">
        <v>160</v>
      </c>
      <c r="E669" s="802">
        <v>100.28</v>
      </c>
      <c r="F669" s="863">
        <f t="shared" si="10"/>
        <v>16044.8</v>
      </c>
    </row>
    <row r="670" spans="1:6" ht="12.75">
      <c r="A670" s="811">
        <v>90702</v>
      </c>
      <c r="B670" s="812" t="s">
        <v>753</v>
      </c>
      <c r="C670" s="813" t="s">
        <v>132</v>
      </c>
      <c r="D670" s="802">
        <v>80</v>
      </c>
      <c r="E670" s="802">
        <v>152.76</v>
      </c>
      <c r="F670" s="863">
        <f t="shared" si="10"/>
        <v>12220.8</v>
      </c>
    </row>
    <row r="671" spans="1:6" ht="12.75">
      <c r="A671" s="811">
        <v>90703</v>
      </c>
      <c r="B671" s="812" t="s">
        <v>754</v>
      </c>
      <c r="C671" s="813" t="s">
        <v>132</v>
      </c>
      <c r="D671" s="802">
        <v>16</v>
      </c>
      <c r="E671" s="802">
        <v>197.24</v>
      </c>
      <c r="F671" s="863">
        <f t="shared" si="10"/>
        <v>3155.84</v>
      </c>
    </row>
    <row r="672" spans="1:6" ht="12.75">
      <c r="A672" s="811">
        <v>90705</v>
      </c>
      <c r="B672" s="812" t="s">
        <v>755</v>
      </c>
      <c r="C672" s="813" t="s">
        <v>132</v>
      </c>
      <c r="D672" s="802">
        <v>16</v>
      </c>
      <c r="E672" s="802">
        <v>159.63999999999999</v>
      </c>
      <c r="F672" s="863">
        <f t="shared" si="10"/>
        <v>2554.2399999999998</v>
      </c>
    </row>
    <row r="673" spans="1:6" ht="12.75">
      <c r="A673" s="811">
        <v>90706</v>
      </c>
      <c r="B673" s="812" t="s">
        <v>756</v>
      </c>
      <c r="C673" s="813" t="s">
        <v>132</v>
      </c>
      <c r="D673" s="802">
        <v>16</v>
      </c>
      <c r="E673" s="802">
        <v>204.53</v>
      </c>
      <c r="F673" s="863">
        <f t="shared" si="10"/>
        <v>3272.48</v>
      </c>
    </row>
    <row r="674" spans="1:6" ht="12.75">
      <c r="A674" s="811">
        <v>90707</v>
      </c>
      <c r="B674" s="812" t="s">
        <v>757</v>
      </c>
      <c r="C674" s="813" t="s">
        <v>132</v>
      </c>
      <c r="D674" s="802">
        <v>16</v>
      </c>
      <c r="E674" s="802">
        <v>253.2</v>
      </c>
      <c r="F674" s="863">
        <f t="shared" si="10"/>
        <v>4051.2</v>
      </c>
    </row>
    <row r="675" spans="1:6" ht="12.75">
      <c r="A675" s="811">
        <v>90708</v>
      </c>
      <c r="B675" s="812" t="s">
        <v>758</v>
      </c>
      <c r="C675" s="813" t="s">
        <v>132</v>
      </c>
      <c r="D675" s="802">
        <v>24</v>
      </c>
      <c r="E675" s="802">
        <v>158.59</v>
      </c>
      <c r="F675" s="863">
        <f t="shared" si="10"/>
        <v>3806.16</v>
      </c>
    </row>
    <row r="676" spans="1:6" ht="12.75">
      <c r="A676" s="811">
        <v>90710</v>
      </c>
      <c r="B676" s="812" t="s">
        <v>759</v>
      </c>
      <c r="C676" s="813" t="s">
        <v>132</v>
      </c>
      <c r="D676" s="802">
        <v>24</v>
      </c>
      <c r="E676" s="802">
        <v>146.99</v>
      </c>
      <c r="F676" s="863">
        <f t="shared" si="10"/>
        <v>3527.76</v>
      </c>
    </row>
    <row r="677" spans="1:6" ht="12.75">
      <c r="A677" s="811">
        <v>90715</v>
      </c>
      <c r="B677" s="812" t="s">
        <v>760</v>
      </c>
      <c r="C677" s="813" t="s">
        <v>132</v>
      </c>
      <c r="D677" s="802">
        <v>64</v>
      </c>
      <c r="E677" s="802">
        <v>111.21</v>
      </c>
      <c r="F677" s="863">
        <f t="shared" si="10"/>
        <v>7117.44</v>
      </c>
    </row>
    <row r="678" spans="1:6" ht="12.75">
      <c r="A678" s="811">
        <v>90718</v>
      </c>
      <c r="B678" s="812" t="s">
        <v>761</v>
      </c>
      <c r="C678" s="813" t="s">
        <v>132</v>
      </c>
      <c r="D678" s="802">
        <v>16</v>
      </c>
      <c r="E678" s="802">
        <v>155.55000000000001</v>
      </c>
      <c r="F678" s="863">
        <f t="shared" si="10"/>
        <v>2488.8000000000002</v>
      </c>
    </row>
    <row r="679" spans="1:6" ht="12.75">
      <c r="A679" s="811">
        <v>90730</v>
      </c>
      <c r="B679" s="812" t="s">
        <v>762</v>
      </c>
      <c r="C679" s="813" t="s">
        <v>132</v>
      </c>
      <c r="D679" s="802">
        <v>16</v>
      </c>
      <c r="E679" s="802">
        <v>181.51</v>
      </c>
      <c r="F679" s="863">
        <f t="shared" si="10"/>
        <v>2904.16</v>
      </c>
    </row>
    <row r="680" spans="1:6" ht="12.75">
      <c r="A680" s="811">
        <v>90735</v>
      </c>
      <c r="B680" s="812" t="s">
        <v>763</v>
      </c>
      <c r="C680" s="813" t="s">
        <v>132</v>
      </c>
      <c r="D680" s="802">
        <v>160</v>
      </c>
      <c r="E680" s="802">
        <v>121.65</v>
      </c>
      <c r="F680" s="863">
        <f t="shared" si="10"/>
        <v>19464</v>
      </c>
    </row>
    <row r="681" spans="1:6" ht="12.75">
      <c r="A681" s="811">
        <v>90736</v>
      </c>
      <c r="B681" s="812" t="s">
        <v>764</v>
      </c>
      <c r="C681" s="813" t="s">
        <v>132</v>
      </c>
      <c r="D681" s="802">
        <v>80</v>
      </c>
      <c r="E681" s="802">
        <v>174.14</v>
      </c>
      <c r="F681" s="863">
        <f t="shared" si="10"/>
        <v>13931.2</v>
      </c>
    </row>
    <row r="682" spans="1:6" ht="12.75">
      <c r="A682" s="811">
        <v>90737</v>
      </c>
      <c r="B682" s="812" t="s">
        <v>765</v>
      </c>
      <c r="C682" s="813" t="s">
        <v>132</v>
      </c>
      <c r="D682" s="802">
        <v>16</v>
      </c>
      <c r="E682" s="802">
        <v>218.61</v>
      </c>
      <c r="F682" s="863">
        <f t="shared" si="10"/>
        <v>3497.76</v>
      </c>
    </row>
    <row r="683" spans="1:6" ht="12.75">
      <c r="A683" s="811">
        <v>90738</v>
      </c>
      <c r="B683" s="812" t="s">
        <v>766</v>
      </c>
      <c r="C683" s="813" t="s">
        <v>132</v>
      </c>
      <c r="D683" s="802">
        <v>16</v>
      </c>
      <c r="E683" s="802">
        <v>273.74</v>
      </c>
      <c r="F683" s="863">
        <f t="shared" si="10"/>
        <v>4379.84</v>
      </c>
    </row>
    <row r="684" spans="1:6" ht="12.75">
      <c r="A684" s="811">
        <v>90740</v>
      </c>
      <c r="B684" s="812" t="s">
        <v>767</v>
      </c>
      <c r="C684" s="813" t="s">
        <v>132</v>
      </c>
      <c r="D684" s="802">
        <v>40</v>
      </c>
      <c r="E684" s="802">
        <v>168.36</v>
      </c>
      <c r="F684" s="863">
        <f t="shared" si="10"/>
        <v>6734.4</v>
      </c>
    </row>
    <row r="685" spans="1:6" ht="25.5">
      <c r="A685" s="811">
        <v>90741</v>
      </c>
      <c r="B685" s="812" t="s">
        <v>768</v>
      </c>
      <c r="C685" s="813" t="s">
        <v>132</v>
      </c>
      <c r="D685" s="802">
        <v>40</v>
      </c>
      <c r="E685" s="802">
        <v>218.29</v>
      </c>
      <c r="F685" s="863">
        <f t="shared" si="10"/>
        <v>8731.6</v>
      </c>
    </row>
    <row r="686" spans="1:6" ht="12.75">
      <c r="A686" s="811">
        <v>90745</v>
      </c>
      <c r="B686" s="812" t="s">
        <v>769</v>
      </c>
      <c r="C686" s="813" t="s">
        <v>132</v>
      </c>
      <c r="D686" s="802">
        <v>40</v>
      </c>
      <c r="E686" s="802">
        <v>132.59</v>
      </c>
      <c r="F686" s="863">
        <f t="shared" si="10"/>
        <v>5303.6</v>
      </c>
    </row>
    <row r="687" spans="1:6" ht="12.75">
      <c r="A687" s="811">
        <v>90750</v>
      </c>
      <c r="B687" s="812" t="s">
        <v>770</v>
      </c>
      <c r="C687" s="813" t="s">
        <v>132</v>
      </c>
      <c r="D687" s="802">
        <v>40</v>
      </c>
      <c r="E687" s="802">
        <v>176.94</v>
      </c>
      <c r="F687" s="863">
        <f t="shared" si="10"/>
        <v>7077.6</v>
      </c>
    </row>
    <row r="688" spans="1:6" ht="12.75">
      <c r="A688" s="811">
        <v>90755</v>
      </c>
      <c r="B688" s="812" t="s">
        <v>771</v>
      </c>
      <c r="C688" s="813" t="s">
        <v>132</v>
      </c>
      <c r="D688" s="802">
        <v>8</v>
      </c>
      <c r="E688" s="802">
        <v>196.11</v>
      </c>
      <c r="F688" s="863">
        <f t="shared" si="10"/>
        <v>1568.88</v>
      </c>
    </row>
    <row r="689" spans="1:6" ht="25.5">
      <c r="A689" s="811">
        <v>90756</v>
      </c>
      <c r="B689" s="812" t="s">
        <v>772</v>
      </c>
      <c r="C689" s="813" t="s">
        <v>132</v>
      </c>
      <c r="D689" s="802">
        <v>8</v>
      </c>
      <c r="E689" s="802">
        <v>257.95999999999998</v>
      </c>
      <c r="F689" s="863">
        <f t="shared" si="10"/>
        <v>2063.6799999999998</v>
      </c>
    </row>
    <row r="690" spans="1:6" ht="12.75">
      <c r="A690" s="811">
        <v>90760</v>
      </c>
      <c r="B690" s="812" t="s">
        <v>773</v>
      </c>
      <c r="C690" s="813" t="s">
        <v>132</v>
      </c>
      <c r="D690" s="802">
        <v>160</v>
      </c>
      <c r="E690" s="802">
        <v>103.03</v>
      </c>
      <c r="F690" s="863">
        <f t="shared" si="10"/>
        <v>16484.8</v>
      </c>
    </row>
    <row r="691" spans="1:6" ht="12.75">
      <c r="A691" s="811">
        <v>90761</v>
      </c>
      <c r="B691" s="812" t="s">
        <v>774</v>
      </c>
      <c r="C691" s="813" t="s">
        <v>132</v>
      </c>
      <c r="D691" s="802">
        <v>160</v>
      </c>
      <c r="E691" s="802">
        <v>163.58000000000001</v>
      </c>
      <c r="F691" s="863">
        <f t="shared" si="10"/>
        <v>26172.799999999999</v>
      </c>
    </row>
    <row r="692" spans="1:6" ht="12.75">
      <c r="A692" s="811">
        <v>90770</v>
      </c>
      <c r="B692" s="812" t="s">
        <v>775</v>
      </c>
      <c r="C692" s="813" t="s">
        <v>132</v>
      </c>
      <c r="D692" s="802">
        <v>4</v>
      </c>
      <c r="E692" s="802">
        <v>163.18</v>
      </c>
      <c r="F692" s="863">
        <f t="shared" si="10"/>
        <v>652.72</v>
      </c>
    </row>
    <row r="693" spans="1:6" ht="12.75">
      <c r="A693" s="811">
        <v>90775</v>
      </c>
      <c r="B693" s="812" t="s">
        <v>776</v>
      </c>
      <c r="C693" s="813" t="s">
        <v>132</v>
      </c>
      <c r="D693" s="802">
        <v>40</v>
      </c>
      <c r="E693" s="802">
        <v>174.95</v>
      </c>
      <c r="F693" s="863">
        <f t="shared" si="10"/>
        <v>6998</v>
      </c>
    </row>
    <row r="694" spans="1:6" ht="12.75">
      <c r="A694" s="811">
        <v>90776</v>
      </c>
      <c r="B694" s="812" t="s">
        <v>777</v>
      </c>
      <c r="C694" s="813" t="s">
        <v>132</v>
      </c>
      <c r="D694" s="802">
        <v>40</v>
      </c>
      <c r="E694" s="802">
        <v>140.97999999999999</v>
      </c>
      <c r="F694" s="863">
        <f t="shared" si="10"/>
        <v>5639.2</v>
      </c>
    </row>
    <row r="695" spans="1:6" ht="12.75">
      <c r="A695" s="811">
        <v>90780</v>
      </c>
      <c r="B695" s="812" t="s">
        <v>778</v>
      </c>
      <c r="C695" s="813" t="s">
        <v>132</v>
      </c>
      <c r="D695" s="802">
        <v>4</v>
      </c>
      <c r="E695" s="802">
        <v>272.41000000000003</v>
      </c>
      <c r="F695" s="863">
        <f t="shared" si="10"/>
        <v>1089.6400000000001</v>
      </c>
    </row>
    <row r="696" spans="1:6" ht="12.75">
      <c r="A696" s="811">
        <v>90785</v>
      </c>
      <c r="B696" s="812" t="s">
        <v>779</v>
      </c>
      <c r="C696" s="813" t="s">
        <v>132</v>
      </c>
      <c r="D696" s="802">
        <v>4</v>
      </c>
      <c r="E696" s="802">
        <v>156.59</v>
      </c>
      <c r="F696" s="863">
        <f t="shared" si="10"/>
        <v>626.36</v>
      </c>
    </row>
    <row r="697" spans="1:6" ht="12.75">
      <c r="A697" s="811">
        <v>90790</v>
      </c>
      <c r="B697" s="812" t="s">
        <v>780</v>
      </c>
      <c r="C697" s="813" t="s">
        <v>132</v>
      </c>
      <c r="D697" s="802">
        <v>64</v>
      </c>
      <c r="E697" s="802">
        <v>162.69</v>
      </c>
      <c r="F697" s="863">
        <f t="shared" si="10"/>
        <v>10412.16</v>
      </c>
    </row>
    <row r="698" spans="1:6" ht="12.75">
      <c r="A698" s="811">
        <v>90795</v>
      </c>
      <c r="B698" s="812" t="s">
        <v>781</v>
      </c>
      <c r="C698" s="813" t="s">
        <v>132</v>
      </c>
      <c r="D698" s="802">
        <v>24</v>
      </c>
      <c r="E698" s="802">
        <v>196.74</v>
      </c>
      <c r="F698" s="863">
        <f t="shared" si="10"/>
        <v>4721.76</v>
      </c>
    </row>
    <row r="699" spans="1:6" ht="12.75">
      <c r="A699" s="814">
        <v>90800</v>
      </c>
      <c r="B699" s="815" t="s">
        <v>782</v>
      </c>
      <c r="C699" s="816" t="s">
        <v>134</v>
      </c>
      <c r="D699" s="802"/>
      <c r="E699" s="802"/>
      <c r="F699" s="863"/>
    </row>
    <row r="700" spans="1:6" ht="12.75">
      <c r="A700" s="811">
        <v>90810</v>
      </c>
      <c r="B700" s="812" t="s">
        <v>783</v>
      </c>
      <c r="C700" s="813" t="s">
        <v>132</v>
      </c>
      <c r="D700" s="802">
        <v>160</v>
      </c>
      <c r="E700" s="802">
        <v>18.38</v>
      </c>
      <c r="F700" s="863">
        <f t="shared" si="10"/>
        <v>2940.8</v>
      </c>
    </row>
    <row r="701" spans="1:6" ht="12.75">
      <c r="A701" s="811">
        <v>90811</v>
      </c>
      <c r="B701" s="812" t="s">
        <v>784</v>
      </c>
      <c r="C701" s="813" t="s">
        <v>132</v>
      </c>
      <c r="D701" s="802">
        <v>160</v>
      </c>
      <c r="E701" s="802">
        <v>18.39</v>
      </c>
      <c r="F701" s="863">
        <f t="shared" si="10"/>
        <v>2942.4</v>
      </c>
    </row>
    <row r="702" spans="1:6" ht="12.75">
      <c r="A702" s="811">
        <v>90812</v>
      </c>
      <c r="B702" s="812" t="s">
        <v>785</v>
      </c>
      <c r="C702" s="813" t="s">
        <v>132</v>
      </c>
      <c r="D702" s="802">
        <v>80</v>
      </c>
      <c r="E702" s="802">
        <v>45.91</v>
      </c>
      <c r="F702" s="863">
        <f t="shared" si="10"/>
        <v>3672.8</v>
      </c>
    </row>
    <row r="703" spans="1:6" ht="12.75">
      <c r="A703" s="811">
        <v>90813</v>
      </c>
      <c r="B703" s="812" t="s">
        <v>786</v>
      </c>
      <c r="C703" s="813" t="s">
        <v>132</v>
      </c>
      <c r="D703" s="802">
        <v>80</v>
      </c>
      <c r="E703" s="802">
        <v>49.68</v>
      </c>
      <c r="F703" s="863">
        <f t="shared" si="10"/>
        <v>3974.4</v>
      </c>
    </row>
    <row r="704" spans="1:6" ht="12.75">
      <c r="A704" s="811">
        <v>90814</v>
      </c>
      <c r="B704" s="812" t="s">
        <v>787</v>
      </c>
      <c r="C704" s="813" t="s">
        <v>132</v>
      </c>
      <c r="D704" s="802">
        <v>40</v>
      </c>
      <c r="E704" s="802">
        <v>64.48</v>
      </c>
      <c r="F704" s="863">
        <f t="shared" si="10"/>
        <v>2579.1999999999998</v>
      </c>
    </row>
    <row r="705" spans="1:6" ht="12.75">
      <c r="A705" s="811">
        <v>90815</v>
      </c>
      <c r="B705" s="812" t="s">
        <v>788</v>
      </c>
      <c r="C705" s="813" t="s">
        <v>132</v>
      </c>
      <c r="D705" s="802">
        <v>40</v>
      </c>
      <c r="E705" s="802">
        <v>68.86</v>
      </c>
      <c r="F705" s="863">
        <f t="shared" si="10"/>
        <v>2754.4</v>
      </c>
    </row>
    <row r="706" spans="1:6" ht="12.75">
      <c r="A706" s="811">
        <v>90816</v>
      </c>
      <c r="B706" s="812" t="s">
        <v>789</v>
      </c>
      <c r="C706" s="813" t="s">
        <v>132</v>
      </c>
      <c r="D706" s="802">
        <v>40</v>
      </c>
      <c r="E706" s="802">
        <v>74.34</v>
      </c>
      <c r="F706" s="863">
        <f t="shared" si="10"/>
        <v>2973.6</v>
      </c>
    </row>
    <row r="707" spans="1:6" ht="12.75">
      <c r="A707" s="811">
        <v>90817</v>
      </c>
      <c r="B707" s="812" t="s">
        <v>790</v>
      </c>
      <c r="C707" s="813" t="s">
        <v>132</v>
      </c>
      <c r="D707" s="802">
        <v>8</v>
      </c>
      <c r="E707" s="802">
        <v>148.63</v>
      </c>
      <c r="F707" s="863">
        <f t="shared" si="10"/>
        <v>1189.04</v>
      </c>
    </row>
    <row r="708" spans="1:6" ht="12.75">
      <c r="A708" s="811">
        <v>90818</v>
      </c>
      <c r="B708" s="812" t="s">
        <v>791</v>
      </c>
      <c r="C708" s="813" t="s">
        <v>132</v>
      </c>
      <c r="D708" s="802">
        <v>8</v>
      </c>
      <c r="E708" s="802">
        <v>147.75</v>
      </c>
      <c r="F708" s="863">
        <f t="shared" si="10"/>
        <v>1182</v>
      </c>
    </row>
    <row r="709" spans="1:6" ht="12.75">
      <c r="A709" s="811">
        <v>90819</v>
      </c>
      <c r="B709" s="812" t="s">
        <v>792</v>
      </c>
      <c r="C709" s="813" t="s">
        <v>132</v>
      </c>
      <c r="D709" s="802">
        <v>8</v>
      </c>
      <c r="E709" s="802">
        <v>48.3</v>
      </c>
      <c r="F709" s="863">
        <f t="shared" si="10"/>
        <v>386.4</v>
      </c>
    </row>
    <row r="710" spans="1:6" ht="12.75">
      <c r="A710" s="811">
        <v>90820</v>
      </c>
      <c r="B710" s="812" t="s">
        <v>793</v>
      </c>
      <c r="C710" s="813" t="s">
        <v>132</v>
      </c>
      <c r="D710" s="802">
        <v>8</v>
      </c>
      <c r="E710" s="802">
        <v>103.91</v>
      </c>
      <c r="F710" s="863">
        <f t="shared" si="10"/>
        <v>831.28</v>
      </c>
    </row>
    <row r="711" spans="1:6" ht="25.5">
      <c r="A711" s="811">
        <v>90831</v>
      </c>
      <c r="B711" s="812" t="s">
        <v>794</v>
      </c>
      <c r="C711" s="813" t="s">
        <v>132</v>
      </c>
      <c r="D711" s="802">
        <v>24</v>
      </c>
      <c r="E711" s="802">
        <v>854.63</v>
      </c>
      <c r="F711" s="863">
        <f t="shared" si="10"/>
        <v>20511.12</v>
      </c>
    </row>
    <row r="712" spans="1:6" ht="25.5">
      <c r="A712" s="811">
        <v>90833</v>
      </c>
      <c r="B712" s="812" t="s">
        <v>795</v>
      </c>
      <c r="C712" s="813" t="s">
        <v>132</v>
      </c>
      <c r="D712" s="802">
        <v>16</v>
      </c>
      <c r="E712" s="802">
        <v>1621.93</v>
      </c>
      <c r="F712" s="863">
        <f t="shared" si="10"/>
        <v>25950.880000000001</v>
      </c>
    </row>
    <row r="713" spans="1:6" ht="25.5">
      <c r="A713" s="811">
        <v>90835</v>
      </c>
      <c r="B713" s="812" t="s">
        <v>796</v>
      </c>
      <c r="C713" s="813" t="s">
        <v>132</v>
      </c>
      <c r="D713" s="802">
        <v>16</v>
      </c>
      <c r="E713" s="802">
        <v>4070.74</v>
      </c>
      <c r="F713" s="863">
        <f t="shared" si="10"/>
        <v>65131.839999999997</v>
      </c>
    </row>
    <row r="714" spans="1:6" ht="25.5">
      <c r="A714" s="811">
        <v>90837</v>
      </c>
      <c r="B714" s="812" t="s">
        <v>797</v>
      </c>
      <c r="C714" s="813" t="s">
        <v>132</v>
      </c>
      <c r="D714" s="802">
        <v>80</v>
      </c>
      <c r="E714" s="802">
        <v>4070.74</v>
      </c>
      <c r="F714" s="863">
        <f t="shared" si="10"/>
        <v>325659.2</v>
      </c>
    </row>
    <row r="715" spans="1:6" ht="12.75" customHeight="1">
      <c r="A715" s="811">
        <v>90846</v>
      </c>
      <c r="B715" s="812" t="s">
        <v>798</v>
      </c>
      <c r="C715" s="813" t="s">
        <v>132</v>
      </c>
      <c r="D715" s="802">
        <v>4</v>
      </c>
      <c r="E715" s="802">
        <v>1355.86</v>
      </c>
      <c r="F715" s="863">
        <f t="shared" si="10"/>
        <v>5423.44</v>
      </c>
    </row>
    <row r="716" spans="1:6" ht="25.5">
      <c r="A716" s="811">
        <v>90847</v>
      </c>
      <c r="B716" s="812" t="s">
        <v>799</v>
      </c>
      <c r="C716" s="813" t="s">
        <v>132</v>
      </c>
      <c r="D716" s="802">
        <v>4</v>
      </c>
      <c r="E716" s="802">
        <v>1480.65</v>
      </c>
      <c r="F716" s="863">
        <f t="shared" si="10"/>
        <v>5922.6</v>
      </c>
    </row>
    <row r="717" spans="1:6" ht="25.5">
      <c r="A717" s="811">
        <v>90848</v>
      </c>
      <c r="B717" s="812" t="s">
        <v>800</v>
      </c>
      <c r="C717" s="813" t="s">
        <v>132</v>
      </c>
      <c r="D717" s="802">
        <v>4</v>
      </c>
      <c r="E717" s="802">
        <v>1483.8</v>
      </c>
      <c r="F717" s="863">
        <f t="shared" si="10"/>
        <v>5935.2</v>
      </c>
    </row>
    <row r="718" spans="1:6" ht="25.5">
      <c r="A718" s="811">
        <v>90850</v>
      </c>
      <c r="B718" s="812" t="s">
        <v>801</v>
      </c>
      <c r="C718" s="813" t="s">
        <v>132</v>
      </c>
      <c r="D718" s="802">
        <v>4</v>
      </c>
      <c r="E718" s="802">
        <v>1651.69</v>
      </c>
      <c r="F718" s="863">
        <f t="shared" si="10"/>
        <v>6606.76</v>
      </c>
    </row>
    <row r="719" spans="1:6" ht="25.5">
      <c r="A719" s="811">
        <v>90852</v>
      </c>
      <c r="B719" s="812" t="s">
        <v>802</v>
      </c>
      <c r="C719" s="813" t="s">
        <v>132</v>
      </c>
      <c r="D719" s="802">
        <v>4</v>
      </c>
      <c r="E719" s="802">
        <v>1558.18</v>
      </c>
      <c r="F719" s="863">
        <f t="shared" si="10"/>
        <v>6232.72</v>
      </c>
    </row>
    <row r="720" spans="1:6" ht="25.5">
      <c r="A720" s="811">
        <v>90853</v>
      </c>
      <c r="B720" s="812" t="s">
        <v>803</v>
      </c>
      <c r="C720" s="813" t="s">
        <v>132</v>
      </c>
      <c r="D720" s="802">
        <v>4</v>
      </c>
      <c r="E720" s="802">
        <v>1548.56</v>
      </c>
      <c r="F720" s="863">
        <f t="shared" si="10"/>
        <v>6194.24</v>
      </c>
    </row>
    <row r="721" spans="1:6" ht="25.5">
      <c r="A721" s="811">
        <v>90880</v>
      </c>
      <c r="B721" s="812" t="s">
        <v>804</v>
      </c>
      <c r="C721" s="813" t="s">
        <v>132</v>
      </c>
      <c r="D721" s="802">
        <v>4</v>
      </c>
      <c r="E721" s="802">
        <v>368.36</v>
      </c>
      <c r="F721" s="863">
        <f t="shared" si="10"/>
        <v>1473.44</v>
      </c>
    </row>
    <row r="722" spans="1:6" ht="25.5">
      <c r="A722" s="811">
        <v>90881</v>
      </c>
      <c r="B722" s="812" t="s">
        <v>805</v>
      </c>
      <c r="C722" s="813" t="s">
        <v>132</v>
      </c>
      <c r="D722" s="802">
        <v>4</v>
      </c>
      <c r="E722" s="802">
        <v>368.36</v>
      </c>
      <c r="F722" s="863">
        <f t="shared" ref="F722:F785" si="11" xml:space="preserve"> ROUND(D722*E722,2)</f>
        <v>1473.44</v>
      </c>
    </row>
    <row r="723" spans="1:6" ht="25.5">
      <c r="A723" s="811">
        <v>90882</v>
      </c>
      <c r="B723" s="812" t="s">
        <v>806</v>
      </c>
      <c r="C723" s="813" t="s">
        <v>132</v>
      </c>
      <c r="D723" s="802">
        <v>4</v>
      </c>
      <c r="E723" s="802">
        <v>368.36</v>
      </c>
      <c r="F723" s="863">
        <f t="shared" si="11"/>
        <v>1473.44</v>
      </c>
    </row>
    <row r="724" spans="1:6" ht="25.5">
      <c r="A724" s="811">
        <v>90883</v>
      </c>
      <c r="B724" s="812" t="s">
        <v>807</v>
      </c>
      <c r="C724" s="813" t="s">
        <v>132</v>
      </c>
      <c r="D724" s="802">
        <v>4</v>
      </c>
      <c r="E724" s="802">
        <v>372.18</v>
      </c>
      <c r="F724" s="863">
        <f t="shared" si="11"/>
        <v>1488.72</v>
      </c>
    </row>
    <row r="725" spans="1:6" ht="25.5">
      <c r="A725" s="811">
        <v>90885</v>
      </c>
      <c r="B725" s="812" t="s">
        <v>808</v>
      </c>
      <c r="C725" s="813" t="s">
        <v>132</v>
      </c>
      <c r="D725" s="802">
        <v>4</v>
      </c>
      <c r="E725" s="802">
        <v>481.18</v>
      </c>
      <c r="F725" s="863">
        <f t="shared" si="11"/>
        <v>1924.72</v>
      </c>
    </row>
    <row r="726" spans="1:6" ht="25.5">
      <c r="A726" s="811">
        <v>90886</v>
      </c>
      <c r="B726" s="812" t="s">
        <v>809</v>
      </c>
      <c r="C726" s="813" t="s">
        <v>132</v>
      </c>
      <c r="D726" s="802">
        <v>4</v>
      </c>
      <c r="E726" s="802">
        <v>528.95000000000005</v>
      </c>
      <c r="F726" s="863">
        <f t="shared" si="11"/>
        <v>2115.8000000000002</v>
      </c>
    </row>
    <row r="727" spans="1:6" ht="25.5">
      <c r="A727" s="811">
        <v>90890</v>
      </c>
      <c r="B727" s="812" t="s">
        <v>810</v>
      </c>
      <c r="C727" s="813" t="s">
        <v>132</v>
      </c>
      <c r="D727" s="802">
        <v>4</v>
      </c>
      <c r="E727" s="802">
        <v>702.73</v>
      </c>
      <c r="F727" s="863">
        <f t="shared" si="11"/>
        <v>2810.92</v>
      </c>
    </row>
    <row r="728" spans="1:6" ht="12.75">
      <c r="A728" s="814">
        <v>90900</v>
      </c>
      <c r="B728" s="815" t="s">
        <v>811</v>
      </c>
      <c r="C728" s="816" t="s">
        <v>134</v>
      </c>
      <c r="D728" s="802"/>
      <c r="E728" s="802"/>
      <c r="F728" s="863">
        <f t="shared" si="11"/>
        <v>0</v>
      </c>
    </row>
    <row r="729" spans="1:6" ht="12.75">
      <c r="A729" s="811">
        <v>90920</v>
      </c>
      <c r="B729" s="812" t="s">
        <v>812</v>
      </c>
      <c r="C729" s="813" t="s">
        <v>132</v>
      </c>
      <c r="D729" s="802">
        <v>40</v>
      </c>
      <c r="E729" s="802">
        <v>71.3</v>
      </c>
      <c r="F729" s="863">
        <f t="shared" si="11"/>
        <v>2852</v>
      </c>
    </row>
    <row r="730" spans="1:6" ht="25.5">
      <c r="A730" s="811">
        <v>90922</v>
      </c>
      <c r="B730" s="812" t="s">
        <v>813</v>
      </c>
      <c r="C730" s="813" t="s">
        <v>132</v>
      </c>
      <c r="D730" s="802">
        <v>80</v>
      </c>
      <c r="E730" s="802">
        <v>59.78</v>
      </c>
      <c r="F730" s="863">
        <f t="shared" si="11"/>
        <v>4782.3999999999996</v>
      </c>
    </row>
    <row r="731" spans="1:6" ht="25.5">
      <c r="A731" s="811">
        <v>90925</v>
      </c>
      <c r="B731" s="812" t="s">
        <v>814</v>
      </c>
      <c r="C731" s="813" t="s">
        <v>132</v>
      </c>
      <c r="D731" s="802">
        <v>40</v>
      </c>
      <c r="E731" s="802">
        <v>123.64</v>
      </c>
      <c r="F731" s="863">
        <f t="shared" si="11"/>
        <v>4945.6000000000004</v>
      </c>
    </row>
    <row r="732" spans="1:6" ht="38.25">
      <c r="A732" s="811">
        <v>90932</v>
      </c>
      <c r="B732" s="812" t="s">
        <v>815</v>
      </c>
      <c r="C732" s="813" t="s">
        <v>132</v>
      </c>
      <c r="D732" s="802">
        <v>120</v>
      </c>
      <c r="E732" s="802">
        <v>355.15</v>
      </c>
      <c r="F732" s="863">
        <f t="shared" si="11"/>
        <v>42618</v>
      </c>
    </row>
    <row r="733" spans="1:6" ht="12.75">
      <c r="A733" s="811">
        <v>90935</v>
      </c>
      <c r="B733" s="812" t="s">
        <v>816</v>
      </c>
      <c r="C733" s="813" t="s">
        <v>132</v>
      </c>
      <c r="D733" s="802">
        <v>40</v>
      </c>
      <c r="E733" s="802">
        <v>311.52999999999997</v>
      </c>
      <c r="F733" s="863">
        <f t="shared" si="11"/>
        <v>12461.2</v>
      </c>
    </row>
    <row r="734" spans="1:6" ht="12.75">
      <c r="A734" s="811">
        <v>90936</v>
      </c>
      <c r="B734" s="812" t="s">
        <v>817</v>
      </c>
      <c r="C734" s="813" t="s">
        <v>132</v>
      </c>
      <c r="D734" s="802">
        <v>65</v>
      </c>
      <c r="E734" s="802">
        <v>423.98</v>
      </c>
      <c r="F734" s="863">
        <f t="shared" si="11"/>
        <v>27558.7</v>
      </c>
    </row>
    <row r="735" spans="1:6" ht="12.75">
      <c r="A735" s="811">
        <v>90937</v>
      </c>
      <c r="B735" s="812" t="s">
        <v>818</v>
      </c>
      <c r="C735" s="813" t="s">
        <v>132</v>
      </c>
      <c r="D735" s="802">
        <v>40</v>
      </c>
      <c r="E735" s="802">
        <v>243.74</v>
      </c>
      <c r="F735" s="863">
        <f t="shared" si="11"/>
        <v>9749.6</v>
      </c>
    </row>
    <row r="736" spans="1:6" ht="12.75">
      <c r="A736" s="811">
        <v>90941</v>
      </c>
      <c r="B736" s="812" t="s">
        <v>819</v>
      </c>
      <c r="C736" s="813" t="s">
        <v>132</v>
      </c>
      <c r="D736" s="802">
        <v>40</v>
      </c>
      <c r="E736" s="802">
        <v>124.01</v>
      </c>
      <c r="F736" s="863">
        <f t="shared" si="11"/>
        <v>4960.3999999999996</v>
      </c>
    </row>
    <row r="737" spans="1:6" ht="12.75">
      <c r="A737" s="811">
        <v>90942</v>
      </c>
      <c r="B737" s="812" t="s">
        <v>820</v>
      </c>
      <c r="C737" s="813" t="s">
        <v>132</v>
      </c>
      <c r="D737" s="802">
        <v>40</v>
      </c>
      <c r="E737" s="802">
        <v>195.35</v>
      </c>
      <c r="F737" s="863">
        <f t="shared" si="11"/>
        <v>7814</v>
      </c>
    </row>
    <row r="738" spans="1:6" ht="12.75">
      <c r="A738" s="811">
        <v>90943</v>
      </c>
      <c r="B738" s="812" t="s">
        <v>821</v>
      </c>
      <c r="C738" s="813" t="s">
        <v>132</v>
      </c>
      <c r="D738" s="802">
        <v>40</v>
      </c>
      <c r="E738" s="802">
        <v>162.72999999999999</v>
      </c>
      <c r="F738" s="863">
        <f t="shared" si="11"/>
        <v>6509.2</v>
      </c>
    </row>
    <row r="739" spans="1:6" ht="25.5">
      <c r="A739" s="811">
        <v>90957</v>
      </c>
      <c r="B739" s="812" t="s">
        <v>822</v>
      </c>
      <c r="C739" s="813" t="s">
        <v>132</v>
      </c>
      <c r="D739" s="802">
        <v>4</v>
      </c>
      <c r="E739" s="802">
        <v>438.66</v>
      </c>
      <c r="F739" s="863">
        <f t="shared" si="11"/>
        <v>1754.64</v>
      </c>
    </row>
    <row r="740" spans="1:6" ht="25.5">
      <c r="A740" s="811">
        <v>90967</v>
      </c>
      <c r="B740" s="812" t="s">
        <v>823</v>
      </c>
      <c r="C740" s="813" t="s">
        <v>132</v>
      </c>
      <c r="D740" s="802">
        <v>4</v>
      </c>
      <c r="E740" s="802">
        <v>125.04</v>
      </c>
      <c r="F740" s="863">
        <f t="shared" si="11"/>
        <v>500.16</v>
      </c>
    </row>
    <row r="741" spans="1:6" ht="25.5">
      <c r="A741" s="811">
        <v>90969</v>
      </c>
      <c r="B741" s="812" t="s">
        <v>824</v>
      </c>
      <c r="C741" s="813" t="s">
        <v>132</v>
      </c>
      <c r="D741" s="802">
        <v>4</v>
      </c>
      <c r="E741" s="802">
        <v>150.1</v>
      </c>
      <c r="F741" s="863">
        <f t="shared" si="11"/>
        <v>600.4</v>
      </c>
    </row>
    <row r="742" spans="1:6" ht="12.75">
      <c r="A742" s="811">
        <v>90971</v>
      </c>
      <c r="B742" s="812" t="s">
        <v>825</v>
      </c>
      <c r="C742" s="813" t="s">
        <v>132</v>
      </c>
      <c r="D742" s="802">
        <v>120</v>
      </c>
      <c r="E742" s="802">
        <v>102.92</v>
      </c>
      <c r="F742" s="863">
        <f t="shared" si="11"/>
        <v>12350.4</v>
      </c>
    </row>
    <row r="743" spans="1:6" ht="12.75">
      <c r="A743" s="811">
        <v>90972</v>
      </c>
      <c r="B743" s="812" t="s">
        <v>826</v>
      </c>
      <c r="C743" s="813" t="s">
        <v>132</v>
      </c>
      <c r="D743" s="802">
        <v>120</v>
      </c>
      <c r="E743" s="802">
        <v>121.29</v>
      </c>
      <c r="F743" s="863">
        <f t="shared" si="11"/>
        <v>14554.8</v>
      </c>
    </row>
    <row r="744" spans="1:6" ht="12.75">
      <c r="A744" s="811">
        <v>90974</v>
      </c>
      <c r="B744" s="812" t="s">
        <v>827</v>
      </c>
      <c r="C744" s="813" t="s">
        <v>132</v>
      </c>
      <c r="D744" s="802">
        <v>120</v>
      </c>
      <c r="E744" s="802">
        <v>133.86000000000001</v>
      </c>
      <c r="F744" s="863">
        <f t="shared" si="11"/>
        <v>16063.2</v>
      </c>
    </row>
    <row r="745" spans="1:6" ht="12.75">
      <c r="A745" s="811">
        <v>90975</v>
      </c>
      <c r="B745" s="812" t="s">
        <v>828</v>
      </c>
      <c r="C745" s="813" t="s">
        <v>132</v>
      </c>
      <c r="D745" s="802">
        <v>120</v>
      </c>
      <c r="E745" s="802">
        <v>159.21</v>
      </c>
      <c r="F745" s="863">
        <f t="shared" si="11"/>
        <v>19105.2</v>
      </c>
    </row>
    <row r="746" spans="1:6" ht="25.5">
      <c r="A746" s="811">
        <v>90976</v>
      </c>
      <c r="B746" s="812" t="s">
        <v>829</v>
      </c>
      <c r="C746" s="813" t="s">
        <v>132</v>
      </c>
      <c r="D746" s="802">
        <v>40</v>
      </c>
      <c r="E746" s="802">
        <v>195.74</v>
      </c>
      <c r="F746" s="863">
        <f t="shared" si="11"/>
        <v>7829.6</v>
      </c>
    </row>
    <row r="747" spans="1:6" ht="25.5">
      <c r="A747" s="811">
        <v>90978</v>
      </c>
      <c r="B747" s="812" t="s">
        <v>830</v>
      </c>
      <c r="C747" s="813" t="s">
        <v>132</v>
      </c>
      <c r="D747" s="802">
        <v>40</v>
      </c>
      <c r="E747" s="802">
        <v>144.35</v>
      </c>
      <c r="F747" s="863">
        <f t="shared" si="11"/>
        <v>5774</v>
      </c>
    </row>
    <row r="748" spans="1:6" ht="25.5">
      <c r="A748" s="811">
        <v>90979</v>
      </c>
      <c r="B748" s="812" t="s">
        <v>831</v>
      </c>
      <c r="C748" s="813" t="s">
        <v>132</v>
      </c>
      <c r="D748" s="802">
        <v>40</v>
      </c>
      <c r="E748" s="802">
        <v>176.51</v>
      </c>
      <c r="F748" s="863">
        <f t="shared" si="11"/>
        <v>7060.4</v>
      </c>
    </row>
    <row r="749" spans="1:6" ht="44.25" customHeight="1">
      <c r="A749" s="811">
        <v>90987</v>
      </c>
      <c r="B749" s="812" t="s">
        <v>832</v>
      </c>
      <c r="C749" s="813" t="s">
        <v>132</v>
      </c>
      <c r="D749" s="802">
        <v>4</v>
      </c>
      <c r="E749" s="802">
        <v>157.91</v>
      </c>
      <c r="F749" s="863">
        <f t="shared" si="11"/>
        <v>631.64</v>
      </c>
    </row>
    <row r="750" spans="1:6" ht="51">
      <c r="A750" s="811">
        <v>90988</v>
      </c>
      <c r="B750" s="812" t="s">
        <v>833</v>
      </c>
      <c r="C750" s="813" t="s">
        <v>132</v>
      </c>
      <c r="D750" s="802">
        <v>4</v>
      </c>
      <c r="E750" s="802">
        <v>218.01</v>
      </c>
      <c r="F750" s="863">
        <f t="shared" si="11"/>
        <v>872.04</v>
      </c>
    </row>
    <row r="751" spans="1:6" ht="12.75">
      <c r="A751" s="811">
        <v>90989</v>
      </c>
      <c r="B751" s="812" t="s">
        <v>834</v>
      </c>
      <c r="C751" s="813" t="s">
        <v>132</v>
      </c>
      <c r="D751" s="802">
        <v>4</v>
      </c>
      <c r="E751" s="802">
        <v>191.16</v>
      </c>
      <c r="F751" s="863">
        <f t="shared" si="11"/>
        <v>764.64</v>
      </c>
    </row>
    <row r="752" spans="1:6" ht="12.75">
      <c r="A752" s="811">
        <v>90990</v>
      </c>
      <c r="B752" s="812" t="s">
        <v>835</v>
      </c>
      <c r="C752" s="813" t="s">
        <v>132</v>
      </c>
      <c r="D752" s="802">
        <v>4</v>
      </c>
      <c r="E752" s="802">
        <v>223.19</v>
      </c>
      <c r="F752" s="863">
        <f t="shared" si="11"/>
        <v>892.76</v>
      </c>
    </row>
    <row r="753" spans="1:6" ht="12.75">
      <c r="A753" s="811">
        <v>90991</v>
      </c>
      <c r="B753" s="812" t="s">
        <v>836</v>
      </c>
      <c r="C753" s="813" t="s">
        <v>132</v>
      </c>
      <c r="D753" s="802">
        <v>4</v>
      </c>
      <c r="E753" s="802">
        <v>245.10000000000002</v>
      </c>
      <c r="F753" s="863">
        <f t="shared" si="11"/>
        <v>980.4</v>
      </c>
    </row>
    <row r="754" spans="1:6" ht="12.75">
      <c r="A754" s="811">
        <v>90992</v>
      </c>
      <c r="B754" s="812" t="s">
        <v>837</v>
      </c>
      <c r="C754" s="813" t="s">
        <v>132</v>
      </c>
      <c r="D754" s="802">
        <v>4</v>
      </c>
      <c r="E754" s="802">
        <v>299.01</v>
      </c>
      <c r="F754" s="863">
        <f t="shared" si="11"/>
        <v>1196.04</v>
      </c>
    </row>
    <row r="755" spans="1:6" ht="12.75">
      <c r="A755" s="811">
        <v>90993</v>
      </c>
      <c r="B755" s="812" t="s">
        <v>838</v>
      </c>
      <c r="C755" s="813" t="s">
        <v>132</v>
      </c>
      <c r="D755" s="802">
        <v>4</v>
      </c>
      <c r="E755" s="802">
        <v>164.89999999999998</v>
      </c>
      <c r="F755" s="863">
        <f t="shared" si="11"/>
        <v>659.6</v>
      </c>
    </row>
    <row r="756" spans="1:6" ht="12.75">
      <c r="A756" s="811">
        <v>90994</v>
      </c>
      <c r="B756" s="812" t="s">
        <v>839</v>
      </c>
      <c r="C756" s="813" t="s">
        <v>132</v>
      </c>
      <c r="D756" s="802">
        <v>4</v>
      </c>
      <c r="E756" s="802">
        <v>198.28</v>
      </c>
      <c r="F756" s="863">
        <f t="shared" si="11"/>
        <v>793.12</v>
      </c>
    </row>
    <row r="757" spans="1:6" ht="12.75">
      <c r="A757" s="811">
        <v>90995</v>
      </c>
      <c r="B757" s="812" t="s">
        <v>840</v>
      </c>
      <c r="C757" s="813" t="s">
        <v>132</v>
      </c>
      <c r="D757" s="802">
        <v>4</v>
      </c>
      <c r="E757" s="802">
        <v>191.04</v>
      </c>
      <c r="F757" s="863">
        <f t="shared" si="11"/>
        <v>764.16</v>
      </c>
    </row>
    <row r="758" spans="1:6" ht="12.75">
      <c r="A758" s="811">
        <v>90996</v>
      </c>
      <c r="B758" s="812" t="s">
        <v>841</v>
      </c>
      <c r="C758" s="813" t="s">
        <v>132</v>
      </c>
      <c r="D758" s="802">
        <v>4</v>
      </c>
      <c r="E758" s="802">
        <v>252.34</v>
      </c>
      <c r="F758" s="863">
        <f t="shared" si="11"/>
        <v>1009.36</v>
      </c>
    </row>
    <row r="759" spans="1:6" ht="12.75">
      <c r="A759" s="814">
        <v>91000</v>
      </c>
      <c r="B759" s="815" t="s">
        <v>842</v>
      </c>
      <c r="C759" s="816" t="s">
        <v>134</v>
      </c>
      <c r="D759" s="802"/>
      <c r="E759" s="802"/>
      <c r="F759" s="863">
        <f t="shared" si="11"/>
        <v>0</v>
      </c>
    </row>
    <row r="760" spans="1:6" ht="12.75">
      <c r="A760" s="811">
        <v>91010</v>
      </c>
      <c r="B760" s="812" t="s">
        <v>843</v>
      </c>
      <c r="C760" s="813" t="s">
        <v>132</v>
      </c>
      <c r="D760" s="802">
        <v>4</v>
      </c>
      <c r="E760" s="802">
        <v>1648.28</v>
      </c>
      <c r="F760" s="863">
        <f t="shared" si="11"/>
        <v>6593.12</v>
      </c>
    </row>
    <row r="761" spans="1:6" ht="12.75">
      <c r="A761" s="811">
        <v>91020</v>
      </c>
      <c r="B761" s="812" t="s">
        <v>844</v>
      </c>
      <c r="C761" s="813" t="s">
        <v>132</v>
      </c>
      <c r="D761" s="802">
        <v>4</v>
      </c>
      <c r="E761" s="802">
        <v>67.099999999999994</v>
      </c>
      <c r="F761" s="863">
        <f t="shared" si="11"/>
        <v>268.39999999999998</v>
      </c>
    </row>
    <row r="762" spans="1:6" ht="12.75">
      <c r="A762" s="811">
        <v>91023</v>
      </c>
      <c r="B762" s="812" t="s">
        <v>845</v>
      </c>
      <c r="C762" s="813" t="s">
        <v>132</v>
      </c>
      <c r="D762" s="802">
        <v>4</v>
      </c>
      <c r="E762" s="802">
        <v>191.53</v>
      </c>
      <c r="F762" s="863">
        <f t="shared" si="11"/>
        <v>766.12</v>
      </c>
    </row>
    <row r="763" spans="1:6" ht="12.75">
      <c r="A763" s="811">
        <v>91024</v>
      </c>
      <c r="B763" s="812" t="s">
        <v>846</v>
      </c>
      <c r="C763" s="813" t="s">
        <v>132</v>
      </c>
      <c r="D763" s="802">
        <v>40</v>
      </c>
      <c r="E763" s="802">
        <v>498.1</v>
      </c>
      <c r="F763" s="863">
        <f t="shared" si="11"/>
        <v>19924</v>
      </c>
    </row>
    <row r="764" spans="1:6" ht="12.75" customHeight="1">
      <c r="A764" s="811">
        <v>91026</v>
      </c>
      <c r="B764" s="812" t="s">
        <v>847</v>
      </c>
      <c r="C764" s="813" t="s">
        <v>132</v>
      </c>
      <c r="D764" s="802">
        <v>4</v>
      </c>
      <c r="E764" s="802">
        <v>113.63</v>
      </c>
      <c r="F764" s="863">
        <f t="shared" si="11"/>
        <v>454.52</v>
      </c>
    </row>
    <row r="765" spans="1:6" ht="12.75">
      <c r="A765" s="811">
        <v>91027</v>
      </c>
      <c r="B765" s="812" t="s">
        <v>848</v>
      </c>
      <c r="C765" s="813" t="s">
        <v>132</v>
      </c>
      <c r="D765" s="802">
        <v>4</v>
      </c>
      <c r="E765" s="802">
        <v>192.48</v>
      </c>
      <c r="F765" s="863">
        <f t="shared" si="11"/>
        <v>769.92</v>
      </c>
    </row>
    <row r="766" spans="1:6" ht="12.75">
      <c r="A766" s="811">
        <v>91030</v>
      </c>
      <c r="B766" s="812" t="s">
        <v>849</v>
      </c>
      <c r="C766" s="813" t="s">
        <v>132</v>
      </c>
      <c r="D766" s="802">
        <v>4</v>
      </c>
      <c r="E766" s="802">
        <v>299.34999999999997</v>
      </c>
      <c r="F766" s="863">
        <f t="shared" si="11"/>
        <v>1197.4000000000001</v>
      </c>
    </row>
    <row r="767" spans="1:6" ht="12.75">
      <c r="A767" s="811">
        <v>91031</v>
      </c>
      <c r="B767" s="812" t="s">
        <v>850</v>
      </c>
      <c r="C767" s="813" t="s">
        <v>132</v>
      </c>
      <c r="D767" s="802">
        <v>4</v>
      </c>
      <c r="E767" s="802">
        <v>230.13</v>
      </c>
      <c r="F767" s="863">
        <f t="shared" si="11"/>
        <v>920.52</v>
      </c>
    </row>
    <row r="768" spans="1:6" ht="12.75">
      <c r="A768" s="811">
        <v>91032</v>
      </c>
      <c r="B768" s="812" t="s">
        <v>851</v>
      </c>
      <c r="C768" s="813" t="s">
        <v>132</v>
      </c>
      <c r="D768" s="802">
        <v>4</v>
      </c>
      <c r="E768" s="802">
        <v>272.75</v>
      </c>
      <c r="F768" s="863">
        <f t="shared" si="11"/>
        <v>1091</v>
      </c>
    </row>
    <row r="769" spans="1:6" ht="12.75">
      <c r="A769" s="811">
        <v>91036</v>
      </c>
      <c r="B769" s="812" t="s">
        <v>852</v>
      </c>
      <c r="C769" s="813" t="s">
        <v>132</v>
      </c>
      <c r="D769" s="802">
        <v>4</v>
      </c>
      <c r="E769" s="802">
        <v>295.76</v>
      </c>
      <c r="F769" s="863">
        <f t="shared" si="11"/>
        <v>1183.04</v>
      </c>
    </row>
    <row r="770" spans="1:6" ht="12.75">
      <c r="A770" s="811">
        <v>91050</v>
      </c>
      <c r="B770" s="812" t="s">
        <v>853</v>
      </c>
      <c r="C770" s="813" t="s">
        <v>132</v>
      </c>
      <c r="D770" s="802">
        <v>4</v>
      </c>
      <c r="E770" s="802">
        <v>1004.5</v>
      </c>
      <c r="F770" s="863">
        <f t="shared" si="11"/>
        <v>4018</v>
      </c>
    </row>
    <row r="771" spans="1:6" ht="12.75">
      <c r="A771" s="811">
        <v>91053</v>
      </c>
      <c r="B771" s="812" t="s">
        <v>854</v>
      </c>
      <c r="C771" s="813" t="s">
        <v>132</v>
      </c>
      <c r="D771" s="802">
        <v>4</v>
      </c>
      <c r="E771" s="802">
        <v>1362.41</v>
      </c>
      <c r="F771" s="863">
        <f t="shared" si="11"/>
        <v>5449.64</v>
      </c>
    </row>
    <row r="772" spans="1:6" ht="12.75">
      <c r="A772" s="811">
        <v>91054</v>
      </c>
      <c r="B772" s="812" t="s">
        <v>855</v>
      </c>
      <c r="C772" s="813" t="s">
        <v>132</v>
      </c>
      <c r="D772" s="802">
        <v>4</v>
      </c>
      <c r="E772" s="802">
        <v>133.51</v>
      </c>
      <c r="F772" s="863">
        <f t="shared" si="11"/>
        <v>534.04</v>
      </c>
    </row>
    <row r="773" spans="1:6" ht="12.75">
      <c r="A773" s="811">
        <v>91055</v>
      </c>
      <c r="B773" s="812" t="s">
        <v>856</v>
      </c>
      <c r="C773" s="813" t="s">
        <v>132</v>
      </c>
      <c r="D773" s="802">
        <v>4</v>
      </c>
      <c r="E773" s="802">
        <v>65.59</v>
      </c>
      <c r="F773" s="863">
        <f t="shared" si="11"/>
        <v>262.36</v>
      </c>
    </row>
    <row r="774" spans="1:6" ht="12.75">
      <c r="A774" s="811">
        <v>91058</v>
      </c>
      <c r="B774" s="812" t="s">
        <v>857</v>
      </c>
      <c r="C774" s="813" t="s">
        <v>132</v>
      </c>
      <c r="D774" s="802">
        <v>4</v>
      </c>
      <c r="E774" s="802">
        <v>103.64</v>
      </c>
      <c r="F774" s="863">
        <f t="shared" si="11"/>
        <v>414.56</v>
      </c>
    </row>
    <row r="775" spans="1:6" ht="12.75">
      <c r="A775" s="811">
        <v>91062</v>
      </c>
      <c r="B775" s="812" t="s">
        <v>858</v>
      </c>
      <c r="C775" s="813" t="s">
        <v>132</v>
      </c>
      <c r="D775" s="802">
        <v>4</v>
      </c>
      <c r="E775" s="802">
        <v>93.81</v>
      </c>
      <c r="F775" s="863">
        <f t="shared" si="11"/>
        <v>375.24</v>
      </c>
    </row>
    <row r="776" spans="1:6" ht="12.75">
      <c r="A776" s="811">
        <v>91063</v>
      </c>
      <c r="B776" s="812" t="s">
        <v>859</v>
      </c>
      <c r="C776" s="813" t="s">
        <v>132</v>
      </c>
      <c r="D776" s="802">
        <v>4</v>
      </c>
      <c r="E776" s="802">
        <v>108.64</v>
      </c>
      <c r="F776" s="863">
        <f t="shared" si="11"/>
        <v>434.56</v>
      </c>
    </row>
    <row r="777" spans="1:6" ht="12.75">
      <c r="A777" s="811">
        <v>91066</v>
      </c>
      <c r="B777" s="812" t="s">
        <v>860</v>
      </c>
      <c r="C777" s="813" t="s">
        <v>132</v>
      </c>
      <c r="D777" s="802">
        <v>4</v>
      </c>
      <c r="E777" s="802">
        <v>166.13</v>
      </c>
      <c r="F777" s="863">
        <f t="shared" si="11"/>
        <v>664.52</v>
      </c>
    </row>
    <row r="778" spans="1:6" ht="12.75">
      <c r="A778" s="811">
        <v>91071</v>
      </c>
      <c r="B778" s="812" t="s">
        <v>861</v>
      </c>
      <c r="C778" s="813" t="s">
        <v>132</v>
      </c>
      <c r="D778" s="802">
        <v>4</v>
      </c>
      <c r="E778" s="802">
        <v>52.7</v>
      </c>
      <c r="F778" s="863">
        <f t="shared" si="11"/>
        <v>210.8</v>
      </c>
    </row>
    <row r="779" spans="1:6" ht="12.75">
      <c r="A779" s="814">
        <v>91100</v>
      </c>
      <c r="B779" s="815" t="s">
        <v>862</v>
      </c>
      <c r="C779" s="816" t="s">
        <v>134</v>
      </c>
      <c r="D779" s="802"/>
      <c r="E779" s="802"/>
      <c r="F779" s="863"/>
    </row>
    <row r="780" spans="1:6" ht="12.75">
      <c r="A780" s="811">
        <v>91105</v>
      </c>
      <c r="B780" s="812" t="s">
        <v>863</v>
      </c>
      <c r="C780" s="813" t="s">
        <v>132</v>
      </c>
      <c r="D780" s="802">
        <v>40</v>
      </c>
      <c r="E780" s="802">
        <v>458.36</v>
      </c>
      <c r="F780" s="863">
        <f t="shared" si="11"/>
        <v>18334.400000000001</v>
      </c>
    </row>
    <row r="781" spans="1:6" ht="12.75">
      <c r="A781" s="811">
        <v>91114</v>
      </c>
      <c r="B781" s="812" t="s">
        <v>864</v>
      </c>
      <c r="C781" s="813" t="s">
        <v>132</v>
      </c>
      <c r="D781" s="802">
        <v>40</v>
      </c>
      <c r="E781" s="802">
        <v>127.89</v>
      </c>
      <c r="F781" s="863">
        <f t="shared" si="11"/>
        <v>5115.6000000000004</v>
      </c>
    </row>
    <row r="782" spans="1:6" ht="12.75">
      <c r="A782" s="817">
        <v>91115</v>
      </c>
      <c r="B782" s="818" t="s">
        <v>865</v>
      </c>
      <c r="C782" s="819" t="s">
        <v>132</v>
      </c>
      <c r="D782" s="802">
        <v>40</v>
      </c>
      <c r="E782" s="803">
        <v>68.930000000000007</v>
      </c>
      <c r="F782" s="865">
        <f t="shared" si="11"/>
        <v>2757.2</v>
      </c>
    </row>
    <row r="783" spans="1:6" ht="12.75">
      <c r="A783" s="808">
        <v>91117</v>
      </c>
      <c r="B783" s="809" t="s">
        <v>866</v>
      </c>
      <c r="C783" s="810" t="s">
        <v>132</v>
      </c>
      <c r="D783" s="802">
        <v>4</v>
      </c>
      <c r="E783" s="801">
        <v>138.69</v>
      </c>
      <c r="F783" s="863">
        <f t="shared" si="11"/>
        <v>554.76</v>
      </c>
    </row>
    <row r="784" spans="1:6" ht="12.75">
      <c r="A784" s="811">
        <v>91118</v>
      </c>
      <c r="B784" s="812" t="s">
        <v>867</v>
      </c>
      <c r="C784" s="813" t="s">
        <v>132</v>
      </c>
      <c r="D784" s="802">
        <v>4</v>
      </c>
      <c r="E784" s="802">
        <v>177.15</v>
      </c>
      <c r="F784" s="863">
        <f t="shared" si="11"/>
        <v>708.6</v>
      </c>
    </row>
    <row r="785" spans="1:6" ht="12.75">
      <c r="A785" s="811">
        <v>91140</v>
      </c>
      <c r="B785" s="812" t="s">
        <v>868</v>
      </c>
      <c r="C785" s="813" t="s">
        <v>122</v>
      </c>
      <c r="D785" s="802">
        <v>4</v>
      </c>
      <c r="E785" s="802">
        <v>8</v>
      </c>
      <c r="F785" s="863">
        <f t="shared" si="11"/>
        <v>32</v>
      </c>
    </row>
    <row r="786" spans="1:6" ht="12.75">
      <c r="A786" s="811">
        <v>91150</v>
      </c>
      <c r="B786" s="812" t="s">
        <v>869</v>
      </c>
      <c r="C786" s="813" t="s">
        <v>132</v>
      </c>
      <c r="D786" s="802">
        <v>4</v>
      </c>
      <c r="E786" s="802">
        <v>409.38</v>
      </c>
      <c r="F786" s="863">
        <f t="shared" ref="F786:F849" si="12" xml:space="preserve"> ROUND(D786*E786,2)</f>
        <v>1637.52</v>
      </c>
    </row>
    <row r="787" spans="1:6" ht="12.75">
      <c r="A787" s="811">
        <v>91151</v>
      </c>
      <c r="B787" s="812" t="s">
        <v>870</v>
      </c>
      <c r="C787" s="813" t="s">
        <v>122</v>
      </c>
      <c r="D787" s="802">
        <v>400</v>
      </c>
      <c r="E787" s="802">
        <v>36.409999999999997</v>
      </c>
      <c r="F787" s="863">
        <f t="shared" si="12"/>
        <v>14564</v>
      </c>
    </row>
    <row r="788" spans="1:6" ht="12.75">
      <c r="A788" s="811">
        <v>91153</v>
      </c>
      <c r="B788" s="812" t="s">
        <v>871</v>
      </c>
      <c r="C788" s="813" t="s">
        <v>122</v>
      </c>
      <c r="D788" s="802">
        <v>240</v>
      </c>
      <c r="E788" s="802">
        <v>51.71</v>
      </c>
      <c r="F788" s="863">
        <f t="shared" si="12"/>
        <v>12410.4</v>
      </c>
    </row>
    <row r="789" spans="1:6" ht="12.75">
      <c r="A789" s="811">
        <v>91154</v>
      </c>
      <c r="B789" s="812" t="s">
        <v>872</v>
      </c>
      <c r="C789" s="813" t="s">
        <v>122</v>
      </c>
      <c r="D789" s="802">
        <v>240</v>
      </c>
      <c r="E789" s="802">
        <v>65.5</v>
      </c>
      <c r="F789" s="863">
        <f t="shared" si="12"/>
        <v>15720</v>
      </c>
    </row>
    <row r="790" spans="1:6" ht="12.75">
      <c r="A790" s="811">
        <v>91161</v>
      </c>
      <c r="B790" s="812" t="s">
        <v>873</v>
      </c>
      <c r="C790" s="813" t="s">
        <v>132</v>
      </c>
      <c r="D790" s="802">
        <v>40</v>
      </c>
      <c r="E790" s="802">
        <v>64.66</v>
      </c>
      <c r="F790" s="863">
        <f t="shared" si="12"/>
        <v>2586.4</v>
      </c>
    </row>
    <row r="791" spans="1:6" ht="12.75">
      <c r="A791" s="811">
        <v>91190</v>
      </c>
      <c r="B791" s="812" t="s">
        <v>874</v>
      </c>
      <c r="C791" s="813" t="s">
        <v>132</v>
      </c>
      <c r="D791" s="802">
        <v>16</v>
      </c>
      <c r="E791" s="802">
        <v>669.26</v>
      </c>
      <c r="F791" s="863">
        <f t="shared" si="12"/>
        <v>10708.16</v>
      </c>
    </row>
    <row r="792" spans="1:6" ht="12.75">
      <c r="A792" s="811">
        <v>91194</v>
      </c>
      <c r="B792" s="812" t="s">
        <v>875</v>
      </c>
      <c r="C792" s="813" t="s">
        <v>122</v>
      </c>
      <c r="D792" s="802">
        <v>240</v>
      </c>
      <c r="E792" s="802">
        <v>19.13</v>
      </c>
      <c r="F792" s="863">
        <f t="shared" si="12"/>
        <v>4591.2</v>
      </c>
    </row>
    <row r="793" spans="1:6" ht="12.75">
      <c r="A793" s="811">
        <v>91195</v>
      </c>
      <c r="B793" s="812" t="s">
        <v>876</v>
      </c>
      <c r="C793" s="813" t="s">
        <v>122</v>
      </c>
      <c r="D793" s="802">
        <v>240</v>
      </c>
      <c r="E793" s="802">
        <v>16.34</v>
      </c>
      <c r="F793" s="863">
        <f t="shared" si="12"/>
        <v>3921.6</v>
      </c>
    </row>
    <row r="794" spans="1:6" ht="12.75">
      <c r="A794" s="814">
        <v>91200</v>
      </c>
      <c r="B794" s="815" t="s">
        <v>877</v>
      </c>
      <c r="C794" s="816" t="s">
        <v>134</v>
      </c>
      <c r="D794" s="802"/>
      <c r="E794" s="802"/>
      <c r="F794" s="863"/>
    </row>
    <row r="795" spans="1:6" ht="12.75">
      <c r="A795" s="811">
        <v>91250</v>
      </c>
      <c r="B795" s="812" t="s">
        <v>878</v>
      </c>
      <c r="C795" s="813" t="s">
        <v>132</v>
      </c>
      <c r="D795" s="802">
        <v>4</v>
      </c>
      <c r="E795" s="802">
        <v>1595.03</v>
      </c>
      <c r="F795" s="863">
        <f t="shared" si="12"/>
        <v>6380.12</v>
      </c>
    </row>
    <row r="796" spans="1:6" ht="12.75">
      <c r="A796" s="811">
        <v>91251</v>
      </c>
      <c r="B796" s="812" t="s">
        <v>879</v>
      </c>
      <c r="C796" s="813" t="s">
        <v>132</v>
      </c>
      <c r="D796" s="802">
        <v>4</v>
      </c>
      <c r="E796" s="802">
        <v>1614.38</v>
      </c>
      <c r="F796" s="863">
        <f t="shared" si="12"/>
        <v>6457.52</v>
      </c>
    </row>
    <row r="797" spans="1:6" ht="12.75">
      <c r="A797" s="811">
        <v>91252</v>
      </c>
      <c r="B797" s="812" t="s">
        <v>880</v>
      </c>
      <c r="C797" s="813" t="s">
        <v>132</v>
      </c>
      <c r="D797" s="802">
        <v>4</v>
      </c>
      <c r="E797" s="802">
        <v>1826.1</v>
      </c>
      <c r="F797" s="863">
        <f t="shared" si="12"/>
        <v>7304.4</v>
      </c>
    </row>
    <row r="798" spans="1:6" ht="12.75">
      <c r="A798" s="811">
        <v>91253</v>
      </c>
      <c r="B798" s="812" t="s">
        <v>881</v>
      </c>
      <c r="C798" s="813" t="s">
        <v>132</v>
      </c>
      <c r="D798" s="802">
        <v>4</v>
      </c>
      <c r="E798" s="802">
        <v>1023.54</v>
      </c>
      <c r="F798" s="863">
        <f t="shared" si="12"/>
        <v>4094.16</v>
      </c>
    </row>
    <row r="799" spans="1:6" ht="12.75">
      <c r="A799" s="811">
        <v>91254</v>
      </c>
      <c r="B799" s="812" t="s">
        <v>882</v>
      </c>
      <c r="C799" s="813" t="s">
        <v>132</v>
      </c>
      <c r="D799" s="802">
        <v>4</v>
      </c>
      <c r="E799" s="802">
        <v>2632.98</v>
      </c>
      <c r="F799" s="863">
        <f t="shared" si="12"/>
        <v>10531.92</v>
      </c>
    </row>
    <row r="800" spans="1:6" ht="12.75">
      <c r="A800" s="814">
        <v>91300</v>
      </c>
      <c r="B800" s="815" t="s">
        <v>883</v>
      </c>
      <c r="C800" s="816" t="s">
        <v>134</v>
      </c>
      <c r="D800" s="802"/>
      <c r="E800" s="802"/>
      <c r="F800" s="863"/>
    </row>
    <row r="801" spans="1:6" ht="12.75">
      <c r="A801" s="811">
        <v>91305</v>
      </c>
      <c r="B801" s="812" t="s">
        <v>884</v>
      </c>
      <c r="C801" s="813" t="s">
        <v>122</v>
      </c>
      <c r="D801" s="802">
        <v>120</v>
      </c>
      <c r="E801" s="802">
        <v>43.099999999999994</v>
      </c>
      <c r="F801" s="863">
        <f t="shared" si="12"/>
        <v>5172</v>
      </c>
    </row>
    <row r="802" spans="1:6" ht="12.75">
      <c r="A802" s="811">
        <v>91307</v>
      </c>
      <c r="B802" s="812" t="s">
        <v>885</v>
      </c>
      <c r="C802" s="813" t="s">
        <v>122</v>
      </c>
      <c r="D802" s="802">
        <v>120</v>
      </c>
      <c r="E802" s="802">
        <v>50.28</v>
      </c>
      <c r="F802" s="863">
        <f t="shared" si="12"/>
        <v>6033.6</v>
      </c>
    </row>
    <row r="803" spans="1:6" ht="12.75">
      <c r="A803" s="811">
        <v>91308</v>
      </c>
      <c r="B803" s="812" t="s">
        <v>886</v>
      </c>
      <c r="C803" s="813" t="s">
        <v>122</v>
      </c>
      <c r="D803" s="802">
        <v>120</v>
      </c>
      <c r="E803" s="802">
        <v>61.48</v>
      </c>
      <c r="F803" s="863">
        <f t="shared" si="12"/>
        <v>7377.6</v>
      </c>
    </row>
    <row r="804" spans="1:6" ht="12.75">
      <c r="A804" s="811">
        <v>91311</v>
      </c>
      <c r="B804" s="812" t="s">
        <v>887</v>
      </c>
      <c r="C804" s="813" t="s">
        <v>122</v>
      </c>
      <c r="D804" s="802">
        <v>120</v>
      </c>
      <c r="E804" s="802">
        <v>43.94</v>
      </c>
      <c r="F804" s="863">
        <f t="shared" si="12"/>
        <v>5272.8</v>
      </c>
    </row>
    <row r="805" spans="1:6" ht="12.75">
      <c r="A805" s="811">
        <v>91313</v>
      </c>
      <c r="B805" s="812" t="s">
        <v>888</v>
      </c>
      <c r="C805" s="813" t="s">
        <v>122</v>
      </c>
      <c r="D805" s="802">
        <v>120</v>
      </c>
      <c r="E805" s="802">
        <v>50.28</v>
      </c>
      <c r="F805" s="863">
        <f t="shared" si="12"/>
        <v>6033.6</v>
      </c>
    </row>
    <row r="806" spans="1:6" ht="12.75">
      <c r="A806" s="811">
        <v>91314</v>
      </c>
      <c r="B806" s="812" t="s">
        <v>889</v>
      </c>
      <c r="C806" s="813" t="s">
        <v>122</v>
      </c>
      <c r="D806" s="802">
        <v>120</v>
      </c>
      <c r="E806" s="802">
        <v>61.13</v>
      </c>
      <c r="F806" s="863">
        <f t="shared" si="12"/>
        <v>7335.6</v>
      </c>
    </row>
    <row r="807" spans="1:6" ht="25.5">
      <c r="A807" s="811">
        <v>91321</v>
      </c>
      <c r="B807" s="812" t="s">
        <v>890</v>
      </c>
      <c r="C807" s="813" t="s">
        <v>122</v>
      </c>
      <c r="D807" s="802">
        <v>80</v>
      </c>
      <c r="E807" s="802">
        <v>74.08</v>
      </c>
      <c r="F807" s="863">
        <f t="shared" si="12"/>
        <v>5926.4</v>
      </c>
    </row>
    <row r="808" spans="1:6" ht="25.5">
      <c r="A808" s="811">
        <v>91322</v>
      </c>
      <c r="B808" s="812" t="s">
        <v>891</v>
      </c>
      <c r="C808" s="813" t="s">
        <v>122</v>
      </c>
      <c r="D808" s="802">
        <v>80</v>
      </c>
      <c r="E808" s="802">
        <v>82.94</v>
      </c>
      <c r="F808" s="863">
        <f t="shared" si="12"/>
        <v>6635.2</v>
      </c>
    </row>
    <row r="809" spans="1:6" ht="25.5">
      <c r="A809" s="811">
        <v>91323</v>
      </c>
      <c r="B809" s="812" t="s">
        <v>892</v>
      </c>
      <c r="C809" s="813" t="s">
        <v>122</v>
      </c>
      <c r="D809" s="802">
        <v>80</v>
      </c>
      <c r="E809" s="802">
        <v>91.81</v>
      </c>
      <c r="F809" s="863">
        <f t="shared" si="12"/>
        <v>7344.8</v>
      </c>
    </row>
    <row r="810" spans="1:6" ht="12.75">
      <c r="A810" s="811">
        <v>91324</v>
      </c>
      <c r="B810" s="812" t="s">
        <v>893</v>
      </c>
      <c r="C810" s="813" t="s">
        <v>122</v>
      </c>
      <c r="D810" s="802">
        <v>80</v>
      </c>
      <c r="E810" s="802">
        <v>102.88</v>
      </c>
      <c r="F810" s="863">
        <f t="shared" si="12"/>
        <v>8230.4</v>
      </c>
    </row>
    <row r="811" spans="1:6" ht="25.5">
      <c r="A811" s="811">
        <v>91325</v>
      </c>
      <c r="B811" s="812" t="s">
        <v>894</v>
      </c>
      <c r="C811" s="813" t="s">
        <v>122</v>
      </c>
      <c r="D811" s="802">
        <v>80</v>
      </c>
      <c r="E811" s="802">
        <v>112.2</v>
      </c>
      <c r="F811" s="863">
        <f t="shared" si="12"/>
        <v>8976</v>
      </c>
    </row>
    <row r="812" spans="1:6" ht="12.75">
      <c r="A812" s="811">
        <v>91326</v>
      </c>
      <c r="B812" s="812" t="s">
        <v>895</v>
      </c>
      <c r="C812" s="813" t="s">
        <v>122</v>
      </c>
      <c r="D812" s="802">
        <v>80</v>
      </c>
      <c r="E812" s="802">
        <v>123.48</v>
      </c>
      <c r="F812" s="863">
        <f t="shared" si="12"/>
        <v>9878.4</v>
      </c>
    </row>
    <row r="813" spans="1:6" ht="25.5">
      <c r="A813" s="811">
        <v>91327</v>
      </c>
      <c r="B813" s="812" t="s">
        <v>896</v>
      </c>
      <c r="C813" s="813" t="s">
        <v>122</v>
      </c>
      <c r="D813" s="802">
        <v>80</v>
      </c>
      <c r="E813" s="802">
        <v>133.46</v>
      </c>
      <c r="F813" s="863">
        <f t="shared" si="12"/>
        <v>10676.8</v>
      </c>
    </row>
    <row r="814" spans="1:6" ht="12.75">
      <c r="A814" s="811">
        <v>91331</v>
      </c>
      <c r="B814" s="812" t="s">
        <v>897</v>
      </c>
      <c r="C814" s="813" t="s">
        <v>122</v>
      </c>
      <c r="D814" s="802">
        <v>80</v>
      </c>
      <c r="E814" s="802">
        <v>121.48</v>
      </c>
      <c r="F814" s="863">
        <f t="shared" si="12"/>
        <v>9718.4</v>
      </c>
    </row>
    <row r="815" spans="1:6" ht="25.5">
      <c r="A815" s="811">
        <v>91332</v>
      </c>
      <c r="B815" s="812" t="s">
        <v>898</v>
      </c>
      <c r="C815" s="813" t="s">
        <v>122</v>
      </c>
      <c r="D815" s="802">
        <v>80</v>
      </c>
      <c r="E815" s="802">
        <v>135.68</v>
      </c>
      <c r="F815" s="863">
        <f t="shared" si="12"/>
        <v>10854.4</v>
      </c>
    </row>
    <row r="816" spans="1:6" ht="12.75">
      <c r="A816" s="811">
        <v>91333</v>
      </c>
      <c r="B816" s="812" t="s">
        <v>899</v>
      </c>
      <c r="C816" s="813" t="s">
        <v>122</v>
      </c>
      <c r="D816" s="802">
        <v>80</v>
      </c>
      <c r="E816" s="802">
        <v>154.28</v>
      </c>
      <c r="F816" s="863">
        <f t="shared" si="12"/>
        <v>12342.4</v>
      </c>
    </row>
    <row r="817" spans="1:6" ht="25.5">
      <c r="A817" s="811">
        <v>91334</v>
      </c>
      <c r="B817" s="812" t="s">
        <v>900</v>
      </c>
      <c r="C817" s="813" t="s">
        <v>122</v>
      </c>
      <c r="D817" s="802">
        <v>40</v>
      </c>
      <c r="E817" s="802">
        <v>162.5</v>
      </c>
      <c r="F817" s="863">
        <f t="shared" si="12"/>
        <v>6500</v>
      </c>
    </row>
    <row r="818" spans="1:6" ht="12.75">
      <c r="A818" s="811">
        <v>91335</v>
      </c>
      <c r="B818" s="812" t="s">
        <v>901</v>
      </c>
      <c r="C818" s="813" t="s">
        <v>122</v>
      </c>
      <c r="D818" s="802">
        <v>40</v>
      </c>
      <c r="E818" s="802">
        <v>187.19</v>
      </c>
      <c r="F818" s="863">
        <f t="shared" si="12"/>
        <v>7487.6</v>
      </c>
    </row>
    <row r="819" spans="1:6" ht="12.75">
      <c r="A819" s="811">
        <v>91338</v>
      </c>
      <c r="B819" s="812" t="s">
        <v>902</v>
      </c>
      <c r="C819" s="813" t="s">
        <v>122</v>
      </c>
      <c r="D819" s="802">
        <v>40</v>
      </c>
      <c r="E819" s="802">
        <v>72.03</v>
      </c>
      <c r="F819" s="863">
        <f t="shared" si="12"/>
        <v>2881.2</v>
      </c>
    </row>
    <row r="820" spans="1:6" ht="12.75">
      <c r="A820" s="811">
        <v>91339</v>
      </c>
      <c r="B820" s="812" t="s">
        <v>903</v>
      </c>
      <c r="C820" s="813" t="s">
        <v>122</v>
      </c>
      <c r="D820" s="802">
        <v>40</v>
      </c>
      <c r="E820" s="802">
        <v>80.63</v>
      </c>
      <c r="F820" s="863">
        <f t="shared" si="12"/>
        <v>3225.2</v>
      </c>
    </row>
    <row r="821" spans="1:6" ht="12.75">
      <c r="A821" s="811">
        <v>91340</v>
      </c>
      <c r="B821" s="812" t="s">
        <v>904</v>
      </c>
      <c r="C821" s="813" t="s">
        <v>122</v>
      </c>
      <c r="D821" s="802">
        <v>40</v>
      </c>
      <c r="E821" s="802">
        <v>89.25</v>
      </c>
      <c r="F821" s="863">
        <f t="shared" si="12"/>
        <v>3570</v>
      </c>
    </row>
    <row r="822" spans="1:6" ht="12.75">
      <c r="A822" s="811">
        <v>91341</v>
      </c>
      <c r="B822" s="812" t="s">
        <v>905</v>
      </c>
      <c r="C822" s="813" t="s">
        <v>122</v>
      </c>
      <c r="D822" s="802">
        <v>40</v>
      </c>
      <c r="E822" s="802">
        <v>97.88</v>
      </c>
      <c r="F822" s="863">
        <f t="shared" si="12"/>
        <v>3915.2</v>
      </c>
    </row>
    <row r="823" spans="1:6" ht="12.75">
      <c r="A823" s="811">
        <v>91342</v>
      </c>
      <c r="B823" s="812" t="s">
        <v>906</v>
      </c>
      <c r="C823" s="813" t="s">
        <v>122</v>
      </c>
      <c r="D823" s="802">
        <v>40</v>
      </c>
      <c r="E823" s="802">
        <v>106.74</v>
      </c>
      <c r="F823" s="863">
        <f t="shared" si="12"/>
        <v>4269.6000000000004</v>
      </c>
    </row>
    <row r="824" spans="1:6" ht="12.75">
      <c r="A824" s="811">
        <v>91343</v>
      </c>
      <c r="B824" s="812" t="s">
        <v>907</v>
      </c>
      <c r="C824" s="813" t="s">
        <v>122</v>
      </c>
      <c r="D824" s="802">
        <v>40</v>
      </c>
      <c r="E824" s="802">
        <v>119.88</v>
      </c>
      <c r="F824" s="863">
        <f t="shared" si="12"/>
        <v>4795.2</v>
      </c>
    </row>
    <row r="825" spans="1:6" ht="12.75">
      <c r="A825" s="811">
        <v>91344</v>
      </c>
      <c r="B825" s="812" t="s">
        <v>908</v>
      </c>
      <c r="C825" s="813" t="s">
        <v>122</v>
      </c>
      <c r="D825" s="802">
        <v>40</v>
      </c>
      <c r="E825" s="802">
        <v>129.36000000000001</v>
      </c>
      <c r="F825" s="863">
        <f t="shared" si="12"/>
        <v>5174.3999999999996</v>
      </c>
    </row>
    <row r="826" spans="1:6" ht="12.75">
      <c r="A826" s="811">
        <v>91346</v>
      </c>
      <c r="B826" s="812" t="s">
        <v>909</v>
      </c>
      <c r="C826" s="813" t="s">
        <v>122</v>
      </c>
      <c r="D826" s="802">
        <v>40</v>
      </c>
      <c r="E826" s="802">
        <v>117.88</v>
      </c>
      <c r="F826" s="863">
        <f t="shared" si="12"/>
        <v>4715.2</v>
      </c>
    </row>
    <row r="827" spans="1:6" ht="12.75">
      <c r="A827" s="811">
        <v>91347</v>
      </c>
      <c r="B827" s="812" t="s">
        <v>910</v>
      </c>
      <c r="C827" s="813" t="s">
        <v>122</v>
      </c>
      <c r="D827" s="802">
        <v>40</v>
      </c>
      <c r="E827" s="802">
        <v>131.56</v>
      </c>
      <c r="F827" s="863">
        <f t="shared" si="12"/>
        <v>5262.4</v>
      </c>
    </row>
    <row r="828" spans="1:6" ht="12.75">
      <c r="A828" s="811">
        <v>91348</v>
      </c>
      <c r="B828" s="812" t="s">
        <v>911</v>
      </c>
      <c r="C828" s="813" t="s">
        <v>122</v>
      </c>
      <c r="D828" s="802">
        <v>40</v>
      </c>
      <c r="E828" s="802">
        <v>144.71</v>
      </c>
      <c r="F828" s="863">
        <f t="shared" si="12"/>
        <v>5788.4</v>
      </c>
    </row>
    <row r="829" spans="1:6" ht="12.75">
      <c r="A829" s="811">
        <v>91350</v>
      </c>
      <c r="B829" s="812" t="s">
        <v>912</v>
      </c>
      <c r="C829" s="813" t="s">
        <v>122</v>
      </c>
      <c r="D829" s="802">
        <v>40</v>
      </c>
      <c r="E829" s="802">
        <v>181.04</v>
      </c>
      <c r="F829" s="863">
        <f t="shared" si="12"/>
        <v>7241.6</v>
      </c>
    </row>
    <row r="830" spans="1:6" ht="12.75">
      <c r="A830" s="814">
        <v>91400</v>
      </c>
      <c r="B830" s="815" t="s">
        <v>913</v>
      </c>
      <c r="C830" s="816" t="s">
        <v>134</v>
      </c>
      <c r="D830" s="802"/>
      <c r="E830" s="802"/>
      <c r="F830" s="863"/>
    </row>
    <row r="831" spans="1:6" ht="12.75">
      <c r="A831" s="811">
        <v>91401</v>
      </c>
      <c r="B831" s="812" t="s">
        <v>914</v>
      </c>
      <c r="C831" s="813" t="s">
        <v>28</v>
      </c>
      <c r="D831" s="802">
        <v>40</v>
      </c>
      <c r="E831" s="802">
        <v>13.48</v>
      </c>
      <c r="F831" s="863">
        <f t="shared" si="12"/>
        <v>539.20000000000005</v>
      </c>
    </row>
    <row r="832" spans="1:6" ht="12.75">
      <c r="A832" s="811">
        <v>91406</v>
      </c>
      <c r="B832" s="812" t="s">
        <v>915</v>
      </c>
      <c r="C832" s="813" t="s">
        <v>132</v>
      </c>
      <c r="D832" s="802">
        <v>16</v>
      </c>
      <c r="E832" s="802">
        <v>70.180000000000007</v>
      </c>
      <c r="F832" s="863">
        <f t="shared" si="12"/>
        <v>1122.8800000000001</v>
      </c>
    </row>
    <row r="833" spans="1:6" ht="12.75">
      <c r="A833" s="811">
        <v>91407</v>
      </c>
      <c r="B833" s="812" t="s">
        <v>916</v>
      </c>
      <c r="C833" s="813" t="s">
        <v>132</v>
      </c>
      <c r="D833" s="802">
        <v>16</v>
      </c>
      <c r="E833" s="802">
        <v>71.010000000000005</v>
      </c>
      <c r="F833" s="863">
        <f t="shared" si="12"/>
        <v>1136.1600000000001</v>
      </c>
    </row>
    <row r="834" spans="1:6" ht="12.75">
      <c r="A834" s="811">
        <v>91408</v>
      </c>
      <c r="B834" s="812" t="s">
        <v>917</v>
      </c>
      <c r="C834" s="813" t="s">
        <v>132</v>
      </c>
      <c r="D834" s="802">
        <v>16</v>
      </c>
      <c r="E834" s="802">
        <v>54.91</v>
      </c>
      <c r="F834" s="863">
        <f t="shared" si="12"/>
        <v>878.56</v>
      </c>
    </row>
    <row r="835" spans="1:6" ht="12.75">
      <c r="A835" s="811">
        <v>91409</v>
      </c>
      <c r="B835" s="812" t="s">
        <v>918</v>
      </c>
      <c r="C835" s="813" t="s">
        <v>132</v>
      </c>
      <c r="D835" s="802">
        <v>16</v>
      </c>
      <c r="E835" s="802">
        <v>41.25</v>
      </c>
      <c r="F835" s="863">
        <f t="shared" si="12"/>
        <v>660</v>
      </c>
    </row>
    <row r="836" spans="1:6" ht="12.75">
      <c r="A836" s="811">
        <v>91413</v>
      </c>
      <c r="B836" s="812" t="s">
        <v>919</v>
      </c>
      <c r="C836" s="813" t="s">
        <v>122</v>
      </c>
      <c r="D836" s="802">
        <v>16</v>
      </c>
      <c r="E836" s="802">
        <v>46.48</v>
      </c>
      <c r="F836" s="863">
        <f t="shared" si="12"/>
        <v>743.68</v>
      </c>
    </row>
    <row r="837" spans="1:6" ht="12.75">
      <c r="A837" s="811">
        <v>91414</v>
      </c>
      <c r="B837" s="812" t="s">
        <v>920</v>
      </c>
      <c r="C837" s="813" t="s">
        <v>132</v>
      </c>
      <c r="D837" s="802">
        <v>40</v>
      </c>
      <c r="E837" s="802">
        <v>19.18</v>
      </c>
      <c r="F837" s="863">
        <f t="shared" si="12"/>
        <v>767.2</v>
      </c>
    </row>
    <row r="838" spans="1:6" ht="12.75">
      <c r="A838" s="811">
        <v>91416</v>
      </c>
      <c r="B838" s="812" t="s">
        <v>921</v>
      </c>
      <c r="C838" s="813" t="s">
        <v>122</v>
      </c>
      <c r="D838" s="802">
        <v>160</v>
      </c>
      <c r="E838" s="802">
        <v>68.73</v>
      </c>
      <c r="F838" s="863">
        <f t="shared" si="12"/>
        <v>10996.8</v>
      </c>
    </row>
    <row r="839" spans="1:6" ht="12.75">
      <c r="A839" s="811">
        <v>91417</v>
      </c>
      <c r="B839" s="812" t="s">
        <v>922</v>
      </c>
      <c r="C839" s="813" t="s">
        <v>122</v>
      </c>
      <c r="D839" s="802">
        <v>160</v>
      </c>
      <c r="E839" s="802">
        <v>67.540000000000006</v>
      </c>
      <c r="F839" s="863">
        <f t="shared" si="12"/>
        <v>10806.4</v>
      </c>
    </row>
    <row r="840" spans="1:6" ht="12.75">
      <c r="A840" s="811">
        <v>91421</v>
      </c>
      <c r="B840" s="812" t="s">
        <v>923</v>
      </c>
      <c r="C840" s="813" t="s">
        <v>132</v>
      </c>
      <c r="D840" s="802">
        <v>4</v>
      </c>
      <c r="E840" s="802">
        <v>270.25</v>
      </c>
      <c r="F840" s="863">
        <f t="shared" si="12"/>
        <v>1081</v>
      </c>
    </row>
    <row r="841" spans="1:6" ht="12.75">
      <c r="A841" s="811">
        <v>91422</v>
      </c>
      <c r="B841" s="812" t="s">
        <v>924</v>
      </c>
      <c r="C841" s="813" t="s">
        <v>132</v>
      </c>
      <c r="D841" s="802">
        <v>4</v>
      </c>
      <c r="E841" s="802">
        <v>368.45</v>
      </c>
      <c r="F841" s="863">
        <f t="shared" si="12"/>
        <v>1473.8</v>
      </c>
    </row>
    <row r="842" spans="1:6" ht="12.75">
      <c r="A842" s="811">
        <v>91423</v>
      </c>
      <c r="B842" s="812" t="s">
        <v>925</v>
      </c>
      <c r="C842" s="813" t="s">
        <v>132</v>
      </c>
      <c r="D842" s="802">
        <v>4</v>
      </c>
      <c r="E842" s="802">
        <v>747.24</v>
      </c>
      <c r="F842" s="863">
        <f t="shared" si="12"/>
        <v>2988.96</v>
      </c>
    </row>
    <row r="843" spans="1:6" ht="12.75">
      <c r="A843" s="811">
        <v>91424</v>
      </c>
      <c r="B843" s="812" t="s">
        <v>926</v>
      </c>
      <c r="C843" s="813" t="s">
        <v>132</v>
      </c>
      <c r="D843" s="802">
        <v>4</v>
      </c>
      <c r="E843" s="802">
        <v>868.54</v>
      </c>
      <c r="F843" s="863">
        <f t="shared" si="12"/>
        <v>3474.16</v>
      </c>
    </row>
    <row r="844" spans="1:6" ht="12.75">
      <c r="A844" s="811">
        <v>91425</v>
      </c>
      <c r="B844" s="812" t="s">
        <v>927</v>
      </c>
      <c r="C844" s="813" t="s">
        <v>132</v>
      </c>
      <c r="D844" s="802">
        <v>4</v>
      </c>
      <c r="E844" s="802">
        <v>240.81</v>
      </c>
      <c r="F844" s="863">
        <f t="shared" si="12"/>
        <v>963.24</v>
      </c>
    </row>
    <row r="845" spans="1:6" ht="12.75">
      <c r="A845" s="811">
        <v>91426</v>
      </c>
      <c r="B845" s="812" t="s">
        <v>928</v>
      </c>
      <c r="C845" s="813" t="s">
        <v>132</v>
      </c>
      <c r="D845" s="802">
        <v>4</v>
      </c>
      <c r="E845" s="802">
        <v>53.98</v>
      </c>
      <c r="F845" s="863">
        <f t="shared" si="12"/>
        <v>215.92</v>
      </c>
    </row>
    <row r="846" spans="1:6" ht="12.75">
      <c r="A846" s="811">
        <v>91427</v>
      </c>
      <c r="B846" s="812" t="s">
        <v>929</v>
      </c>
      <c r="C846" s="813" t="s">
        <v>132</v>
      </c>
      <c r="D846" s="802">
        <v>4</v>
      </c>
      <c r="E846" s="802">
        <v>502.83</v>
      </c>
      <c r="F846" s="863">
        <f t="shared" si="12"/>
        <v>2011.32</v>
      </c>
    </row>
    <row r="847" spans="1:6" ht="12.75">
      <c r="A847" s="811">
        <v>91428</v>
      </c>
      <c r="B847" s="812" t="s">
        <v>930</v>
      </c>
      <c r="C847" s="813" t="s">
        <v>132</v>
      </c>
      <c r="D847" s="802">
        <v>4</v>
      </c>
      <c r="E847" s="802">
        <v>149.97999999999999</v>
      </c>
      <c r="F847" s="863">
        <f t="shared" si="12"/>
        <v>599.91999999999996</v>
      </c>
    </row>
    <row r="848" spans="1:6" ht="12.75">
      <c r="A848" s="811">
        <v>91429</v>
      </c>
      <c r="B848" s="812" t="s">
        <v>931</v>
      </c>
      <c r="C848" s="813" t="s">
        <v>132</v>
      </c>
      <c r="D848" s="802">
        <v>4</v>
      </c>
      <c r="E848" s="802">
        <v>214.81</v>
      </c>
      <c r="F848" s="863">
        <f t="shared" si="12"/>
        <v>859.24</v>
      </c>
    </row>
    <row r="849" spans="1:6" ht="12.75">
      <c r="A849" s="811">
        <v>91430</v>
      </c>
      <c r="B849" s="812" t="s">
        <v>932</v>
      </c>
      <c r="C849" s="813" t="s">
        <v>132</v>
      </c>
      <c r="D849" s="802">
        <v>4</v>
      </c>
      <c r="E849" s="802">
        <v>578.66</v>
      </c>
      <c r="F849" s="863">
        <f t="shared" si="12"/>
        <v>2314.64</v>
      </c>
    </row>
    <row r="850" spans="1:6" ht="12.75">
      <c r="A850" s="811">
        <v>91434</v>
      </c>
      <c r="B850" s="812" t="s">
        <v>933</v>
      </c>
      <c r="C850" s="813" t="s">
        <v>132</v>
      </c>
      <c r="D850" s="802">
        <v>4</v>
      </c>
      <c r="E850" s="802">
        <v>1840.71</v>
      </c>
      <c r="F850" s="863">
        <f t="shared" ref="F850:F913" si="13" xml:space="preserve"> ROUND(D850*E850,2)</f>
        <v>7362.84</v>
      </c>
    </row>
    <row r="851" spans="1:6" ht="12.75">
      <c r="A851" s="811">
        <v>91436</v>
      </c>
      <c r="B851" s="812" t="s">
        <v>934</v>
      </c>
      <c r="C851" s="813" t="s">
        <v>132</v>
      </c>
      <c r="D851" s="802">
        <v>4</v>
      </c>
      <c r="E851" s="802">
        <v>52.26</v>
      </c>
      <c r="F851" s="863">
        <f t="shared" si="13"/>
        <v>209.04</v>
      </c>
    </row>
    <row r="852" spans="1:6" ht="12.75">
      <c r="A852" s="811">
        <v>91438</v>
      </c>
      <c r="B852" s="812" t="s">
        <v>935</v>
      </c>
      <c r="C852" s="813" t="s">
        <v>132</v>
      </c>
      <c r="D852" s="802">
        <v>1</v>
      </c>
      <c r="E852" s="802">
        <v>14777.23</v>
      </c>
      <c r="F852" s="863">
        <f t="shared" si="13"/>
        <v>14777.23</v>
      </c>
    </row>
    <row r="853" spans="1:6" ht="12.75">
      <c r="A853" s="811">
        <v>91439</v>
      </c>
      <c r="B853" s="812" t="s">
        <v>936</v>
      </c>
      <c r="C853" s="813" t="s">
        <v>132</v>
      </c>
      <c r="D853" s="802">
        <v>4</v>
      </c>
      <c r="E853" s="802">
        <v>2439.69</v>
      </c>
      <c r="F853" s="863">
        <f t="shared" si="13"/>
        <v>9758.76</v>
      </c>
    </row>
    <row r="854" spans="1:6" ht="12.75">
      <c r="A854" s="811">
        <v>91440</v>
      </c>
      <c r="B854" s="812" t="s">
        <v>937</v>
      </c>
      <c r="C854" s="813" t="s">
        <v>132</v>
      </c>
      <c r="D854" s="802">
        <v>4</v>
      </c>
      <c r="E854" s="802">
        <v>1080.99</v>
      </c>
      <c r="F854" s="863">
        <f t="shared" si="13"/>
        <v>4323.96</v>
      </c>
    </row>
    <row r="855" spans="1:6" ht="12.75">
      <c r="A855" s="811">
        <v>91442</v>
      </c>
      <c r="B855" s="812" t="s">
        <v>938</v>
      </c>
      <c r="C855" s="813" t="s">
        <v>132</v>
      </c>
      <c r="D855" s="802">
        <v>4</v>
      </c>
      <c r="E855" s="802">
        <v>437.66</v>
      </c>
      <c r="F855" s="863">
        <f t="shared" si="13"/>
        <v>1750.64</v>
      </c>
    </row>
    <row r="856" spans="1:6" ht="12.75">
      <c r="A856" s="811">
        <v>91445</v>
      </c>
      <c r="B856" s="812" t="s">
        <v>939</v>
      </c>
      <c r="C856" s="813" t="s">
        <v>132</v>
      </c>
      <c r="D856" s="802">
        <v>4</v>
      </c>
      <c r="E856" s="802">
        <v>64.3</v>
      </c>
      <c r="F856" s="863">
        <f t="shared" si="13"/>
        <v>257.2</v>
      </c>
    </row>
    <row r="857" spans="1:6" ht="12.75">
      <c r="A857" s="811">
        <v>91446</v>
      </c>
      <c r="B857" s="812" t="s">
        <v>940</v>
      </c>
      <c r="C857" s="813" t="s">
        <v>132</v>
      </c>
      <c r="D857" s="802">
        <v>4</v>
      </c>
      <c r="E857" s="802">
        <v>323.20999999999998</v>
      </c>
      <c r="F857" s="863">
        <f t="shared" si="13"/>
        <v>1292.8399999999999</v>
      </c>
    </row>
    <row r="858" spans="1:6" ht="12.75">
      <c r="A858" s="811">
        <v>91447</v>
      </c>
      <c r="B858" s="812" t="s">
        <v>941</v>
      </c>
      <c r="C858" s="813" t="s">
        <v>132</v>
      </c>
      <c r="D858" s="802">
        <v>4</v>
      </c>
      <c r="E858" s="802">
        <v>1011.51</v>
      </c>
      <c r="F858" s="863">
        <f t="shared" si="13"/>
        <v>4046.04</v>
      </c>
    </row>
    <row r="859" spans="1:6" ht="12.75">
      <c r="A859" s="811">
        <v>91448</v>
      </c>
      <c r="B859" s="812" t="s">
        <v>942</v>
      </c>
      <c r="C859" s="813" t="s">
        <v>109</v>
      </c>
      <c r="D859" s="802">
        <v>4</v>
      </c>
      <c r="E859" s="802">
        <v>745.19</v>
      </c>
      <c r="F859" s="863">
        <f t="shared" si="13"/>
        <v>2980.76</v>
      </c>
    </row>
    <row r="860" spans="1:6" ht="25.5">
      <c r="A860" s="811">
        <v>91449</v>
      </c>
      <c r="B860" s="812" t="s">
        <v>943</v>
      </c>
      <c r="C860" s="813" t="s">
        <v>132</v>
      </c>
      <c r="D860" s="802">
        <v>4</v>
      </c>
      <c r="E860" s="802">
        <v>27.31</v>
      </c>
      <c r="F860" s="863">
        <f t="shared" si="13"/>
        <v>109.24</v>
      </c>
    </row>
    <row r="861" spans="1:6" ht="12.75">
      <c r="A861" s="811">
        <v>91450</v>
      </c>
      <c r="B861" s="812" t="s">
        <v>944</v>
      </c>
      <c r="C861" s="813" t="s">
        <v>132</v>
      </c>
      <c r="D861" s="802">
        <v>4</v>
      </c>
      <c r="E861" s="802">
        <v>10.88</v>
      </c>
      <c r="F861" s="863">
        <f t="shared" si="13"/>
        <v>43.52</v>
      </c>
    </row>
    <row r="862" spans="1:6" ht="12.75">
      <c r="A862" s="811">
        <v>91451</v>
      </c>
      <c r="B862" s="812" t="s">
        <v>945</v>
      </c>
      <c r="C862" s="813" t="s">
        <v>132</v>
      </c>
      <c r="D862" s="802">
        <v>4</v>
      </c>
      <c r="E862" s="802">
        <v>258.68</v>
      </c>
      <c r="F862" s="863">
        <f t="shared" si="13"/>
        <v>1034.72</v>
      </c>
    </row>
    <row r="863" spans="1:6" ht="12.75">
      <c r="A863" s="811">
        <v>91453</v>
      </c>
      <c r="B863" s="812" t="s">
        <v>946</v>
      </c>
      <c r="C863" s="813" t="s">
        <v>132</v>
      </c>
      <c r="D863" s="802">
        <v>4</v>
      </c>
      <c r="E863" s="802">
        <v>805.48</v>
      </c>
      <c r="F863" s="863">
        <f t="shared" si="13"/>
        <v>3221.92</v>
      </c>
    </row>
    <row r="864" spans="1:6" ht="12.75">
      <c r="A864" s="811">
        <v>91457</v>
      </c>
      <c r="B864" s="812" t="s">
        <v>947</v>
      </c>
      <c r="C864" s="813" t="s">
        <v>132</v>
      </c>
      <c r="D864" s="802">
        <v>4</v>
      </c>
      <c r="E864" s="802">
        <v>40.31</v>
      </c>
      <c r="F864" s="863">
        <f t="shared" si="13"/>
        <v>161.24</v>
      </c>
    </row>
    <row r="865" spans="1:6" ht="12.75">
      <c r="A865" s="811">
        <v>91459</v>
      </c>
      <c r="B865" s="812" t="s">
        <v>948</v>
      </c>
      <c r="C865" s="813" t="s">
        <v>445</v>
      </c>
      <c r="D865" s="802">
        <v>4</v>
      </c>
      <c r="E865" s="802">
        <v>623.21</v>
      </c>
      <c r="F865" s="863">
        <f t="shared" si="13"/>
        <v>2492.84</v>
      </c>
    </row>
    <row r="866" spans="1:6" ht="12.75">
      <c r="A866" s="811">
        <v>91460</v>
      </c>
      <c r="B866" s="812" t="s">
        <v>949</v>
      </c>
      <c r="C866" s="813" t="s">
        <v>132</v>
      </c>
      <c r="D866" s="802">
        <v>4</v>
      </c>
      <c r="E866" s="802">
        <v>1202.79</v>
      </c>
      <c r="F866" s="863">
        <f t="shared" si="13"/>
        <v>4811.16</v>
      </c>
    </row>
    <row r="867" spans="1:6" ht="12.75">
      <c r="A867" s="811">
        <v>91461</v>
      </c>
      <c r="B867" s="812" t="s">
        <v>950</v>
      </c>
      <c r="C867" s="813" t="s">
        <v>132</v>
      </c>
      <c r="D867" s="802">
        <v>4</v>
      </c>
      <c r="E867" s="802">
        <v>939.76</v>
      </c>
      <c r="F867" s="863">
        <f t="shared" si="13"/>
        <v>3759.04</v>
      </c>
    </row>
    <row r="868" spans="1:6" ht="12.75">
      <c r="A868" s="811">
        <v>91462</v>
      </c>
      <c r="B868" s="812" t="s">
        <v>951</v>
      </c>
      <c r="C868" s="813" t="s">
        <v>132</v>
      </c>
      <c r="D868" s="802">
        <v>4</v>
      </c>
      <c r="E868" s="802">
        <v>1439.83</v>
      </c>
      <c r="F868" s="863">
        <f t="shared" si="13"/>
        <v>5759.32</v>
      </c>
    </row>
    <row r="869" spans="1:6" ht="12.75">
      <c r="A869" s="811">
        <v>91463</v>
      </c>
      <c r="B869" s="812" t="s">
        <v>952</v>
      </c>
      <c r="C869" s="813" t="s">
        <v>132</v>
      </c>
      <c r="D869" s="802">
        <v>4</v>
      </c>
      <c r="E869" s="802">
        <v>1019.4</v>
      </c>
      <c r="F869" s="863">
        <f t="shared" si="13"/>
        <v>4077.6</v>
      </c>
    </row>
    <row r="870" spans="1:6" ht="12.75">
      <c r="A870" s="814">
        <v>92000</v>
      </c>
      <c r="B870" s="815" t="s">
        <v>953</v>
      </c>
      <c r="C870" s="816" t="s">
        <v>134</v>
      </c>
      <c r="D870" s="802"/>
      <c r="E870" s="802"/>
      <c r="F870" s="863"/>
    </row>
    <row r="871" spans="1:6" ht="25.5">
      <c r="A871" s="811">
        <v>92010</v>
      </c>
      <c r="B871" s="812" t="s">
        <v>954</v>
      </c>
      <c r="C871" s="813" t="s">
        <v>410</v>
      </c>
      <c r="D871" s="802">
        <v>8</v>
      </c>
      <c r="E871" s="802">
        <v>3471.99</v>
      </c>
      <c r="F871" s="863">
        <f t="shared" si="13"/>
        <v>27775.919999999998</v>
      </c>
    </row>
    <row r="872" spans="1:6" ht="38.25">
      <c r="A872" s="811">
        <v>92033</v>
      </c>
      <c r="B872" s="812" t="s">
        <v>955</v>
      </c>
      <c r="C872" s="813" t="s">
        <v>132</v>
      </c>
      <c r="D872" s="802">
        <v>8</v>
      </c>
      <c r="E872" s="802">
        <v>1530.51</v>
      </c>
      <c r="F872" s="863">
        <f t="shared" si="13"/>
        <v>12244.08</v>
      </c>
    </row>
    <row r="873" spans="1:6" ht="38.25">
      <c r="A873" s="811">
        <v>92034</v>
      </c>
      <c r="B873" s="812" t="s">
        <v>956</v>
      </c>
      <c r="C873" s="813" t="s">
        <v>132</v>
      </c>
      <c r="D873" s="802">
        <v>8</v>
      </c>
      <c r="E873" s="802">
        <v>1785.39</v>
      </c>
      <c r="F873" s="863">
        <f t="shared" si="13"/>
        <v>14283.12</v>
      </c>
    </row>
    <row r="874" spans="1:6" ht="12.75">
      <c r="A874" s="814">
        <v>95000</v>
      </c>
      <c r="B874" s="815" t="s">
        <v>957</v>
      </c>
      <c r="C874" s="816" t="s">
        <v>134</v>
      </c>
      <c r="D874" s="802"/>
      <c r="E874" s="802"/>
      <c r="F874" s="863"/>
    </row>
    <row r="875" spans="1:6" ht="12.75">
      <c r="A875" s="811">
        <v>95001</v>
      </c>
      <c r="B875" s="812" t="s">
        <v>958</v>
      </c>
      <c r="C875" s="813" t="s">
        <v>132</v>
      </c>
      <c r="D875" s="802">
        <v>4</v>
      </c>
      <c r="E875" s="802">
        <v>152.25</v>
      </c>
      <c r="F875" s="863">
        <f t="shared" si="13"/>
        <v>609</v>
      </c>
    </row>
    <row r="876" spans="1:6" ht="12.75">
      <c r="A876" s="811">
        <v>95002</v>
      </c>
      <c r="B876" s="812" t="s">
        <v>959</v>
      </c>
      <c r="C876" s="813" t="s">
        <v>132</v>
      </c>
      <c r="D876" s="802">
        <v>4</v>
      </c>
      <c r="E876" s="802">
        <v>190.33</v>
      </c>
      <c r="F876" s="863">
        <f t="shared" si="13"/>
        <v>761.32</v>
      </c>
    </row>
    <row r="877" spans="1:6" ht="12.75">
      <c r="A877" s="811">
        <v>95003</v>
      </c>
      <c r="B877" s="812" t="s">
        <v>960</v>
      </c>
      <c r="C877" s="813" t="s">
        <v>132</v>
      </c>
      <c r="D877" s="802">
        <v>8</v>
      </c>
      <c r="E877" s="802">
        <v>152.25</v>
      </c>
      <c r="F877" s="863">
        <f t="shared" si="13"/>
        <v>1218</v>
      </c>
    </row>
    <row r="878" spans="1:6" ht="12.75">
      <c r="A878" s="811">
        <v>95004</v>
      </c>
      <c r="B878" s="812" t="s">
        <v>961</v>
      </c>
      <c r="C878" s="813" t="s">
        <v>132</v>
      </c>
      <c r="D878" s="802">
        <v>8</v>
      </c>
      <c r="E878" s="802">
        <v>19.04</v>
      </c>
      <c r="F878" s="863">
        <f t="shared" si="13"/>
        <v>152.32</v>
      </c>
    </row>
    <row r="879" spans="1:6" ht="12.75">
      <c r="A879" s="811">
        <v>95005</v>
      </c>
      <c r="B879" s="812" t="s">
        <v>962</v>
      </c>
      <c r="C879" s="813" t="s">
        <v>132</v>
      </c>
      <c r="D879" s="802">
        <v>8</v>
      </c>
      <c r="E879" s="802">
        <v>9.51</v>
      </c>
      <c r="F879" s="863">
        <f t="shared" si="13"/>
        <v>76.08</v>
      </c>
    </row>
    <row r="880" spans="1:6" ht="12.75">
      <c r="A880" s="811">
        <v>95006</v>
      </c>
      <c r="B880" s="812" t="s">
        <v>963</v>
      </c>
      <c r="C880" s="813" t="s">
        <v>132</v>
      </c>
      <c r="D880" s="802">
        <v>8</v>
      </c>
      <c r="E880" s="802">
        <v>76.13</v>
      </c>
      <c r="F880" s="863">
        <f t="shared" si="13"/>
        <v>609.04</v>
      </c>
    </row>
    <row r="881" spans="1:6" ht="12.75">
      <c r="A881" s="811">
        <v>95009</v>
      </c>
      <c r="B881" s="812" t="s">
        <v>964</v>
      </c>
      <c r="C881" s="813" t="s">
        <v>122</v>
      </c>
      <c r="D881" s="802">
        <v>80</v>
      </c>
      <c r="E881" s="802">
        <v>15.23</v>
      </c>
      <c r="F881" s="863">
        <f t="shared" si="13"/>
        <v>1218.4000000000001</v>
      </c>
    </row>
    <row r="882" spans="1:6" ht="12.75">
      <c r="A882" s="811">
        <v>95010</v>
      </c>
      <c r="B882" s="812" t="s">
        <v>965</v>
      </c>
      <c r="C882" s="813" t="s">
        <v>122</v>
      </c>
      <c r="D882" s="802">
        <v>80</v>
      </c>
      <c r="E882" s="802">
        <v>19.04</v>
      </c>
      <c r="F882" s="863">
        <f t="shared" si="13"/>
        <v>1523.2</v>
      </c>
    </row>
    <row r="883" spans="1:6" ht="12.75">
      <c r="A883" s="811">
        <v>95011</v>
      </c>
      <c r="B883" s="812" t="s">
        <v>966</v>
      </c>
      <c r="C883" s="813" t="s">
        <v>122</v>
      </c>
      <c r="D883" s="802">
        <v>80</v>
      </c>
      <c r="E883" s="802">
        <v>38.06</v>
      </c>
      <c r="F883" s="863">
        <f t="shared" si="13"/>
        <v>3044.8</v>
      </c>
    </row>
    <row r="884" spans="1:6" ht="12.75">
      <c r="A884" s="811">
        <v>95012</v>
      </c>
      <c r="B884" s="812" t="s">
        <v>967</v>
      </c>
      <c r="C884" s="813" t="s">
        <v>122</v>
      </c>
      <c r="D884" s="802">
        <v>400</v>
      </c>
      <c r="E884" s="802">
        <v>9.51</v>
      </c>
      <c r="F884" s="863">
        <f t="shared" si="13"/>
        <v>3804</v>
      </c>
    </row>
    <row r="885" spans="1:6" ht="12.75">
      <c r="A885" s="811">
        <v>95013</v>
      </c>
      <c r="B885" s="812" t="s">
        <v>968</v>
      </c>
      <c r="C885" s="813" t="s">
        <v>122</v>
      </c>
      <c r="D885" s="802">
        <v>160</v>
      </c>
      <c r="E885" s="802">
        <v>19.04</v>
      </c>
      <c r="F885" s="863">
        <f t="shared" si="13"/>
        <v>3046.4</v>
      </c>
    </row>
    <row r="886" spans="1:6" ht="12.75">
      <c r="A886" s="811">
        <v>95014</v>
      </c>
      <c r="B886" s="812" t="s">
        <v>969</v>
      </c>
      <c r="C886" s="813" t="s">
        <v>122</v>
      </c>
      <c r="D886" s="802">
        <v>1200</v>
      </c>
      <c r="E886" s="802">
        <v>1.9</v>
      </c>
      <c r="F886" s="863">
        <f t="shared" si="13"/>
        <v>2280</v>
      </c>
    </row>
    <row r="887" spans="1:6" ht="12.75">
      <c r="A887" s="811">
        <v>95015</v>
      </c>
      <c r="B887" s="812" t="s">
        <v>970</v>
      </c>
      <c r="C887" s="813" t="s">
        <v>122</v>
      </c>
      <c r="D887" s="802">
        <v>800</v>
      </c>
      <c r="E887" s="802">
        <v>3.81</v>
      </c>
      <c r="F887" s="863">
        <f t="shared" si="13"/>
        <v>3048</v>
      </c>
    </row>
    <row r="888" spans="1:6" ht="12.75">
      <c r="A888" s="811">
        <v>95016</v>
      </c>
      <c r="B888" s="812" t="s">
        <v>971</v>
      </c>
      <c r="C888" s="813" t="s">
        <v>122</v>
      </c>
      <c r="D888" s="802">
        <v>160</v>
      </c>
      <c r="E888" s="802">
        <v>2.29</v>
      </c>
      <c r="F888" s="863">
        <f t="shared" si="13"/>
        <v>366.4</v>
      </c>
    </row>
    <row r="889" spans="1:6" ht="12.75">
      <c r="A889" s="811">
        <v>95017</v>
      </c>
      <c r="B889" s="812" t="s">
        <v>972</v>
      </c>
      <c r="C889" s="813" t="s">
        <v>122</v>
      </c>
      <c r="D889" s="802">
        <v>160</v>
      </c>
      <c r="E889" s="802">
        <v>4.5600000000000005</v>
      </c>
      <c r="F889" s="863">
        <f t="shared" si="13"/>
        <v>729.6</v>
      </c>
    </row>
    <row r="890" spans="1:6" ht="12.75">
      <c r="A890" s="811">
        <v>95018</v>
      </c>
      <c r="B890" s="812" t="s">
        <v>973</v>
      </c>
      <c r="C890" s="813" t="s">
        <v>132</v>
      </c>
      <c r="D890" s="802">
        <v>160</v>
      </c>
      <c r="E890" s="802">
        <v>7.61</v>
      </c>
      <c r="F890" s="863">
        <f t="shared" si="13"/>
        <v>1217.5999999999999</v>
      </c>
    </row>
    <row r="891" spans="1:6" ht="12.75">
      <c r="A891" s="811">
        <v>95020</v>
      </c>
      <c r="B891" s="812" t="s">
        <v>974</v>
      </c>
      <c r="C891" s="813" t="s">
        <v>132</v>
      </c>
      <c r="D891" s="802">
        <v>80</v>
      </c>
      <c r="E891" s="802">
        <v>7.61</v>
      </c>
      <c r="F891" s="863">
        <f t="shared" si="13"/>
        <v>608.79999999999995</v>
      </c>
    </row>
    <row r="892" spans="1:6" ht="12.75">
      <c r="A892" s="814">
        <v>95100</v>
      </c>
      <c r="B892" s="815" t="s">
        <v>975</v>
      </c>
      <c r="C892" s="816" t="s">
        <v>134</v>
      </c>
      <c r="D892" s="802"/>
      <c r="E892" s="802"/>
      <c r="F892" s="863"/>
    </row>
    <row r="893" spans="1:6" ht="12.75">
      <c r="A893" s="811">
        <v>95111</v>
      </c>
      <c r="B893" s="812" t="s">
        <v>976</v>
      </c>
      <c r="C893" s="813" t="s">
        <v>132</v>
      </c>
      <c r="D893" s="802">
        <v>40</v>
      </c>
      <c r="E893" s="802">
        <v>7.61</v>
      </c>
      <c r="F893" s="863">
        <f t="shared" si="13"/>
        <v>304.39999999999998</v>
      </c>
    </row>
    <row r="894" spans="1:6" ht="12.75">
      <c r="A894" s="811">
        <v>95115</v>
      </c>
      <c r="B894" s="812" t="s">
        <v>977</v>
      </c>
      <c r="C894" s="813" t="s">
        <v>132</v>
      </c>
      <c r="D894" s="802">
        <v>160</v>
      </c>
      <c r="E894" s="802">
        <v>11.43</v>
      </c>
      <c r="F894" s="863">
        <f t="shared" si="13"/>
        <v>1828.8</v>
      </c>
    </row>
    <row r="895" spans="1:6" ht="12.75">
      <c r="A895" s="811">
        <v>95116</v>
      </c>
      <c r="B895" s="812" t="s">
        <v>978</v>
      </c>
      <c r="C895" s="813" t="s">
        <v>132</v>
      </c>
      <c r="D895" s="802">
        <v>160</v>
      </c>
      <c r="E895" s="802">
        <v>26.65</v>
      </c>
      <c r="F895" s="863">
        <f t="shared" si="13"/>
        <v>4264</v>
      </c>
    </row>
    <row r="896" spans="1:6" ht="12.75">
      <c r="A896" s="811">
        <v>95117</v>
      </c>
      <c r="B896" s="812" t="s">
        <v>979</v>
      </c>
      <c r="C896" s="813" t="s">
        <v>132</v>
      </c>
      <c r="D896" s="802">
        <v>160</v>
      </c>
      <c r="E896" s="802">
        <v>49.49</v>
      </c>
      <c r="F896" s="863">
        <f t="shared" si="13"/>
        <v>7918.4</v>
      </c>
    </row>
    <row r="897" spans="1:6" ht="12.75">
      <c r="A897" s="811">
        <v>95125</v>
      </c>
      <c r="B897" s="812" t="s">
        <v>980</v>
      </c>
      <c r="C897" s="813" t="s">
        <v>132</v>
      </c>
      <c r="D897" s="802">
        <v>40</v>
      </c>
      <c r="E897" s="802">
        <v>19.04</v>
      </c>
      <c r="F897" s="863">
        <f t="shared" si="13"/>
        <v>761.6</v>
      </c>
    </row>
    <row r="898" spans="1:6" ht="12.75">
      <c r="A898" s="811">
        <v>95126</v>
      </c>
      <c r="B898" s="812" t="s">
        <v>981</v>
      </c>
      <c r="C898" s="813" t="s">
        <v>132</v>
      </c>
      <c r="D898" s="802">
        <v>40</v>
      </c>
      <c r="E898" s="802">
        <v>38.06</v>
      </c>
      <c r="F898" s="863">
        <f t="shared" si="13"/>
        <v>1522.4</v>
      </c>
    </row>
    <row r="899" spans="1:6" ht="12.75">
      <c r="A899" s="811">
        <v>95127</v>
      </c>
      <c r="B899" s="812" t="s">
        <v>982</v>
      </c>
      <c r="C899" s="813" t="s">
        <v>109</v>
      </c>
      <c r="D899" s="802">
        <v>16</v>
      </c>
      <c r="E899" s="802">
        <v>38.06</v>
      </c>
      <c r="F899" s="863">
        <f t="shared" si="13"/>
        <v>608.96</v>
      </c>
    </row>
    <row r="900" spans="1:6" ht="12.75">
      <c r="A900" s="811">
        <v>95129</v>
      </c>
      <c r="B900" s="812" t="s">
        <v>983</v>
      </c>
      <c r="C900" s="813" t="s">
        <v>109</v>
      </c>
      <c r="D900" s="802">
        <v>16</v>
      </c>
      <c r="E900" s="802">
        <v>38.06</v>
      </c>
      <c r="F900" s="863">
        <f t="shared" si="13"/>
        <v>608.96</v>
      </c>
    </row>
    <row r="901" spans="1:6" ht="12.75">
      <c r="A901" s="811">
        <v>95130</v>
      </c>
      <c r="B901" s="812" t="s">
        <v>984</v>
      </c>
      <c r="C901" s="813" t="s">
        <v>132</v>
      </c>
      <c r="D901" s="802">
        <v>16</v>
      </c>
      <c r="E901" s="802">
        <v>7.61</v>
      </c>
      <c r="F901" s="863">
        <f t="shared" si="13"/>
        <v>121.76</v>
      </c>
    </row>
    <row r="902" spans="1:6" ht="12.75">
      <c r="A902" s="811">
        <v>95132</v>
      </c>
      <c r="B902" s="812" t="s">
        <v>985</v>
      </c>
      <c r="C902" s="813" t="s">
        <v>132</v>
      </c>
      <c r="D902" s="802">
        <v>16</v>
      </c>
      <c r="E902" s="802">
        <v>9.51</v>
      </c>
      <c r="F902" s="863">
        <f t="shared" si="13"/>
        <v>152.16</v>
      </c>
    </row>
    <row r="903" spans="1:6" ht="12.75">
      <c r="A903" s="811">
        <v>95134</v>
      </c>
      <c r="B903" s="812" t="s">
        <v>986</v>
      </c>
      <c r="C903" s="813" t="s">
        <v>132</v>
      </c>
      <c r="D903" s="802">
        <v>16</v>
      </c>
      <c r="E903" s="802">
        <v>9.51</v>
      </c>
      <c r="F903" s="863">
        <f t="shared" si="13"/>
        <v>152.16</v>
      </c>
    </row>
    <row r="904" spans="1:6" ht="12.75">
      <c r="A904" s="811">
        <v>95135</v>
      </c>
      <c r="B904" s="812" t="s">
        <v>987</v>
      </c>
      <c r="C904" s="813" t="s">
        <v>132</v>
      </c>
      <c r="D904" s="802">
        <v>16</v>
      </c>
      <c r="E904" s="802">
        <v>226.99</v>
      </c>
      <c r="F904" s="863">
        <f t="shared" si="13"/>
        <v>3631.84</v>
      </c>
    </row>
    <row r="905" spans="1:6" ht="12.75">
      <c r="A905" s="811">
        <v>95136</v>
      </c>
      <c r="B905" s="812" t="s">
        <v>988</v>
      </c>
      <c r="C905" s="813" t="s">
        <v>132</v>
      </c>
      <c r="D905" s="802">
        <v>16</v>
      </c>
      <c r="E905" s="802">
        <v>19.04</v>
      </c>
      <c r="F905" s="863">
        <f t="shared" si="13"/>
        <v>304.64</v>
      </c>
    </row>
    <row r="906" spans="1:6" ht="12.75">
      <c r="A906" s="811">
        <v>95137</v>
      </c>
      <c r="B906" s="812" t="s">
        <v>989</v>
      </c>
      <c r="C906" s="813" t="s">
        <v>132</v>
      </c>
      <c r="D906" s="802">
        <v>16</v>
      </c>
      <c r="E906" s="802">
        <v>19.04</v>
      </c>
      <c r="F906" s="863">
        <f t="shared" si="13"/>
        <v>304.64</v>
      </c>
    </row>
    <row r="907" spans="1:6" ht="12.75">
      <c r="A907" s="811">
        <v>95138</v>
      </c>
      <c r="B907" s="812" t="s">
        <v>990</v>
      </c>
      <c r="C907" s="813" t="s">
        <v>132</v>
      </c>
      <c r="D907" s="802">
        <v>16</v>
      </c>
      <c r="E907" s="802">
        <v>28.55</v>
      </c>
      <c r="F907" s="863">
        <f t="shared" si="13"/>
        <v>456.8</v>
      </c>
    </row>
    <row r="908" spans="1:6" ht="12.75">
      <c r="A908" s="811">
        <v>95139</v>
      </c>
      <c r="B908" s="812" t="s">
        <v>991</v>
      </c>
      <c r="C908" s="813" t="s">
        <v>132</v>
      </c>
      <c r="D908" s="802">
        <v>16</v>
      </c>
      <c r="E908" s="802">
        <v>9.51</v>
      </c>
      <c r="F908" s="863">
        <f t="shared" si="13"/>
        <v>152.16</v>
      </c>
    </row>
    <row r="909" spans="1:6" ht="12.75">
      <c r="A909" s="814">
        <v>95200</v>
      </c>
      <c r="B909" s="815" t="s">
        <v>992</v>
      </c>
      <c r="C909" s="816" t="s">
        <v>134</v>
      </c>
      <c r="D909" s="802"/>
      <c r="E909" s="802"/>
      <c r="F909" s="863"/>
    </row>
    <row r="910" spans="1:6" ht="12.75">
      <c r="A910" s="811">
        <v>95201</v>
      </c>
      <c r="B910" s="812" t="s">
        <v>993</v>
      </c>
      <c r="C910" s="813" t="s">
        <v>132</v>
      </c>
      <c r="D910" s="802">
        <v>160</v>
      </c>
      <c r="E910" s="802">
        <v>7.61</v>
      </c>
      <c r="F910" s="863">
        <f t="shared" si="13"/>
        <v>1217.5999999999999</v>
      </c>
    </row>
    <row r="911" spans="1:6" ht="12.75">
      <c r="A911" s="811">
        <v>95202</v>
      </c>
      <c r="B911" s="812" t="s">
        <v>994</v>
      </c>
      <c r="C911" s="813" t="s">
        <v>132</v>
      </c>
      <c r="D911" s="802">
        <v>400</v>
      </c>
      <c r="E911" s="802">
        <v>19.04</v>
      </c>
      <c r="F911" s="863">
        <f t="shared" si="13"/>
        <v>7616</v>
      </c>
    </row>
    <row r="912" spans="1:6" ht="12.75">
      <c r="A912" s="811">
        <v>95203</v>
      </c>
      <c r="B912" s="812" t="s">
        <v>995</v>
      </c>
      <c r="C912" s="813" t="s">
        <v>132</v>
      </c>
      <c r="D912" s="802">
        <v>80</v>
      </c>
      <c r="E912" s="802">
        <v>1.59</v>
      </c>
      <c r="F912" s="863">
        <f t="shared" si="13"/>
        <v>127.2</v>
      </c>
    </row>
    <row r="913" spans="1:6" ht="12.75">
      <c r="A913" s="811">
        <v>95204</v>
      </c>
      <c r="B913" s="812" t="s">
        <v>996</v>
      </c>
      <c r="C913" s="813" t="s">
        <v>132</v>
      </c>
      <c r="D913" s="802">
        <v>160</v>
      </c>
      <c r="E913" s="802">
        <v>11.43</v>
      </c>
      <c r="F913" s="863">
        <f t="shared" si="13"/>
        <v>1828.8</v>
      </c>
    </row>
    <row r="914" spans="1:6" ht="12.75">
      <c r="A914" s="811">
        <v>95205</v>
      </c>
      <c r="B914" s="812" t="s">
        <v>997</v>
      </c>
      <c r="C914" s="813" t="s">
        <v>132</v>
      </c>
      <c r="D914" s="802">
        <v>160</v>
      </c>
      <c r="E914" s="802">
        <v>1.59</v>
      </c>
      <c r="F914" s="863">
        <f t="shared" ref="F914:F977" si="14" xml:space="preserve"> ROUND(D914*E914,2)</f>
        <v>254.4</v>
      </c>
    </row>
    <row r="915" spans="1:6" ht="12.75">
      <c r="A915" s="811">
        <v>95206</v>
      </c>
      <c r="B915" s="812" t="s">
        <v>998</v>
      </c>
      <c r="C915" s="813" t="s">
        <v>132</v>
      </c>
      <c r="D915" s="802">
        <v>240</v>
      </c>
      <c r="E915" s="802">
        <v>15.23</v>
      </c>
      <c r="F915" s="863">
        <f t="shared" si="14"/>
        <v>3655.2</v>
      </c>
    </row>
    <row r="916" spans="1:6" ht="12.75">
      <c r="A916" s="811">
        <v>95208</v>
      </c>
      <c r="B916" s="812" t="s">
        <v>999</v>
      </c>
      <c r="C916" s="813" t="s">
        <v>132</v>
      </c>
      <c r="D916" s="802">
        <v>40</v>
      </c>
      <c r="E916" s="802">
        <v>19.04</v>
      </c>
      <c r="F916" s="863">
        <f t="shared" si="14"/>
        <v>761.6</v>
      </c>
    </row>
    <row r="917" spans="1:6" ht="12.75">
      <c r="A917" s="811">
        <v>95209</v>
      </c>
      <c r="B917" s="812" t="s">
        <v>1000</v>
      </c>
      <c r="C917" s="813" t="s">
        <v>132</v>
      </c>
      <c r="D917" s="802">
        <v>40</v>
      </c>
      <c r="E917" s="802">
        <v>38.06</v>
      </c>
      <c r="F917" s="863">
        <f t="shared" si="14"/>
        <v>1522.4</v>
      </c>
    </row>
    <row r="918" spans="1:6" ht="12.75">
      <c r="A918" s="811">
        <v>95210</v>
      </c>
      <c r="B918" s="812" t="s">
        <v>1001</v>
      </c>
      <c r="C918" s="813" t="s">
        <v>132</v>
      </c>
      <c r="D918" s="802">
        <v>160</v>
      </c>
      <c r="E918" s="802">
        <v>15.23</v>
      </c>
      <c r="F918" s="863">
        <f t="shared" si="14"/>
        <v>2436.8000000000002</v>
      </c>
    </row>
    <row r="919" spans="1:6" ht="12.75">
      <c r="A919" s="811">
        <v>95211</v>
      </c>
      <c r="B919" s="812" t="s">
        <v>1002</v>
      </c>
      <c r="C919" s="813" t="s">
        <v>132</v>
      </c>
      <c r="D919" s="802">
        <v>160</v>
      </c>
      <c r="E919" s="802">
        <v>28.55</v>
      </c>
      <c r="F919" s="863">
        <f t="shared" si="14"/>
        <v>4568</v>
      </c>
    </row>
    <row r="920" spans="1:6" ht="12.75">
      <c r="A920" s="811">
        <v>95212</v>
      </c>
      <c r="B920" s="812" t="s">
        <v>1003</v>
      </c>
      <c r="C920" s="813" t="s">
        <v>132</v>
      </c>
      <c r="D920" s="802">
        <v>40</v>
      </c>
      <c r="E920" s="802">
        <v>57.1</v>
      </c>
      <c r="F920" s="863">
        <f t="shared" si="14"/>
        <v>2284</v>
      </c>
    </row>
    <row r="921" spans="1:6" ht="12.75">
      <c r="A921" s="811">
        <v>95213</v>
      </c>
      <c r="B921" s="812" t="s">
        <v>1004</v>
      </c>
      <c r="C921" s="813" t="s">
        <v>132</v>
      </c>
      <c r="D921" s="802">
        <v>40</v>
      </c>
      <c r="E921" s="802">
        <v>57.1</v>
      </c>
      <c r="F921" s="863">
        <f t="shared" si="14"/>
        <v>2284</v>
      </c>
    </row>
    <row r="922" spans="1:6" ht="12.75">
      <c r="A922" s="811">
        <v>95214</v>
      </c>
      <c r="B922" s="812" t="s">
        <v>1005</v>
      </c>
      <c r="C922" s="813" t="s">
        <v>132</v>
      </c>
      <c r="D922" s="802">
        <v>40</v>
      </c>
      <c r="E922" s="802">
        <v>19.04</v>
      </c>
      <c r="F922" s="863">
        <f t="shared" si="14"/>
        <v>761.6</v>
      </c>
    </row>
    <row r="923" spans="1:6" ht="12.75">
      <c r="A923" s="811">
        <v>95218</v>
      </c>
      <c r="B923" s="812" t="s">
        <v>1006</v>
      </c>
      <c r="C923" s="813" t="s">
        <v>132</v>
      </c>
      <c r="D923" s="802">
        <v>40</v>
      </c>
      <c r="E923" s="802">
        <v>57.1</v>
      </c>
      <c r="F923" s="863">
        <f t="shared" si="14"/>
        <v>2284</v>
      </c>
    </row>
    <row r="924" spans="1:6" ht="12.75">
      <c r="A924" s="811">
        <v>95219</v>
      </c>
      <c r="B924" s="812" t="s">
        <v>1007</v>
      </c>
      <c r="C924" s="813" t="s">
        <v>132</v>
      </c>
      <c r="D924" s="802">
        <v>16</v>
      </c>
      <c r="E924" s="802">
        <v>38.06</v>
      </c>
      <c r="F924" s="863">
        <f t="shared" si="14"/>
        <v>608.96</v>
      </c>
    </row>
    <row r="925" spans="1:6" ht="12.75">
      <c r="A925" s="817">
        <v>95220</v>
      </c>
      <c r="B925" s="818" t="s">
        <v>1008</v>
      </c>
      <c r="C925" s="819" t="s">
        <v>132</v>
      </c>
      <c r="D925" s="802">
        <v>16</v>
      </c>
      <c r="E925" s="803">
        <v>57.1</v>
      </c>
      <c r="F925" s="865">
        <f t="shared" si="14"/>
        <v>913.6</v>
      </c>
    </row>
    <row r="926" spans="1:6" ht="12.75">
      <c r="A926" s="808">
        <v>95225</v>
      </c>
      <c r="B926" s="809" t="s">
        <v>1009</v>
      </c>
      <c r="C926" s="810" t="s">
        <v>132</v>
      </c>
      <c r="D926" s="802">
        <v>16</v>
      </c>
      <c r="E926" s="801">
        <v>30.45</v>
      </c>
      <c r="F926" s="863">
        <f t="shared" si="14"/>
        <v>487.2</v>
      </c>
    </row>
    <row r="927" spans="1:6" ht="12.75">
      <c r="A927" s="814">
        <v>95300</v>
      </c>
      <c r="B927" s="815" t="s">
        <v>1010</v>
      </c>
      <c r="C927" s="816" t="s">
        <v>134</v>
      </c>
      <c r="D927" s="802"/>
      <c r="E927" s="802"/>
      <c r="F927" s="863"/>
    </row>
    <row r="928" spans="1:6" ht="12.75">
      <c r="A928" s="811">
        <v>95310</v>
      </c>
      <c r="B928" s="812" t="s">
        <v>1011</v>
      </c>
      <c r="C928" s="813" t="s">
        <v>132</v>
      </c>
      <c r="D928" s="802">
        <v>16</v>
      </c>
      <c r="E928" s="802">
        <v>19.04</v>
      </c>
      <c r="F928" s="863">
        <f t="shared" si="14"/>
        <v>304.64</v>
      </c>
    </row>
    <row r="929" spans="1:6" ht="12.75">
      <c r="A929" s="811">
        <v>95311</v>
      </c>
      <c r="B929" s="812" t="s">
        <v>1012</v>
      </c>
      <c r="C929" s="813" t="s">
        <v>132</v>
      </c>
      <c r="D929" s="802">
        <v>16</v>
      </c>
      <c r="E929" s="802">
        <v>19.04</v>
      </c>
      <c r="F929" s="863">
        <f t="shared" si="14"/>
        <v>304.64</v>
      </c>
    </row>
    <row r="930" spans="1:6" ht="12.75">
      <c r="A930" s="811">
        <v>95314</v>
      </c>
      <c r="B930" s="812" t="s">
        <v>1013</v>
      </c>
      <c r="C930" s="813" t="s">
        <v>122</v>
      </c>
      <c r="D930" s="802">
        <v>240</v>
      </c>
      <c r="E930" s="802">
        <v>7.61</v>
      </c>
      <c r="F930" s="863">
        <f t="shared" si="14"/>
        <v>1826.4</v>
      </c>
    </row>
    <row r="931" spans="1:6" ht="12.75">
      <c r="A931" s="811">
        <v>95315</v>
      </c>
      <c r="B931" s="812" t="s">
        <v>1014</v>
      </c>
      <c r="C931" s="813" t="s">
        <v>122</v>
      </c>
      <c r="D931" s="802">
        <v>240</v>
      </c>
      <c r="E931" s="802">
        <v>9.51</v>
      </c>
      <c r="F931" s="863">
        <f t="shared" si="14"/>
        <v>2282.4</v>
      </c>
    </row>
    <row r="932" spans="1:6" ht="12.75">
      <c r="A932" s="811">
        <v>95316</v>
      </c>
      <c r="B932" s="812" t="s">
        <v>1015</v>
      </c>
      <c r="C932" s="813" t="s">
        <v>132</v>
      </c>
      <c r="D932" s="802">
        <v>80</v>
      </c>
      <c r="E932" s="802">
        <v>7.61</v>
      </c>
      <c r="F932" s="863">
        <f t="shared" si="14"/>
        <v>608.79999999999995</v>
      </c>
    </row>
    <row r="933" spans="1:6" ht="12.75">
      <c r="A933" s="811">
        <v>95320</v>
      </c>
      <c r="B933" s="812" t="s">
        <v>1016</v>
      </c>
      <c r="C933" s="813" t="s">
        <v>132</v>
      </c>
      <c r="D933" s="802">
        <v>16</v>
      </c>
      <c r="E933" s="802">
        <v>38.06</v>
      </c>
      <c r="F933" s="863">
        <f t="shared" si="14"/>
        <v>608.96</v>
      </c>
    </row>
    <row r="934" spans="1:6" ht="12.75">
      <c r="A934" s="811">
        <v>95321</v>
      </c>
      <c r="B934" s="812" t="s">
        <v>1017</v>
      </c>
      <c r="C934" s="813" t="s">
        <v>122</v>
      </c>
      <c r="D934" s="802">
        <v>16</v>
      </c>
      <c r="E934" s="802">
        <v>19.04</v>
      </c>
      <c r="F934" s="863">
        <f t="shared" si="14"/>
        <v>304.64</v>
      </c>
    </row>
    <row r="935" spans="1:6" ht="12.75">
      <c r="A935" s="811">
        <v>95322</v>
      </c>
      <c r="B935" s="812" t="s">
        <v>1018</v>
      </c>
      <c r="C935" s="813" t="s">
        <v>132</v>
      </c>
      <c r="D935" s="802">
        <v>16</v>
      </c>
      <c r="E935" s="802">
        <v>19.04</v>
      </c>
      <c r="F935" s="863">
        <f t="shared" si="14"/>
        <v>304.64</v>
      </c>
    </row>
    <row r="936" spans="1:6" ht="12.75">
      <c r="A936" s="811">
        <v>95325</v>
      </c>
      <c r="B936" s="812" t="s">
        <v>1019</v>
      </c>
      <c r="C936" s="813" t="s">
        <v>132</v>
      </c>
      <c r="D936" s="802">
        <v>16</v>
      </c>
      <c r="E936" s="802">
        <v>38.06</v>
      </c>
      <c r="F936" s="863">
        <f t="shared" si="14"/>
        <v>608.96</v>
      </c>
    </row>
    <row r="937" spans="1:6" ht="12.75">
      <c r="A937" s="811">
        <v>95355</v>
      </c>
      <c r="B937" s="812" t="s">
        <v>1020</v>
      </c>
      <c r="C937" s="813" t="s">
        <v>132</v>
      </c>
      <c r="D937" s="802">
        <v>16</v>
      </c>
      <c r="E937" s="802">
        <v>22.84</v>
      </c>
      <c r="F937" s="863">
        <f t="shared" si="14"/>
        <v>365.44</v>
      </c>
    </row>
    <row r="938" spans="1:6" ht="12.75">
      <c r="A938" s="811">
        <v>95356</v>
      </c>
      <c r="B938" s="812" t="s">
        <v>1021</v>
      </c>
      <c r="C938" s="813" t="s">
        <v>132</v>
      </c>
      <c r="D938" s="802">
        <v>16</v>
      </c>
      <c r="E938" s="802">
        <v>38.06</v>
      </c>
      <c r="F938" s="863">
        <f t="shared" si="14"/>
        <v>608.96</v>
      </c>
    </row>
    <row r="939" spans="1:6" ht="12.75">
      <c r="A939" s="811">
        <v>95360</v>
      </c>
      <c r="B939" s="812" t="s">
        <v>1022</v>
      </c>
      <c r="C939" s="813" t="s">
        <v>132</v>
      </c>
      <c r="D939" s="802">
        <v>16</v>
      </c>
      <c r="E939" s="802">
        <v>190.33</v>
      </c>
      <c r="F939" s="863">
        <f t="shared" si="14"/>
        <v>3045.28</v>
      </c>
    </row>
    <row r="940" spans="1:6" ht="12.75">
      <c r="A940" s="811">
        <v>95361</v>
      </c>
      <c r="B940" s="812" t="s">
        <v>1023</v>
      </c>
      <c r="C940" s="813" t="s">
        <v>132</v>
      </c>
      <c r="D940" s="802">
        <v>16</v>
      </c>
      <c r="E940" s="802">
        <v>304.51</v>
      </c>
      <c r="F940" s="863">
        <f t="shared" si="14"/>
        <v>4872.16</v>
      </c>
    </row>
    <row r="941" spans="1:6" ht="12.75">
      <c r="A941" s="811">
        <v>95362</v>
      </c>
      <c r="B941" s="812" t="s">
        <v>1024</v>
      </c>
      <c r="C941" s="813" t="s">
        <v>132</v>
      </c>
      <c r="D941" s="802">
        <v>8</v>
      </c>
      <c r="E941" s="802">
        <v>190.33</v>
      </c>
      <c r="F941" s="863">
        <f t="shared" si="14"/>
        <v>1522.64</v>
      </c>
    </row>
    <row r="942" spans="1:6" ht="12.75">
      <c r="A942" s="814">
        <v>95400</v>
      </c>
      <c r="B942" s="815" t="s">
        <v>1025</v>
      </c>
      <c r="C942" s="816" t="s">
        <v>134</v>
      </c>
      <c r="D942" s="802"/>
      <c r="E942" s="802"/>
      <c r="F942" s="863"/>
    </row>
    <row r="943" spans="1:6" ht="12.75">
      <c r="A943" s="811">
        <v>95401</v>
      </c>
      <c r="B943" s="812" t="s">
        <v>1026</v>
      </c>
      <c r="C943" s="813" t="s">
        <v>132</v>
      </c>
      <c r="D943" s="802">
        <v>4</v>
      </c>
      <c r="E943" s="802">
        <v>5.71</v>
      </c>
      <c r="F943" s="863">
        <f t="shared" si="14"/>
        <v>22.84</v>
      </c>
    </row>
    <row r="944" spans="1:6" ht="12.75">
      <c r="A944" s="811">
        <v>95402</v>
      </c>
      <c r="B944" s="812" t="s">
        <v>1027</v>
      </c>
      <c r="C944" s="813" t="s">
        <v>132</v>
      </c>
      <c r="D944" s="802">
        <v>4</v>
      </c>
      <c r="E944" s="802">
        <v>1.59</v>
      </c>
      <c r="F944" s="863">
        <f t="shared" si="14"/>
        <v>6.36</v>
      </c>
    </row>
    <row r="945" spans="1:6" ht="12.75">
      <c r="A945" s="811">
        <v>95403</v>
      </c>
      <c r="B945" s="812" t="s">
        <v>1028</v>
      </c>
      <c r="C945" s="813" t="s">
        <v>132</v>
      </c>
      <c r="D945" s="802">
        <v>4</v>
      </c>
      <c r="E945" s="802">
        <v>9.51</v>
      </c>
      <c r="F945" s="863">
        <f t="shared" si="14"/>
        <v>38.04</v>
      </c>
    </row>
    <row r="946" spans="1:6" ht="12.75">
      <c r="A946" s="811">
        <v>95404</v>
      </c>
      <c r="B946" s="812" t="s">
        <v>1029</v>
      </c>
      <c r="C946" s="813" t="s">
        <v>132</v>
      </c>
      <c r="D946" s="802">
        <v>4</v>
      </c>
      <c r="E946" s="802">
        <v>7.61</v>
      </c>
      <c r="F946" s="863">
        <f t="shared" si="14"/>
        <v>30.44</v>
      </c>
    </row>
    <row r="947" spans="1:6" ht="12.75">
      <c r="A947" s="811">
        <v>95405</v>
      </c>
      <c r="B947" s="812" t="s">
        <v>1030</v>
      </c>
      <c r="C947" s="813" t="s">
        <v>132</v>
      </c>
      <c r="D947" s="802">
        <v>4</v>
      </c>
      <c r="E947" s="802">
        <v>53.91</v>
      </c>
      <c r="F947" s="863">
        <f t="shared" si="14"/>
        <v>215.64</v>
      </c>
    </row>
    <row r="948" spans="1:6" ht="12.75">
      <c r="A948" s="811">
        <v>95406</v>
      </c>
      <c r="B948" s="812" t="s">
        <v>1031</v>
      </c>
      <c r="C948" s="813" t="s">
        <v>132</v>
      </c>
      <c r="D948" s="802">
        <v>4</v>
      </c>
      <c r="E948" s="802">
        <v>15.23</v>
      </c>
      <c r="F948" s="863">
        <f t="shared" si="14"/>
        <v>60.92</v>
      </c>
    </row>
    <row r="949" spans="1:6" ht="12.75">
      <c r="A949" s="811">
        <v>95407</v>
      </c>
      <c r="B949" s="812" t="s">
        <v>1032</v>
      </c>
      <c r="C949" s="813" t="s">
        <v>132</v>
      </c>
      <c r="D949" s="802">
        <v>4</v>
      </c>
      <c r="E949" s="802">
        <v>15.23</v>
      </c>
      <c r="F949" s="863">
        <f t="shared" si="14"/>
        <v>60.92</v>
      </c>
    </row>
    <row r="950" spans="1:6" ht="12.75">
      <c r="A950" s="811">
        <v>95408</v>
      </c>
      <c r="B950" s="812" t="s">
        <v>1033</v>
      </c>
      <c r="C950" s="813" t="s">
        <v>122</v>
      </c>
      <c r="D950" s="802">
        <v>16</v>
      </c>
      <c r="E950" s="802">
        <v>7.61</v>
      </c>
      <c r="F950" s="863">
        <f t="shared" si="14"/>
        <v>121.76</v>
      </c>
    </row>
    <row r="951" spans="1:6" ht="12.75">
      <c r="A951" s="811">
        <v>95409</v>
      </c>
      <c r="B951" s="812" t="s">
        <v>1034</v>
      </c>
      <c r="C951" s="813" t="s">
        <v>132</v>
      </c>
      <c r="D951" s="802">
        <v>4</v>
      </c>
      <c r="E951" s="802">
        <v>3.18</v>
      </c>
      <c r="F951" s="863">
        <f t="shared" si="14"/>
        <v>12.72</v>
      </c>
    </row>
    <row r="952" spans="1:6" ht="12.75">
      <c r="A952" s="811">
        <v>95410</v>
      </c>
      <c r="B952" s="812" t="s">
        <v>1035</v>
      </c>
      <c r="C952" s="813" t="s">
        <v>132</v>
      </c>
      <c r="D952" s="802">
        <v>4</v>
      </c>
      <c r="E952" s="802">
        <v>107.81</v>
      </c>
      <c r="F952" s="863">
        <f t="shared" si="14"/>
        <v>431.24</v>
      </c>
    </row>
    <row r="953" spans="1:6" ht="12.75">
      <c r="A953" s="811">
        <v>95411</v>
      </c>
      <c r="B953" s="812" t="s">
        <v>1036</v>
      </c>
      <c r="C953" s="813" t="s">
        <v>132</v>
      </c>
      <c r="D953" s="802">
        <v>4</v>
      </c>
      <c r="E953" s="802">
        <v>24.74</v>
      </c>
      <c r="F953" s="863">
        <f t="shared" si="14"/>
        <v>98.96</v>
      </c>
    </row>
    <row r="954" spans="1:6" ht="12.75">
      <c r="A954" s="811">
        <v>95412</v>
      </c>
      <c r="B954" s="812" t="s">
        <v>1037</v>
      </c>
      <c r="C954" s="813" t="s">
        <v>132</v>
      </c>
      <c r="D954" s="802">
        <v>4</v>
      </c>
      <c r="E954" s="802">
        <v>150.86000000000001</v>
      </c>
      <c r="F954" s="863">
        <f t="shared" si="14"/>
        <v>603.44000000000005</v>
      </c>
    </row>
    <row r="955" spans="1:6" ht="12.75">
      <c r="A955" s="811">
        <v>95413</v>
      </c>
      <c r="B955" s="812" t="s">
        <v>1038</v>
      </c>
      <c r="C955" s="813" t="s">
        <v>132</v>
      </c>
      <c r="D955" s="802">
        <v>4</v>
      </c>
      <c r="E955" s="802">
        <v>285.64</v>
      </c>
      <c r="F955" s="863">
        <f t="shared" si="14"/>
        <v>1142.56</v>
      </c>
    </row>
    <row r="956" spans="1:6" ht="12.75">
      <c r="A956" s="811">
        <v>95414</v>
      </c>
      <c r="B956" s="812" t="s">
        <v>1039</v>
      </c>
      <c r="C956" s="813" t="s">
        <v>132</v>
      </c>
      <c r="D956" s="802">
        <v>4</v>
      </c>
      <c r="E956" s="802">
        <v>57.1</v>
      </c>
      <c r="F956" s="863">
        <f t="shared" si="14"/>
        <v>228.4</v>
      </c>
    </row>
    <row r="957" spans="1:6" ht="12.75">
      <c r="A957" s="811">
        <v>95415</v>
      </c>
      <c r="B957" s="812" t="s">
        <v>1040</v>
      </c>
      <c r="C957" s="813" t="s">
        <v>132</v>
      </c>
      <c r="D957" s="802">
        <v>4</v>
      </c>
      <c r="E957" s="802">
        <v>25.35</v>
      </c>
      <c r="F957" s="863">
        <f t="shared" si="14"/>
        <v>101.4</v>
      </c>
    </row>
    <row r="958" spans="1:6" ht="12.75">
      <c r="A958" s="811">
        <v>95416</v>
      </c>
      <c r="B958" s="812" t="s">
        <v>1041</v>
      </c>
      <c r="C958" s="813" t="s">
        <v>122</v>
      </c>
      <c r="D958" s="802">
        <v>16</v>
      </c>
      <c r="E958" s="802">
        <v>26.95</v>
      </c>
      <c r="F958" s="863">
        <f t="shared" si="14"/>
        <v>431.2</v>
      </c>
    </row>
    <row r="959" spans="1:6" ht="12.75">
      <c r="A959" s="811">
        <v>95417</v>
      </c>
      <c r="B959" s="812" t="s">
        <v>1042</v>
      </c>
      <c r="C959" s="813" t="s">
        <v>132</v>
      </c>
      <c r="D959" s="802">
        <v>4</v>
      </c>
      <c r="E959" s="802">
        <v>80.86</v>
      </c>
      <c r="F959" s="863">
        <f t="shared" si="14"/>
        <v>323.44</v>
      </c>
    </row>
    <row r="960" spans="1:6" ht="12.75">
      <c r="A960" s="811">
        <v>95418</v>
      </c>
      <c r="B960" s="812" t="s">
        <v>1043</v>
      </c>
      <c r="C960" s="813" t="s">
        <v>132</v>
      </c>
      <c r="D960" s="802">
        <v>4</v>
      </c>
      <c r="E960" s="802">
        <v>74.31</v>
      </c>
      <c r="F960" s="863">
        <f t="shared" si="14"/>
        <v>297.24</v>
      </c>
    </row>
    <row r="961" spans="1:6" ht="12.75">
      <c r="A961" s="811">
        <v>95419</v>
      </c>
      <c r="B961" s="812" t="s">
        <v>1044</v>
      </c>
      <c r="C961" s="813" t="s">
        <v>132</v>
      </c>
      <c r="D961" s="802">
        <v>4</v>
      </c>
      <c r="E961" s="802">
        <v>53.91</v>
      </c>
      <c r="F961" s="863">
        <f t="shared" si="14"/>
        <v>215.64</v>
      </c>
    </row>
    <row r="962" spans="1:6" ht="12.75">
      <c r="A962" s="811">
        <v>95420</v>
      </c>
      <c r="B962" s="812" t="s">
        <v>1045</v>
      </c>
      <c r="C962" s="813" t="s">
        <v>132</v>
      </c>
      <c r="D962" s="802">
        <v>4</v>
      </c>
      <c r="E962" s="802">
        <v>11.43</v>
      </c>
      <c r="F962" s="863">
        <f t="shared" si="14"/>
        <v>45.72</v>
      </c>
    </row>
    <row r="963" spans="1:6" ht="12.75">
      <c r="A963" s="811">
        <v>95421</v>
      </c>
      <c r="B963" s="812" t="s">
        <v>1046</v>
      </c>
      <c r="C963" s="813" t="s">
        <v>28</v>
      </c>
      <c r="D963" s="802">
        <v>40</v>
      </c>
      <c r="E963" s="802">
        <v>0.64</v>
      </c>
      <c r="F963" s="863">
        <f t="shared" si="14"/>
        <v>25.6</v>
      </c>
    </row>
    <row r="964" spans="1:6" ht="12.75">
      <c r="A964" s="811">
        <v>95422</v>
      </c>
      <c r="B964" s="812" t="s">
        <v>1047</v>
      </c>
      <c r="C964" s="813" t="s">
        <v>132</v>
      </c>
      <c r="D964" s="802">
        <v>4</v>
      </c>
      <c r="E964" s="802">
        <v>7.93</v>
      </c>
      <c r="F964" s="863">
        <f t="shared" si="14"/>
        <v>31.72</v>
      </c>
    </row>
    <row r="965" spans="1:6" ht="12.75">
      <c r="A965" s="811">
        <v>95423</v>
      </c>
      <c r="B965" s="812" t="s">
        <v>1048</v>
      </c>
      <c r="C965" s="813" t="s">
        <v>132</v>
      </c>
      <c r="D965" s="802">
        <v>4</v>
      </c>
      <c r="E965" s="802">
        <v>19.04</v>
      </c>
      <c r="F965" s="863">
        <f t="shared" si="14"/>
        <v>76.16</v>
      </c>
    </row>
    <row r="966" spans="1:6" ht="12.75">
      <c r="A966" s="811">
        <v>95424</v>
      </c>
      <c r="B966" s="812" t="s">
        <v>1049</v>
      </c>
      <c r="C966" s="813" t="s">
        <v>132</v>
      </c>
      <c r="D966" s="802">
        <v>4</v>
      </c>
      <c r="E966" s="802">
        <v>11.43</v>
      </c>
      <c r="F966" s="863">
        <f t="shared" si="14"/>
        <v>45.72</v>
      </c>
    </row>
    <row r="967" spans="1:6" ht="12.75">
      <c r="A967" s="811">
        <v>95425</v>
      </c>
      <c r="B967" s="812" t="s">
        <v>1050</v>
      </c>
      <c r="C967" s="813" t="s">
        <v>132</v>
      </c>
      <c r="D967" s="802">
        <v>4</v>
      </c>
      <c r="E967" s="802">
        <v>17.78</v>
      </c>
      <c r="F967" s="863">
        <f t="shared" si="14"/>
        <v>71.12</v>
      </c>
    </row>
    <row r="968" spans="1:6" ht="12.75">
      <c r="A968" s="811">
        <v>95426</v>
      </c>
      <c r="B968" s="812" t="s">
        <v>1051</v>
      </c>
      <c r="C968" s="813" t="s">
        <v>132</v>
      </c>
      <c r="D968" s="802">
        <v>4</v>
      </c>
      <c r="E968" s="802">
        <v>80.86</v>
      </c>
      <c r="F968" s="863">
        <f t="shared" si="14"/>
        <v>323.44</v>
      </c>
    </row>
    <row r="969" spans="1:6" ht="12.75">
      <c r="A969" s="811">
        <v>95427</v>
      </c>
      <c r="B969" s="812" t="s">
        <v>1052</v>
      </c>
      <c r="C969" s="813" t="s">
        <v>132</v>
      </c>
      <c r="D969" s="802">
        <v>4</v>
      </c>
      <c r="E969" s="802">
        <v>53.91</v>
      </c>
      <c r="F969" s="863">
        <f t="shared" si="14"/>
        <v>215.64</v>
      </c>
    </row>
    <row r="970" spans="1:6" ht="12.75">
      <c r="A970" s="814">
        <v>96000</v>
      </c>
      <c r="B970" s="815" t="s">
        <v>1053</v>
      </c>
      <c r="C970" s="816" t="s">
        <v>134</v>
      </c>
      <c r="D970" s="802"/>
      <c r="E970" s="802"/>
      <c r="F970" s="863"/>
    </row>
    <row r="971" spans="1:6" ht="12.75">
      <c r="A971" s="811">
        <v>96001</v>
      </c>
      <c r="B971" s="812" t="s">
        <v>1054</v>
      </c>
      <c r="C971" s="813" t="s">
        <v>132</v>
      </c>
      <c r="D971" s="802">
        <v>4</v>
      </c>
      <c r="E971" s="802">
        <v>152.25</v>
      </c>
      <c r="F971" s="863">
        <f t="shared" si="14"/>
        <v>609</v>
      </c>
    </row>
    <row r="972" spans="1:6" ht="12.75">
      <c r="A972" s="811">
        <v>96002</v>
      </c>
      <c r="B972" s="812" t="s">
        <v>1055</v>
      </c>
      <c r="C972" s="813" t="s">
        <v>132</v>
      </c>
      <c r="D972" s="802">
        <v>4</v>
      </c>
      <c r="E972" s="802">
        <v>190.33</v>
      </c>
      <c r="F972" s="863">
        <f t="shared" si="14"/>
        <v>761.32</v>
      </c>
    </row>
    <row r="973" spans="1:6" ht="12.75">
      <c r="A973" s="811">
        <v>96003</v>
      </c>
      <c r="B973" s="812" t="s">
        <v>1056</v>
      </c>
      <c r="C973" s="813" t="s">
        <v>132</v>
      </c>
      <c r="D973" s="802">
        <v>4</v>
      </c>
      <c r="E973" s="802">
        <v>171.29</v>
      </c>
      <c r="F973" s="863">
        <f t="shared" si="14"/>
        <v>685.16</v>
      </c>
    </row>
    <row r="974" spans="1:6" ht="12.75">
      <c r="A974" s="811">
        <v>96004</v>
      </c>
      <c r="B974" s="812" t="s">
        <v>1057</v>
      </c>
      <c r="C974" s="813" t="s">
        <v>132</v>
      </c>
      <c r="D974" s="802">
        <v>4</v>
      </c>
      <c r="E974" s="802">
        <v>19.04</v>
      </c>
      <c r="F974" s="863">
        <f t="shared" si="14"/>
        <v>76.16</v>
      </c>
    </row>
    <row r="975" spans="1:6" ht="12.75">
      <c r="A975" s="811">
        <v>96005</v>
      </c>
      <c r="B975" s="812" t="s">
        <v>1058</v>
      </c>
      <c r="C975" s="813" t="s">
        <v>132</v>
      </c>
      <c r="D975" s="802">
        <v>4</v>
      </c>
      <c r="E975" s="802">
        <v>9.51</v>
      </c>
      <c r="F975" s="863">
        <f t="shared" si="14"/>
        <v>38.04</v>
      </c>
    </row>
    <row r="976" spans="1:6" ht="12.75">
      <c r="A976" s="811">
        <v>96008</v>
      </c>
      <c r="B976" s="812" t="s">
        <v>1059</v>
      </c>
      <c r="C976" s="813" t="s">
        <v>132</v>
      </c>
      <c r="D976" s="802">
        <v>4</v>
      </c>
      <c r="E976" s="802">
        <v>19.04</v>
      </c>
      <c r="F976" s="863">
        <f t="shared" si="14"/>
        <v>76.16</v>
      </c>
    </row>
    <row r="977" spans="1:6" ht="12.75">
      <c r="A977" s="811">
        <v>96009</v>
      </c>
      <c r="B977" s="812" t="s">
        <v>1060</v>
      </c>
      <c r="C977" s="813" t="s">
        <v>122</v>
      </c>
      <c r="D977" s="802">
        <v>40</v>
      </c>
      <c r="E977" s="802">
        <v>15.23</v>
      </c>
      <c r="F977" s="863">
        <f t="shared" si="14"/>
        <v>609.20000000000005</v>
      </c>
    </row>
    <row r="978" spans="1:6" ht="12.75">
      <c r="A978" s="811">
        <v>96012</v>
      </c>
      <c r="B978" s="812" t="s">
        <v>1061</v>
      </c>
      <c r="C978" s="813" t="s">
        <v>122</v>
      </c>
      <c r="D978" s="802">
        <v>40</v>
      </c>
      <c r="E978" s="802">
        <v>9.51</v>
      </c>
      <c r="F978" s="863">
        <f t="shared" ref="F978:F1041" si="15" xml:space="preserve"> ROUND(D978*E978,2)</f>
        <v>380.4</v>
      </c>
    </row>
    <row r="979" spans="1:6" ht="12.75">
      <c r="A979" s="811">
        <v>96013</v>
      </c>
      <c r="B979" s="812" t="s">
        <v>1062</v>
      </c>
      <c r="C979" s="813" t="s">
        <v>122</v>
      </c>
      <c r="D979" s="802">
        <v>40</v>
      </c>
      <c r="E979" s="802">
        <v>19.04</v>
      </c>
      <c r="F979" s="863">
        <f t="shared" si="15"/>
        <v>761.6</v>
      </c>
    </row>
    <row r="980" spans="1:6" ht="12.75">
      <c r="A980" s="811">
        <v>96014</v>
      </c>
      <c r="B980" s="812" t="s">
        <v>1063</v>
      </c>
      <c r="C980" s="813" t="s">
        <v>122</v>
      </c>
      <c r="D980" s="802">
        <v>40</v>
      </c>
      <c r="E980" s="802">
        <v>1.9</v>
      </c>
      <c r="F980" s="863">
        <f t="shared" si="15"/>
        <v>76</v>
      </c>
    </row>
    <row r="981" spans="1:6" ht="12.75">
      <c r="A981" s="811">
        <v>96015</v>
      </c>
      <c r="B981" s="812" t="s">
        <v>1064</v>
      </c>
      <c r="C981" s="813" t="s">
        <v>122</v>
      </c>
      <c r="D981" s="802">
        <v>40</v>
      </c>
      <c r="E981" s="802">
        <v>3.81</v>
      </c>
      <c r="F981" s="863">
        <f t="shared" si="15"/>
        <v>152.4</v>
      </c>
    </row>
    <row r="982" spans="1:6" ht="12.75">
      <c r="A982" s="811">
        <v>96016</v>
      </c>
      <c r="B982" s="812" t="s">
        <v>1065</v>
      </c>
      <c r="C982" s="813" t="s">
        <v>122</v>
      </c>
      <c r="D982" s="802">
        <v>40</v>
      </c>
      <c r="E982" s="802">
        <v>2.29</v>
      </c>
      <c r="F982" s="863">
        <f t="shared" si="15"/>
        <v>91.6</v>
      </c>
    </row>
    <row r="983" spans="1:6" ht="12.75">
      <c r="A983" s="811">
        <v>96017</v>
      </c>
      <c r="B983" s="812" t="s">
        <v>1066</v>
      </c>
      <c r="C983" s="813" t="s">
        <v>122</v>
      </c>
      <c r="D983" s="802">
        <v>40</v>
      </c>
      <c r="E983" s="802">
        <v>4.5600000000000005</v>
      </c>
      <c r="F983" s="863">
        <f t="shared" si="15"/>
        <v>182.4</v>
      </c>
    </row>
    <row r="984" spans="1:6" ht="12.75">
      <c r="A984" s="811">
        <v>96018</v>
      </c>
      <c r="B984" s="812" t="s">
        <v>1067</v>
      </c>
      <c r="C984" s="813" t="s">
        <v>132</v>
      </c>
      <c r="D984" s="802">
        <v>16</v>
      </c>
      <c r="E984" s="802">
        <v>7.61</v>
      </c>
      <c r="F984" s="863">
        <f t="shared" si="15"/>
        <v>121.76</v>
      </c>
    </row>
    <row r="985" spans="1:6" ht="12.75">
      <c r="A985" s="811">
        <v>96020</v>
      </c>
      <c r="B985" s="812" t="s">
        <v>1068</v>
      </c>
      <c r="C985" s="813" t="s">
        <v>132</v>
      </c>
      <c r="D985" s="802">
        <v>16</v>
      </c>
      <c r="E985" s="802">
        <v>7.61</v>
      </c>
      <c r="F985" s="863">
        <f t="shared" si="15"/>
        <v>121.76</v>
      </c>
    </row>
    <row r="986" spans="1:6" ht="12.75">
      <c r="A986" s="814">
        <v>96100</v>
      </c>
      <c r="B986" s="815" t="s">
        <v>1069</v>
      </c>
      <c r="C986" s="816" t="s">
        <v>134</v>
      </c>
      <c r="D986" s="802"/>
      <c r="E986" s="802"/>
      <c r="F986" s="863"/>
    </row>
    <row r="987" spans="1:6" ht="12.75">
      <c r="A987" s="811">
        <v>96110</v>
      </c>
      <c r="B987" s="812" t="s">
        <v>1070</v>
      </c>
      <c r="C987" s="813" t="s">
        <v>122</v>
      </c>
      <c r="D987" s="802">
        <v>40</v>
      </c>
      <c r="E987" s="802">
        <v>30.45</v>
      </c>
      <c r="F987" s="863">
        <f t="shared" si="15"/>
        <v>1218</v>
      </c>
    </row>
    <row r="988" spans="1:6" ht="12.75">
      <c r="A988" s="811">
        <v>96111</v>
      </c>
      <c r="B988" s="812" t="s">
        <v>1071</v>
      </c>
      <c r="C988" s="813" t="s">
        <v>132</v>
      </c>
      <c r="D988" s="802">
        <v>40</v>
      </c>
      <c r="E988" s="802">
        <v>7.61</v>
      </c>
      <c r="F988" s="863">
        <f t="shared" si="15"/>
        <v>304.39999999999998</v>
      </c>
    </row>
    <row r="989" spans="1:6" ht="12.75">
      <c r="A989" s="811">
        <v>96115</v>
      </c>
      <c r="B989" s="812" t="s">
        <v>1072</v>
      </c>
      <c r="C989" s="813" t="s">
        <v>132</v>
      </c>
      <c r="D989" s="802">
        <v>80</v>
      </c>
      <c r="E989" s="802">
        <v>11.43</v>
      </c>
      <c r="F989" s="863">
        <f t="shared" si="15"/>
        <v>914.4</v>
      </c>
    </row>
    <row r="990" spans="1:6" ht="12.75">
      <c r="A990" s="811">
        <v>96116</v>
      </c>
      <c r="B990" s="812" t="s">
        <v>1073</v>
      </c>
      <c r="C990" s="813" t="s">
        <v>132</v>
      </c>
      <c r="D990" s="802">
        <v>80</v>
      </c>
      <c r="E990" s="802">
        <v>26.65</v>
      </c>
      <c r="F990" s="863">
        <f t="shared" si="15"/>
        <v>2132</v>
      </c>
    </row>
    <row r="991" spans="1:6" ht="12.75">
      <c r="A991" s="811">
        <v>96117</v>
      </c>
      <c r="B991" s="812" t="s">
        <v>1074</v>
      </c>
      <c r="C991" s="813" t="s">
        <v>132</v>
      </c>
      <c r="D991" s="802">
        <v>40</v>
      </c>
      <c r="E991" s="802">
        <v>49.49</v>
      </c>
      <c r="F991" s="863">
        <f t="shared" si="15"/>
        <v>1979.6</v>
      </c>
    </row>
    <row r="992" spans="1:6" ht="12.75">
      <c r="A992" s="811">
        <v>96125</v>
      </c>
      <c r="B992" s="812" t="s">
        <v>1075</v>
      </c>
      <c r="C992" s="813" t="s">
        <v>132</v>
      </c>
      <c r="D992" s="802">
        <v>40</v>
      </c>
      <c r="E992" s="802">
        <v>19.04</v>
      </c>
      <c r="F992" s="863">
        <f t="shared" si="15"/>
        <v>761.6</v>
      </c>
    </row>
    <row r="993" spans="1:6" ht="12.75">
      <c r="A993" s="811">
        <v>96126</v>
      </c>
      <c r="B993" s="812" t="s">
        <v>1076</v>
      </c>
      <c r="C993" s="813" t="s">
        <v>109</v>
      </c>
      <c r="D993" s="802">
        <v>40</v>
      </c>
      <c r="E993" s="802">
        <v>76.13</v>
      </c>
      <c r="F993" s="863">
        <f t="shared" si="15"/>
        <v>3045.2</v>
      </c>
    </row>
    <row r="994" spans="1:6" ht="12.75">
      <c r="A994" s="811">
        <v>96130</v>
      </c>
      <c r="B994" s="812" t="s">
        <v>1077</v>
      </c>
      <c r="C994" s="813" t="s">
        <v>132</v>
      </c>
      <c r="D994" s="802">
        <v>40</v>
      </c>
      <c r="E994" s="802">
        <v>7.61</v>
      </c>
      <c r="F994" s="863">
        <f t="shared" si="15"/>
        <v>304.39999999999998</v>
      </c>
    </row>
    <row r="995" spans="1:6" ht="12.75">
      <c r="A995" s="811">
        <v>96132</v>
      </c>
      <c r="B995" s="812" t="s">
        <v>1078</v>
      </c>
      <c r="C995" s="813" t="s">
        <v>132</v>
      </c>
      <c r="D995" s="802">
        <v>40</v>
      </c>
      <c r="E995" s="802">
        <v>11.43</v>
      </c>
      <c r="F995" s="863">
        <f t="shared" si="15"/>
        <v>457.2</v>
      </c>
    </row>
    <row r="996" spans="1:6" ht="12.75">
      <c r="A996" s="811">
        <v>96134</v>
      </c>
      <c r="B996" s="812" t="s">
        <v>1079</v>
      </c>
      <c r="C996" s="813" t="s">
        <v>132</v>
      </c>
      <c r="D996" s="802">
        <v>40</v>
      </c>
      <c r="E996" s="802">
        <v>9.51</v>
      </c>
      <c r="F996" s="863">
        <f t="shared" si="15"/>
        <v>380.4</v>
      </c>
    </row>
    <row r="997" spans="1:6" ht="12.75">
      <c r="A997" s="811">
        <v>96135</v>
      </c>
      <c r="B997" s="812" t="s">
        <v>1080</v>
      </c>
      <c r="C997" s="813" t="s">
        <v>132</v>
      </c>
      <c r="D997" s="802">
        <v>40</v>
      </c>
      <c r="E997" s="802">
        <v>453.98</v>
      </c>
      <c r="F997" s="863">
        <f t="shared" si="15"/>
        <v>18159.2</v>
      </c>
    </row>
    <row r="998" spans="1:6" ht="12.75">
      <c r="A998" s="811">
        <v>96137</v>
      </c>
      <c r="B998" s="812" t="s">
        <v>1081</v>
      </c>
      <c r="C998" s="813" t="s">
        <v>132</v>
      </c>
      <c r="D998" s="802">
        <v>40</v>
      </c>
      <c r="E998" s="802">
        <v>19.04</v>
      </c>
      <c r="F998" s="863">
        <f t="shared" si="15"/>
        <v>761.6</v>
      </c>
    </row>
    <row r="999" spans="1:6" ht="12.75">
      <c r="A999" s="811">
        <v>96138</v>
      </c>
      <c r="B999" s="812" t="s">
        <v>1082</v>
      </c>
      <c r="C999" s="813" t="s">
        <v>132</v>
      </c>
      <c r="D999" s="802">
        <v>40</v>
      </c>
      <c r="E999" s="802">
        <v>28.55</v>
      </c>
      <c r="F999" s="863">
        <f t="shared" si="15"/>
        <v>1142</v>
      </c>
    </row>
    <row r="1000" spans="1:6" ht="12.75">
      <c r="A1000" s="811">
        <v>96139</v>
      </c>
      <c r="B1000" s="812" t="s">
        <v>1083</v>
      </c>
      <c r="C1000" s="813" t="s">
        <v>132</v>
      </c>
      <c r="D1000" s="802">
        <v>40</v>
      </c>
      <c r="E1000" s="802">
        <v>9.51</v>
      </c>
      <c r="F1000" s="863">
        <f t="shared" si="15"/>
        <v>380.4</v>
      </c>
    </row>
    <row r="1001" spans="1:6" ht="12.75">
      <c r="A1001" s="811">
        <v>96140</v>
      </c>
      <c r="B1001" s="812" t="s">
        <v>1084</v>
      </c>
      <c r="C1001" s="813" t="s">
        <v>132</v>
      </c>
      <c r="D1001" s="802">
        <v>40</v>
      </c>
      <c r="E1001" s="802">
        <v>19.04</v>
      </c>
      <c r="F1001" s="863">
        <f t="shared" si="15"/>
        <v>761.6</v>
      </c>
    </row>
    <row r="1002" spans="1:6" ht="12.75">
      <c r="A1002" s="814">
        <v>96200</v>
      </c>
      <c r="B1002" s="815" t="s">
        <v>1085</v>
      </c>
      <c r="C1002" s="816" t="s">
        <v>134</v>
      </c>
      <c r="D1002" s="802"/>
      <c r="E1002" s="802"/>
      <c r="F1002" s="867"/>
    </row>
    <row r="1003" spans="1:6" ht="12.75">
      <c r="A1003" s="817">
        <v>96201</v>
      </c>
      <c r="B1003" s="818" t="s">
        <v>1086</v>
      </c>
      <c r="C1003" s="819" t="s">
        <v>132</v>
      </c>
      <c r="D1003" s="803">
        <v>400</v>
      </c>
      <c r="E1003" s="803">
        <v>9.51</v>
      </c>
      <c r="F1003" s="868">
        <f t="shared" si="15"/>
        <v>3804</v>
      </c>
    </row>
    <row r="1004" spans="1:6" ht="12.75">
      <c r="A1004" s="808">
        <v>96202</v>
      </c>
      <c r="B1004" s="809" t="s">
        <v>1087</v>
      </c>
      <c r="C1004" s="810" t="s">
        <v>132</v>
      </c>
      <c r="D1004" s="803">
        <v>400</v>
      </c>
      <c r="E1004" s="801">
        <v>3.81</v>
      </c>
      <c r="F1004" s="863">
        <f t="shared" si="15"/>
        <v>1524</v>
      </c>
    </row>
    <row r="1005" spans="1:6" ht="12.75">
      <c r="A1005" s="811">
        <v>96203</v>
      </c>
      <c r="B1005" s="812" t="s">
        <v>1088</v>
      </c>
      <c r="C1005" s="813" t="s">
        <v>132</v>
      </c>
      <c r="D1005" s="803">
        <v>400</v>
      </c>
      <c r="E1005" s="802">
        <v>1.59</v>
      </c>
      <c r="F1005" s="863">
        <f t="shared" si="15"/>
        <v>636</v>
      </c>
    </row>
    <row r="1006" spans="1:6" ht="12.75">
      <c r="A1006" s="811">
        <v>96204</v>
      </c>
      <c r="B1006" s="812" t="s">
        <v>1089</v>
      </c>
      <c r="C1006" s="813" t="s">
        <v>132</v>
      </c>
      <c r="D1006" s="802">
        <v>160</v>
      </c>
      <c r="E1006" s="802">
        <v>11.43</v>
      </c>
      <c r="F1006" s="863">
        <f t="shared" si="15"/>
        <v>1828.8</v>
      </c>
    </row>
    <row r="1007" spans="1:6" ht="12.75">
      <c r="A1007" s="811">
        <v>96205</v>
      </c>
      <c r="B1007" s="812" t="s">
        <v>1090</v>
      </c>
      <c r="C1007" s="813" t="s">
        <v>132</v>
      </c>
      <c r="D1007" s="802">
        <v>40</v>
      </c>
      <c r="E1007" s="802">
        <v>1.59</v>
      </c>
      <c r="F1007" s="863">
        <f t="shared" si="15"/>
        <v>63.6</v>
      </c>
    </row>
    <row r="1008" spans="1:6" ht="12.75">
      <c r="A1008" s="811">
        <v>96210</v>
      </c>
      <c r="B1008" s="812" t="s">
        <v>1091</v>
      </c>
      <c r="C1008" s="813" t="s">
        <v>132</v>
      </c>
      <c r="D1008" s="802">
        <v>40</v>
      </c>
      <c r="E1008" s="802">
        <v>15.23</v>
      </c>
      <c r="F1008" s="863">
        <f t="shared" si="15"/>
        <v>609.20000000000005</v>
      </c>
    </row>
    <row r="1009" spans="1:6" ht="12.75">
      <c r="A1009" s="811">
        <v>96211</v>
      </c>
      <c r="B1009" s="812" t="s">
        <v>1092</v>
      </c>
      <c r="C1009" s="813" t="s">
        <v>132</v>
      </c>
      <c r="D1009" s="802">
        <v>40</v>
      </c>
      <c r="E1009" s="802">
        <v>28.55</v>
      </c>
      <c r="F1009" s="863">
        <f t="shared" si="15"/>
        <v>1142</v>
      </c>
    </row>
    <row r="1010" spans="1:6" ht="12.75">
      <c r="A1010" s="811">
        <v>96212</v>
      </c>
      <c r="B1010" s="812" t="s">
        <v>1093</v>
      </c>
      <c r="C1010" s="813" t="s">
        <v>132</v>
      </c>
      <c r="D1010" s="802">
        <v>40</v>
      </c>
      <c r="E1010" s="802">
        <v>57.1</v>
      </c>
      <c r="F1010" s="863">
        <f t="shared" si="15"/>
        <v>2284</v>
      </c>
    </row>
    <row r="1011" spans="1:6" ht="12.75">
      <c r="A1011" s="811">
        <v>96213</v>
      </c>
      <c r="B1011" s="812" t="s">
        <v>1094</v>
      </c>
      <c r="C1011" s="813" t="s">
        <v>132</v>
      </c>
      <c r="D1011" s="802">
        <v>40</v>
      </c>
      <c r="E1011" s="802">
        <v>57.1</v>
      </c>
      <c r="F1011" s="863">
        <f t="shared" si="15"/>
        <v>2284</v>
      </c>
    </row>
    <row r="1012" spans="1:6" ht="12.75">
      <c r="A1012" s="811">
        <v>96214</v>
      </c>
      <c r="B1012" s="812" t="s">
        <v>1095</v>
      </c>
      <c r="C1012" s="813" t="s">
        <v>132</v>
      </c>
      <c r="D1012" s="802">
        <v>16</v>
      </c>
      <c r="E1012" s="802">
        <v>19.04</v>
      </c>
      <c r="F1012" s="863">
        <f t="shared" si="15"/>
        <v>304.64</v>
      </c>
    </row>
    <row r="1013" spans="1:6" ht="12.75">
      <c r="A1013" s="811">
        <v>96218</v>
      </c>
      <c r="B1013" s="812" t="s">
        <v>1096</v>
      </c>
      <c r="C1013" s="813" t="s">
        <v>132</v>
      </c>
      <c r="D1013" s="802">
        <v>16</v>
      </c>
      <c r="E1013" s="802">
        <v>57.1</v>
      </c>
      <c r="F1013" s="863">
        <f t="shared" si="15"/>
        <v>913.6</v>
      </c>
    </row>
    <row r="1014" spans="1:6" ht="12.75">
      <c r="A1014" s="811">
        <v>96219</v>
      </c>
      <c r="B1014" s="812" t="s">
        <v>1097</v>
      </c>
      <c r="C1014" s="813" t="s">
        <v>132</v>
      </c>
      <c r="D1014" s="802">
        <v>16</v>
      </c>
      <c r="E1014" s="802">
        <v>38.06</v>
      </c>
      <c r="F1014" s="863">
        <f t="shared" si="15"/>
        <v>608.96</v>
      </c>
    </row>
    <row r="1015" spans="1:6" ht="12.75">
      <c r="A1015" s="811">
        <v>96225</v>
      </c>
      <c r="B1015" s="812" t="s">
        <v>1098</v>
      </c>
      <c r="C1015" s="813" t="s">
        <v>132</v>
      </c>
      <c r="D1015" s="802">
        <v>16</v>
      </c>
      <c r="E1015" s="802">
        <v>38.06</v>
      </c>
      <c r="F1015" s="863">
        <f t="shared" si="15"/>
        <v>608.96</v>
      </c>
    </row>
    <row r="1016" spans="1:6" ht="12.75">
      <c r="A1016" s="814">
        <v>96300</v>
      </c>
      <c r="B1016" s="815" t="s">
        <v>1099</v>
      </c>
      <c r="C1016" s="816" t="s">
        <v>134</v>
      </c>
      <c r="D1016" s="802"/>
      <c r="E1016" s="802"/>
      <c r="F1016" s="863"/>
    </row>
    <row r="1017" spans="1:6" ht="12.75">
      <c r="A1017" s="811">
        <v>96314</v>
      </c>
      <c r="B1017" s="812" t="s">
        <v>1100</v>
      </c>
      <c r="C1017" s="813" t="s">
        <v>122</v>
      </c>
      <c r="D1017" s="802">
        <v>80</v>
      </c>
      <c r="E1017" s="802">
        <v>7.61</v>
      </c>
      <c r="F1017" s="863">
        <f t="shared" si="15"/>
        <v>608.79999999999995</v>
      </c>
    </row>
    <row r="1018" spans="1:6" ht="12.75">
      <c r="A1018" s="811">
        <v>96315</v>
      </c>
      <c r="B1018" s="812" t="s">
        <v>1101</v>
      </c>
      <c r="C1018" s="813" t="s">
        <v>122</v>
      </c>
      <c r="D1018" s="802">
        <v>80</v>
      </c>
      <c r="E1018" s="802">
        <v>9.51</v>
      </c>
      <c r="F1018" s="863">
        <f t="shared" si="15"/>
        <v>760.8</v>
      </c>
    </row>
    <row r="1019" spans="1:6" ht="12.75">
      <c r="A1019" s="811">
        <v>96316</v>
      </c>
      <c r="B1019" s="812" t="s">
        <v>1102</v>
      </c>
      <c r="C1019" s="813" t="s">
        <v>132</v>
      </c>
      <c r="D1019" s="802">
        <v>80</v>
      </c>
      <c r="E1019" s="802">
        <v>7.61</v>
      </c>
      <c r="F1019" s="863">
        <f t="shared" si="15"/>
        <v>608.79999999999995</v>
      </c>
    </row>
    <row r="1020" spans="1:6" ht="12.75">
      <c r="A1020" s="811">
        <v>96360</v>
      </c>
      <c r="B1020" s="812" t="s">
        <v>1103</v>
      </c>
      <c r="C1020" s="813" t="s">
        <v>132</v>
      </c>
      <c r="D1020" s="802">
        <v>16</v>
      </c>
      <c r="E1020" s="802">
        <v>190.33</v>
      </c>
      <c r="F1020" s="863">
        <f t="shared" si="15"/>
        <v>3045.28</v>
      </c>
    </row>
    <row r="1021" spans="1:6" ht="12.75">
      <c r="A1021" s="811">
        <v>96361</v>
      </c>
      <c r="B1021" s="812" t="s">
        <v>1104</v>
      </c>
      <c r="C1021" s="813" t="s">
        <v>132</v>
      </c>
      <c r="D1021" s="802">
        <v>16</v>
      </c>
      <c r="E1021" s="802">
        <v>304.51</v>
      </c>
      <c r="F1021" s="863">
        <f t="shared" si="15"/>
        <v>4872.16</v>
      </c>
    </row>
    <row r="1022" spans="1:6" ht="12.75">
      <c r="A1022" s="811">
        <v>96362</v>
      </c>
      <c r="B1022" s="812" t="s">
        <v>1105</v>
      </c>
      <c r="C1022" s="813" t="s">
        <v>132</v>
      </c>
      <c r="D1022" s="802">
        <v>16</v>
      </c>
      <c r="E1022" s="802">
        <v>428</v>
      </c>
      <c r="F1022" s="863">
        <f t="shared" si="15"/>
        <v>6848</v>
      </c>
    </row>
    <row r="1023" spans="1:6" ht="12.75">
      <c r="A1023" s="814">
        <v>96400</v>
      </c>
      <c r="B1023" s="815" t="s">
        <v>1106</v>
      </c>
      <c r="C1023" s="816" t="s">
        <v>134</v>
      </c>
      <c r="D1023" s="802"/>
      <c r="E1023" s="802"/>
      <c r="F1023" s="863"/>
    </row>
    <row r="1024" spans="1:6" ht="12.75">
      <c r="A1024" s="811">
        <v>96401</v>
      </c>
      <c r="B1024" s="812" t="s">
        <v>1107</v>
      </c>
      <c r="C1024" s="813" t="s">
        <v>132</v>
      </c>
      <c r="D1024" s="802">
        <v>4</v>
      </c>
      <c r="E1024" s="802">
        <v>38.06</v>
      </c>
      <c r="F1024" s="863">
        <f t="shared" si="15"/>
        <v>152.24</v>
      </c>
    </row>
    <row r="1025" spans="1:6" ht="12.75">
      <c r="A1025" s="811">
        <v>96402</v>
      </c>
      <c r="B1025" s="812" t="s">
        <v>1108</v>
      </c>
      <c r="C1025" s="813" t="s">
        <v>132</v>
      </c>
      <c r="D1025" s="802">
        <v>4</v>
      </c>
      <c r="E1025" s="802">
        <v>1.59</v>
      </c>
      <c r="F1025" s="863">
        <f t="shared" si="15"/>
        <v>6.36</v>
      </c>
    </row>
    <row r="1026" spans="1:6" ht="12.75">
      <c r="A1026" s="811">
        <v>96403</v>
      </c>
      <c r="B1026" s="812" t="s">
        <v>1109</v>
      </c>
      <c r="C1026" s="813" t="s">
        <v>132</v>
      </c>
      <c r="D1026" s="802">
        <v>4</v>
      </c>
      <c r="E1026" s="802">
        <v>9.51</v>
      </c>
      <c r="F1026" s="863">
        <f t="shared" si="15"/>
        <v>38.04</v>
      </c>
    </row>
    <row r="1027" spans="1:6" ht="12.75">
      <c r="A1027" s="811">
        <v>96404</v>
      </c>
      <c r="B1027" s="812" t="s">
        <v>1110</v>
      </c>
      <c r="C1027" s="813" t="s">
        <v>132</v>
      </c>
      <c r="D1027" s="802">
        <v>4</v>
      </c>
      <c r="E1027" s="802">
        <v>7.61</v>
      </c>
      <c r="F1027" s="863">
        <f t="shared" si="15"/>
        <v>30.44</v>
      </c>
    </row>
    <row r="1028" spans="1:6" ht="12.75">
      <c r="A1028" s="811">
        <v>96405</v>
      </c>
      <c r="B1028" s="812" t="s">
        <v>1111</v>
      </c>
      <c r="C1028" s="813" t="s">
        <v>132</v>
      </c>
      <c r="D1028" s="802">
        <v>4</v>
      </c>
      <c r="E1028" s="802">
        <v>80.86</v>
      </c>
      <c r="F1028" s="863">
        <f t="shared" si="15"/>
        <v>323.44</v>
      </c>
    </row>
    <row r="1029" spans="1:6" ht="12.75">
      <c r="A1029" s="811">
        <v>96406</v>
      </c>
      <c r="B1029" s="812" t="s">
        <v>1112</v>
      </c>
      <c r="C1029" s="813" t="s">
        <v>132</v>
      </c>
      <c r="D1029" s="802">
        <v>4</v>
      </c>
      <c r="E1029" s="802">
        <v>15.23</v>
      </c>
      <c r="F1029" s="863">
        <f t="shared" si="15"/>
        <v>60.92</v>
      </c>
    </row>
    <row r="1030" spans="1:6" ht="12.75">
      <c r="A1030" s="811">
        <v>96407</v>
      </c>
      <c r="B1030" s="812" t="s">
        <v>1113</v>
      </c>
      <c r="C1030" s="813" t="s">
        <v>132</v>
      </c>
      <c r="D1030" s="802">
        <v>4</v>
      </c>
      <c r="E1030" s="802">
        <v>15.23</v>
      </c>
      <c r="F1030" s="863">
        <f t="shared" si="15"/>
        <v>60.92</v>
      </c>
    </row>
    <row r="1031" spans="1:6" ht="12.75">
      <c r="A1031" s="811">
        <v>96408</v>
      </c>
      <c r="B1031" s="812" t="s">
        <v>1114</v>
      </c>
      <c r="C1031" s="813" t="s">
        <v>122</v>
      </c>
      <c r="D1031" s="802">
        <v>16</v>
      </c>
      <c r="E1031" s="802">
        <v>7.61</v>
      </c>
      <c r="F1031" s="863">
        <f t="shared" si="15"/>
        <v>121.76</v>
      </c>
    </row>
    <row r="1032" spans="1:6" ht="12.75">
      <c r="A1032" s="811">
        <v>96409</v>
      </c>
      <c r="B1032" s="812" t="s">
        <v>1115</v>
      </c>
      <c r="C1032" s="813" t="s">
        <v>132</v>
      </c>
      <c r="D1032" s="802">
        <v>4</v>
      </c>
      <c r="E1032" s="802">
        <v>3.18</v>
      </c>
      <c r="F1032" s="863">
        <f t="shared" si="15"/>
        <v>12.72</v>
      </c>
    </row>
    <row r="1033" spans="1:6" ht="12.75">
      <c r="A1033" s="811">
        <v>96410</v>
      </c>
      <c r="B1033" s="812" t="s">
        <v>1116</v>
      </c>
      <c r="C1033" s="813" t="s">
        <v>132</v>
      </c>
      <c r="D1033" s="802">
        <v>4</v>
      </c>
      <c r="E1033" s="802">
        <v>107.81</v>
      </c>
      <c r="F1033" s="863">
        <f t="shared" si="15"/>
        <v>431.24</v>
      </c>
    </row>
    <row r="1034" spans="1:6" ht="12.75">
      <c r="A1034" s="811">
        <v>96411</v>
      </c>
      <c r="B1034" s="812" t="s">
        <v>1117</v>
      </c>
      <c r="C1034" s="813" t="s">
        <v>132</v>
      </c>
      <c r="D1034" s="802">
        <v>4</v>
      </c>
      <c r="E1034" s="802">
        <v>24.74</v>
      </c>
      <c r="F1034" s="863">
        <f t="shared" si="15"/>
        <v>98.96</v>
      </c>
    </row>
    <row r="1035" spans="1:6" ht="12.75">
      <c r="A1035" s="811">
        <v>96412</v>
      </c>
      <c r="B1035" s="812" t="s">
        <v>1118</v>
      </c>
      <c r="C1035" s="813" t="s">
        <v>132</v>
      </c>
      <c r="D1035" s="802">
        <v>4</v>
      </c>
      <c r="E1035" s="802">
        <v>150.86000000000001</v>
      </c>
      <c r="F1035" s="863">
        <f t="shared" si="15"/>
        <v>603.44000000000005</v>
      </c>
    </row>
    <row r="1036" spans="1:6" ht="12.75">
      <c r="A1036" s="811">
        <v>96413</v>
      </c>
      <c r="B1036" s="812" t="s">
        <v>1119</v>
      </c>
      <c r="C1036" s="813" t="s">
        <v>132</v>
      </c>
      <c r="D1036" s="802">
        <v>4</v>
      </c>
      <c r="E1036" s="802">
        <v>285.64</v>
      </c>
      <c r="F1036" s="863">
        <f t="shared" si="15"/>
        <v>1142.56</v>
      </c>
    </row>
    <row r="1037" spans="1:6" ht="12.75">
      <c r="A1037" s="811">
        <v>96414</v>
      </c>
      <c r="B1037" s="812" t="s">
        <v>1120</v>
      </c>
      <c r="C1037" s="813" t="s">
        <v>132</v>
      </c>
      <c r="D1037" s="802">
        <v>4</v>
      </c>
      <c r="E1037" s="802">
        <v>57.1</v>
      </c>
      <c r="F1037" s="863">
        <f t="shared" si="15"/>
        <v>228.4</v>
      </c>
    </row>
    <row r="1038" spans="1:6" ht="12.75">
      <c r="A1038" s="811">
        <v>96415</v>
      </c>
      <c r="B1038" s="812" t="s">
        <v>1121</v>
      </c>
      <c r="C1038" s="813" t="s">
        <v>132</v>
      </c>
      <c r="D1038" s="802">
        <v>4</v>
      </c>
      <c r="E1038" s="802">
        <v>25.35</v>
      </c>
      <c r="F1038" s="863">
        <f t="shared" si="15"/>
        <v>101.4</v>
      </c>
    </row>
    <row r="1039" spans="1:6" ht="12.75">
      <c r="A1039" s="811">
        <v>96416</v>
      </c>
      <c r="B1039" s="812" t="s">
        <v>1122</v>
      </c>
      <c r="C1039" s="813" t="s">
        <v>122</v>
      </c>
      <c r="D1039" s="802">
        <v>4</v>
      </c>
      <c r="E1039" s="802">
        <v>5.71</v>
      </c>
      <c r="F1039" s="863">
        <f t="shared" si="15"/>
        <v>22.84</v>
      </c>
    </row>
    <row r="1040" spans="1:6" ht="12.75">
      <c r="A1040" s="811">
        <v>96417</v>
      </c>
      <c r="B1040" s="812" t="s">
        <v>1123</v>
      </c>
      <c r="C1040" s="813" t="s">
        <v>132</v>
      </c>
      <c r="D1040" s="802">
        <v>4</v>
      </c>
      <c r="E1040" s="802">
        <v>60.35</v>
      </c>
      <c r="F1040" s="863">
        <f t="shared" si="15"/>
        <v>241.4</v>
      </c>
    </row>
    <row r="1041" spans="1:6" ht="12.75">
      <c r="A1041" s="811">
        <v>96418</v>
      </c>
      <c r="B1041" s="812" t="s">
        <v>1124</v>
      </c>
      <c r="C1041" s="813" t="s">
        <v>132</v>
      </c>
      <c r="D1041" s="802">
        <v>4</v>
      </c>
      <c r="E1041" s="802">
        <v>116.68</v>
      </c>
      <c r="F1041" s="863">
        <f t="shared" si="15"/>
        <v>466.72</v>
      </c>
    </row>
    <row r="1042" spans="1:6" ht="12.75">
      <c r="A1042" s="811">
        <v>96423</v>
      </c>
      <c r="B1042" s="812" t="s">
        <v>1125</v>
      </c>
      <c r="C1042" s="813" t="s">
        <v>132</v>
      </c>
      <c r="D1042" s="802">
        <v>4</v>
      </c>
      <c r="E1042" s="802">
        <v>19.04</v>
      </c>
      <c r="F1042" s="863">
        <f t="shared" ref="F1042:F1105" si="16" xml:space="preserve"> ROUND(D1042*E1042,2)</f>
        <v>76.16</v>
      </c>
    </row>
    <row r="1043" spans="1:6" ht="12.75">
      <c r="A1043" s="811">
        <v>96424</v>
      </c>
      <c r="B1043" s="812" t="s">
        <v>1126</v>
      </c>
      <c r="C1043" s="813" t="s">
        <v>132</v>
      </c>
      <c r="D1043" s="802">
        <v>4</v>
      </c>
      <c r="E1043" s="802">
        <v>11.43</v>
      </c>
      <c r="F1043" s="863">
        <f t="shared" si="16"/>
        <v>45.72</v>
      </c>
    </row>
    <row r="1044" spans="1:6" ht="12.75">
      <c r="A1044" s="814">
        <v>97000</v>
      </c>
      <c r="B1044" s="815" t="s">
        <v>1127</v>
      </c>
      <c r="C1044" s="816" t="s">
        <v>134</v>
      </c>
      <c r="D1044" s="802"/>
      <c r="E1044" s="802"/>
      <c r="F1044" s="863"/>
    </row>
    <row r="1045" spans="1:6" ht="25.5">
      <c r="A1045" s="811">
        <v>97001</v>
      </c>
      <c r="B1045" s="812" t="s">
        <v>1128</v>
      </c>
      <c r="C1045" s="813" t="s">
        <v>132</v>
      </c>
      <c r="D1045" s="802">
        <v>8</v>
      </c>
      <c r="E1045" s="802">
        <v>301.73</v>
      </c>
      <c r="F1045" s="863">
        <f t="shared" si="16"/>
        <v>2413.84</v>
      </c>
    </row>
    <row r="1046" spans="1:6" ht="12.75">
      <c r="A1046" s="811">
        <v>97002</v>
      </c>
      <c r="B1046" s="812" t="s">
        <v>1129</v>
      </c>
      <c r="C1046" s="813" t="s">
        <v>132</v>
      </c>
      <c r="D1046" s="802">
        <v>8</v>
      </c>
      <c r="E1046" s="802">
        <v>409.54</v>
      </c>
      <c r="F1046" s="863">
        <f t="shared" si="16"/>
        <v>3276.32</v>
      </c>
    </row>
    <row r="1047" spans="1:6" ht="12.75">
      <c r="A1047" s="811">
        <v>97003</v>
      </c>
      <c r="B1047" s="812" t="s">
        <v>1130</v>
      </c>
      <c r="C1047" s="813" t="s">
        <v>132</v>
      </c>
      <c r="D1047" s="802">
        <v>8</v>
      </c>
      <c r="E1047" s="802">
        <v>190.33</v>
      </c>
      <c r="F1047" s="863">
        <f t="shared" si="16"/>
        <v>1522.64</v>
      </c>
    </row>
    <row r="1048" spans="1:6" ht="12.75">
      <c r="A1048" s="811">
        <v>97004</v>
      </c>
      <c r="B1048" s="812" t="s">
        <v>1131</v>
      </c>
      <c r="C1048" s="813" t="s">
        <v>132</v>
      </c>
      <c r="D1048" s="802">
        <v>16</v>
      </c>
      <c r="E1048" s="802">
        <v>15.23</v>
      </c>
      <c r="F1048" s="863">
        <f t="shared" si="16"/>
        <v>243.68</v>
      </c>
    </row>
    <row r="1049" spans="1:6" ht="12.75">
      <c r="A1049" s="811">
        <v>97005</v>
      </c>
      <c r="B1049" s="812" t="s">
        <v>1132</v>
      </c>
      <c r="C1049" s="813" t="s">
        <v>132</v>
      </c>
      <c r="D1049" s="802">
        <v>16</v>
      </c>
      <c r="E1049" s="802">
        <v>15.23</v>
      </c>
      <c r="F1049" s="863">
        <f t="shared" si="16"/>
        <v>243.68</v>
      </c>
    </row>
    <row r="1050" spans="1:6" ht="12.75">
      <c r="A1050" s="811">
        <v>97008</v>
      </c>
      <c r="B1050" s="812" t="s">
        <v>1133</v>
      </c>
      <c r="C1050" s="813" t="s">
        <v>132</v>
      </c>
      <c r="D1050" s="802">
        <v>80</v>
      </c>
      <c r="E1050" s="802">
        <v>19.04</v>
      </c>
      <c r="F1050" s="863">
        <f t="shared" si="16"/>
        <v>1523.2</v>
      </c>
    </row>
    <row r="1051" spans="1:6" ht="12.75">
      <c r="A1051" s="811">
        <v>97009</v>
      </c>
      <c r="B1051" s="812" t="s">
        <v>1134</v>
      </c>
      <c r="C1051" s="813" t="s">
        <v>122</v>
      </c>
      <c r="D1051" s="802">
        <v>80</v>
      </c>
      <c r="E1051" s="802">
        <v>19.04</v>
      </c>
      <c r="F1051" s="863">
        <f t="shared" si="16"/>
        <v>1523.2</v>
      </c>
    </row>
    <row r="1052" spans="1:6" ht="12.75">
      <c r="A1052" s="811">
        <v>97012</v>
      </c>
      <c r="B1052" s="812" t="s">
        <v>1135</v>
      </c>
      <c r="C1052" s="813" t="s">
        <v>122</v>
      </c>
      <c r="D1052" s="802">
        <v>400</v>
      </c>
      <c r="E1052" s="802">
        <v>11.43</v>
      </c>
      <c r="F1052" s="863">
        <f t="shared" si="16"/>
        <v>4572</v>
      </c>
    </row>
    <row r="1053" spans="1:6" ht="12.75">
      <c r="A1053" s="811">
        <v>97013</v>
      </c>
      <c r="B1053" s="812" t="s">
        <v>1136</v>
      </c>
      <c r="C1053" s="813" t="s">
        <v>122</v>
      </c>
      <c r="D1053" s="802">
        <v>80</v>
      </c>
      <c r="E1053" s="802">
        <v>22.84</v>
      </c>
      <c r="F1053" s="863">
        <f t="shared" si="16"/>
        <v>1827.2</v>
      </c>
    </row>
    <row r="1054" spans="1:6" ht="12.75">
      <c r="A1054" s="811">
        <v>97014</v>
      </c>
      <c r="B1054" s="812" t="s">
        <v>1137</v>
      </c>
      <c r="C1054" s="813" t="s">
        <v>122</v>
      </c>
      <c r="D1054" s="802">
        <v>400</v>
      </c>
      <c r="E1054" s="802">
        <v>1.9</v>
      </c>
      <c r="F1054" s="863">
        <f t="shared" si="16"/>
        <v>760</v>
      </c>
    </row>
    <row r="1055" spans="1:6" ht="12.75">
      <c r="A1055" s="811">
        <v>97015</v>
      </c>
      <c r="B1055" s="812" t="s">
        <v>1138</v>
      </c>
      <c r="C1055" s="813" t="s">
        <v>122</v>
      </c>
      <c r="D1055" s="802">
        <v>400</v>
      </c>
      <c r="E1055" s="802">
        <v>26.65</v>
      </c>
      <c r="F1055" s="863">
        <f t="shared" si="16"/>
        <v>10660</v>
      </c>
    </row>
    <row r="1056" spans="1:6" ht="12.75">
      <c r="A1056" s="811">
        <v>97016</v>
      </c>
      <c r="B1056" s="812" t="s">
        <v>1139</v>
      </c>
      <c r="C1056" s="813" t="s">
        <v>122</v>
      </c>
      <c r="D1056" s="802">
        <v>160</v>
      </c>
      <c r="E1056" s="802">
        <v>1.1400000000000001</v>
      </c>
      <c r="F1056" s="863">
        <f t="shared" si="16"/>
        <v>182.4</v>
      </c>
    </row>
    <row r="1057" spans="1:6" ht="12.75">
      <c r="A1057" s="811">
        <v>97017</v>
      </c>
      <c r="B1057" s="812" t="s">
        <v>1140</v>
      </c>
      <c r="C1057" s="813" t="s">
        <v>122</v>
      </c>
      <c r="D1057" s="802">
        <v>160</v>
      </c>
      <c r="E1057" s="802">
        <v>11.43</v>
      </c>
      <c r="F1057" s="863">
        <f t="shared" si="16"/>
        <v>1828.8</v>
      </c>
    </row>
    <row r="1058" spans="1:6" ht="12.75">
      <c r="A1058" s="811">
        <v>97018</v>
      </c>
      <c r="B1058" s="812" t="s">
        <v>1141</v>
      </c>
      <c r="C1058" s="813" t="s">
        <v>132</v>
      </c>
      <c r="D1058" s="802">
        <v>40</v>
      </c>
      <c r="E1058" s="802">
        <v>15.23</v>
      </c>
      <c r="F1058" s="863">
        <f t="shared" si="16"/>
        <v>609.20000000000005</v>
      </c>
    </row>
    <row r="1059" spans="1:6" ht="12.75">
      <c r="A1059" s="811">
        <v>97020</v>
      </c>
      <c r="B1059" s="812" t="s">
        <v>1142</v>
      </c>
      <c r="C1059" s="813" t="s">
        <v>132</v>
      </c>
      <c r="D1059" s="802">
        <v>40</v>
      </c>
      <c r="E1059" s="802">
        <v>11.43</v>
      </c>
      <c r="F1059" s="863">
        <f t="shared" si="16"/>
        <v>457.2</v>
      </c>
    </row>
    <row r="1060" spans="1:6" ht="12.75">
      <c r="A1060" s="814">
        <v>97100</v>
      </c>
      <c r="B1060" s="815" t="s">
        <v>1143</v>
      </c>
      <c r="C1060" s="816" t="s">
        <v>134</v>
      </c>
      <c r="D1060" s="802"/>
      <c r="E1060" s="802"/>
      <c r="F1060" s="863"/>
    </row>
    <row r="1061" spans="1:6" ht="12.75">
      <c r="A1061" s="811">
        <v>97110</v>
      </c>
      <c r="B1061" s="812" t="s">
        <v>1144</v>
      </c>
      <c r="C1061" s="813" t="s">
        <v>122</v>
      </c>
      <c r="D1061" s="802">
        <v>16</v>
      </c>
      <c r="E1061" s="802">
        <v>38.06</v>
      </c>
      <c r="F1061" s="863">
        <f t="shared" si="16"/>
        <v>608.96</v>
      </c>
    </row>
    <row r="1062" spans="1:6" ht="12.75">
      <c r="A1062" s="811">
        <v>97111</v>
      </c>
      <c r="B1062" s="812" t="s">
        <v>1145</v>
      </c>
      <c r="C1062" s="813" t="s">
        <v>132</v>
      </c>
      <c r="D1062" s="802">
        <v>40</v>
      </c>
      <c r="E1062" s="802">
        <v>9.51</v>
      </c>
      <c r="F1062" s="863">
        <f t="shared" si="16"/>
        <v>380.4</v>
      </c>
    </row>
    <row r="1063" spans="1:6" ht="12.75">
      <c r="A1063" s="811">
        <v>97115</v>
      </c>
      <c r="B1063" s="812" t="s">
        <v>1146</v>
      </c>
      <c r="C1063" s="813" t="s">
        <v>132</v>
      </c>
      <c r="D1063" s="802">
        <v>40</v>
      </c>
      <c r="E1063" s="802">
        <v>19.04</v>
      </c>
      <c r="F1063" s="863">
        <f t="shared" si="16"/>
        <v>761.6</v>
      </c>
    </row>
    <row r="1064" spans="1:6" ht="12.75">
      <c r="A1064" s="811">
        <v>97116</v>
      </c>
      <c r="B1064" s="812" t="s">
        <v>1147</v>
      </c>
      <c r="C1064" s="813" t="s">
        <v>132</v>
      </c>
      <c r="D1064" s="802">
        <v>40</v>
      </c>
      <c r="E1064" s="802">
        <v>30.45</v>
      </c>
      <c r="F1064" s="863">
        <f t="shared" si="16"/>
        <v>1218</v>
      </c>
    </row>
    <row r="1065" spans="1:6" ht="12.75">
      <c r="A1065" s="811">
        <v>97117</v>
      </c>
      <c r="B1065" s="812" t="s">
        <v>1148</v>
      </c>
      <c r="C1065" s="813" t="s">
        <v>132</v>
      </c>
      <c r="D1065" s="802">
        <v>40</v>
      </c>
      <c r="E1065" s="802">
        <v>57.1</v>
      </c>
      <c r="F1065" s="863">
        <f t="shared" si="16"/>
        <v>2284</v>
      </c>
    </row>
    <row r="1066" spans="1:6" ht="12.75">
      <c r="A1066" s="811">
        <v>97125</v>
      </c>
      <c r="B1066" s="812" t="s">
        <v>1149</v>
      </c>
      <c r="C1066" s="813" t="s">
        <v>132</v>
      </c>
      <c r="D1066" s="802">
        <v>40</v>
      </c>
      <c r="E1066" s="802">
        <v>19.033999999999999</v>
      </c>
      <c r="F1066" s="863">
        <f t="shared" si="16"/>
        <v>761.36</v>
      </c>
    </row>
    <row r="1067" spans="1:6" ht="12.75">
      <c r="A1067" s="811">
        <v>97126</v>
      </c>
      <c r="B1067" s="812" t="s">
        <v>1150</v>
      </c>
      <c r="C1067" s="813" t="s">
        <v>109</v>
      </c>
      <c r="D1067" s="802">
        <v>8</v>
      </c>
      <c r="E1067" s="802">
        <v>224.96</v>
      </c>
      <c r="F1067" s="863">
        <f t="shared" si="16"/>
        <v>1799.68</v>
      </c>
    </row>
    <row r="1068" spans="1:6" ht="25.5">
      <c r="A1068" s="811">
        <v>97130</v>
      </c>
      <c r="B1068" s="812" t="s">
        <v>1151</v>
      </c>
      <c r="C1068" s="813" t="s">
        <v>132</v>
      </c>
      <c r="D1068" s="802">
        <v>16</v>
      </c>
      <c r="E1068" s="802">
        <v>9.51</v>
      </c>
      <c r="F1068" s="863">
        <f t="shared" si="16"/>
        <v>152.16</v>
      </c>
    </row>
    <row r="1069" spans="1:6" ht="12.75">
      <c r="A1069" s="811">
        <v>97132</v>
      </c>
      <c r="B1069" s="812" t="s">
        <v>1152</v>
      </c>
      <c r="C1069" s="813" t="s">
        <v>132</v>
      </c>
      <c r="D1069" s="802">
        <v>16</v>
      </c>
      <c r="E1069" s="802">
        <v>11.43</v>
      </c>
      <c r="F1069" s="863">
        <f t="shared" si="16"/>
        <v>182.88</v>
      </c>
    </row>
    <row r="1070" spans="1:6" ht="12.75">
      <c r="A1070" s="811">
        <v>97134</v>
      </c>
      <c r="B1070" s="812" t="s">
        <v>1153</v>
      </c>
      <c r="C1070" s="813" t="s">
        <v>132</v>
      </c>
      <c r="D1070" s="802">
        <v>16</v>
      </c>
      <c r="E1070" s="802">
        <v>38.06</v>
      </c>
      <c r="F1070" s="863">
        <f t="shared" si="16"/>
        <v>608.96</v>
      </c>
    </row>
    <row r="1071" spans="1:6" ht="12.75">
      <c r="A1071" s="811">
        <v>97135</v>
      </c>
      <c r="B1071" s="812" t="s">
        <v>1154</v>
      </c>
      <c r="C1071" s="813" t="s">
        <v>132</v>
      </c>
      <c r="D1071" s="802">
        <v>16</v>
      </c>
      <c r="E1071" s="802">
        <v>453.98</v>
      </c>
      <c r="F1071" s="863">
        <f t="shared" si="16"/>
        <v>7263.68</v>
      </c>
    </row>
    <row r="1072" spans="1:6" ht="12.75">
      <c r="A1072" s="811">
        <v>97137</v>
      </c>
      <c r="B1072" s="812" t="s">
        <v>1155</v>
      </c>
      <c r="C1072" s="813" t="s">
        <v>132</v>
      </c>
      <c r="D1072" s="802">
        <v>16</v>
      </c>
      <c r="E1072" s="802">
        <v>26.65</v>
      </c>
      <c r="F1072" s="863">
        <f t="shared" si="16"/>
        <v>426.4</v>
      </c>
    </row>
    <row r="1073" spans="1:6" ht="12.75">
      <c r="A1073" s="811">
        <v>97138</v>
      </c>
      <c r="B1073" s="812" t="s">
        <v>1156</v>
      </c>
      <c r="C1073" s="813" t="s">
        <v>132</v>
      </c>
      <c r="D1073" s="802">
        <v>16</v>
      </c>
      <c r="E1073" s="802">
        <v>38.06</v>
      </c>
      <c r="F1073" s="863">
        <f t="shared" si="16"/>
        <v>608.96</v>
      </c>
    </row>
    <row r="1074" spans="1:6" ht="12.75">
      <c r="A1074" s="811">
        <v>97139</v>
      </c>
      <c r="B1074" s="812" t="s">
        <v>1157</v>
      </c>
      <c r="C1074" s="813" t="s">
        <v>132</v>
      </c>
      <c r="D1074" s="802">
        <v>16</v>
      </c>
      <c r="E1074" s="802">
        <v>19.04</v>
      </c>
      <c r="F1074" s="863">
        <f t="shared" si="16"/>
        <v>304.64</v>
      </c>
    </row>
    <row r="1075" spans="1:6" ht="12.75">
      <c r="A1075" s="811">
        <v>97140</v>
      </c>
      <c r="B1075" s="812" t="s">
        <v>1158</v>
      </c>
      <c r="C1075" s="813" t="s">
        <v>132</v>
      </c>
      <c r="D1075" s="802">
        <v>16</v>
      </c>
      <c r="E1075" s="802">
        <v>19.04</v>
      </c>
      <c r="F1075" s="863">
        <f t="shared" si="16"/>
        <v>304.64</v>
      </c>
    </row>
    <row r="1076" spans="1:6" ht="12.75">
      <c r="A1076" s="814">
        <v>97200</v>
      </c>
      <c r="B1076" s="815" t="s">
        <v>1159</v>
      </c>
      <c r="C1076" s="816" t="s">
        <v>134</v>
      </c>
      <c r="D1076" s="802"/>
      <c r="E1076" s="802"/>
      <c r="F1076" s="863">
        <f t="shared" si="16"/>
        <v>0</v>
      </c>
    </row>
    <row r="1077" spans="1:6" ht="12.75">
      <c r="A1077" s="811">
        <v>97201</v>
      </c>
      <c r="B1077" s="812" t="s">
        <v>1160</v>
      </c>
      <c r="C1077" s="813" t="s">
        <v>132</v>
      </c>
      <c r="D1077" s="802">
        <v>400</v>
      </c>
      <c r="E1077" s="802">
        <v>11.43</v>
      </c>
      <c r="F1077" s="863">
        <f t="shared" si="16"/>
        <v>4572</v>
      </c>
    </row>
    <row r="1078" spans="1:6" ht="12.75">
      <c r="A1078" s="811">
        <v>97202</v>
      </c>
      <c r="B1078" s="812" t="s">
        <v>1161</v>
      </c>
      <c r="C1078" s="813" t="s">
        <v>132</v>
      </c>
      <c r="D1078" s="802">
        <v>400</v>
      </c>
      <c r="E1078" s="802">
        <v>24.74</v>
      </c>
      <c r="F1078" s="863">
        <f t="shared" si="16"/>
        <v>9896</v>
      </c>
    </row>
    <row r="1079" spans="1:6" ht="12.75">
      <c r="A1079" s="817">
        <v>97203</v>
      </c>
      <c r="B1079" s="818" t="s">
        <v>1162</v>
      </c>
      <c r="C1079" s="819" t="s">
        <v>132</v>
      </c>
      <c r="D1079" s="803">
        <v>1200</v>
      </c>
      <c r="E1079" s="803">
        <v>1.59</v>
      </c>
      <c r="F1079" s="865">
        <f t="shared" si="16"/>
        <v>1908</v>
      </c>
    </row>
    <row r="1080" spans="1:6" ht="12.75">
      <c r="A1080" s="808">
        <v>97204</v>
      </c>
      <c r="B1080" s="809" t="s">
        <v>1163</v>
      </c>
      <c r="C1080" s="810" t="s">
        <v>132</v>
      </c>
      <c r="D1080" s="801">
        <v>80</v>
      </c>
      <c r="E1080" s="801">
        <v>11.43</v>
      </c>
      <c r="F1080" s="863">
        <f t="shared" si="16"/>
        <v>914.4</v>
      </c>
    </row>
    <row r="1081" spans="1:6" ht="12.75">
      <c r="A1081" s="811">
        <v>97205</v>
      </c>
      <c r="B1081" s="812" t="s">
        <v>1164</v>
      </c>
      <c r="C1081" s="813" t="s">
        <v>132</v>
      </c>
      <c r="D1081" s="802">
        <v>400</v>
      </c>
      <c r="E1081" s="802">
        <v>1.59</v>
      </c>
      <c r="F1081" s="863">
        <f t="shared" si="16"/>
        <v>636</v>
      </c>
    </row>
    <row r="1082" spans="1:6" ht="12.75">
      <c r="A1082" s="811">
        <v>97210</v>
      </c>
      <c r="B1082" s="812" t="s">
        <v>1165</v>
      </c>
      <c r="C1082" s="813" t="s">
        <v>132</v>
      </c>
      <c r="D1082" s="801">
        <v>80</v>
      </c>
      <c r="E1082" s="802">
        <v>30.45</v>
      </c>
      <c r="F1082" s="863">
        <f t="shared" si="16"/>
        <v>2436</v>
      </c>
    </row>
    <row r="1083" spans="1:6" ht="12.75">
      <c r="A1083" s="811">
        <v>97211</v>
      </c>
      <c r="B1083" s="812" t="s">
        <v>1166</v>
      </c>
      <c r="C1083" s="813" t="s">
        <v>132</v>
      </c>
      <c r="D1083" s="802">
        <v>160</v>
      </c>
      <c r="E1083" s="802">
        <v>57.1</v>
      </c>
      <c r="F1083" s="863">
        <f t="shared" si="16"/>
        <v>9136</v>
      </c>
    </row>
    <row r="1084" spans="1:6" ht="12.75">
      <c r="A1084" s="811">
        <v>97212</v>
      </c>
      <c r="B1084" s="812" t="s">
        <v>1167</v>
      </c>
      <c r="C1084" s="813" t="s">
        <v>132</v>
      </c>
      <c r="D1084" s="802">
        <v>40</v>
      </c>
      <c r="E1084" s="802">
        <v>152.25</v>
      </c>
      <c r="F1084" s="863">
        <f t="shared" si="16"/>
        <v>6090</v>
      </c>
    </row>
    <row r="1085" spans="1:6" ht="12.75">
      <c r="A1085" s="811">
        <v>97213</v>
      </c>
      <c r="B1085" s="812" t="s">
        <v>1168</v>
      </c>
      <c r="C1085" s="813" t="s">
        <v>132</v>
      </c>
      <c r="D1085" s="802">
        <v>40</v>
      </c>
      <c r="E1085" s="802">
        <v>76.13</v>
      </c>
      <c r="F1085" s="863">
        <f t="shared" si="16"/>
        <v>3045.2</v>
      </c>
    </row>
    <row r="1086" spans="1:6" ht="12.75">
      <c r="A1086" s="811">
        <v>97214</v>
      </c>
      <c r="B1086" s="812" t="s">
        <v>1169</v>
      </c>
      <c r="C1086" s="813" t="s">
        <v>132</v>
      </c>
      <c r="D1086" s="802">
        <v>40</v>
      </c>
      <c r="E1086" s="802">
        <v>38.06</v>
      </c>
      <c r="F1086" s="863">
        <f t="shared" si="16"/>
        <v>1522.4</v>
      </c>
    </row>
    <row r="1087" spans="1:6" ht="12.75">
      <c r="A1087" s="811">
        <v>97218</v>
      </c>
      <c r="B1087" s="812" t="s">
        <v>1170</v>
      </c>
      <c r="C1087" s="813" t="s">
        <v>132</v>
      </c>
      <c r="D1087" s="802">
        <v>40</v>
      </c>
      <c r="E1087" s="802">
        <v>38.06</v>
      </c>
      <c r="F1087" s="863">
        <f t="shared" si="16"/>
        <v>1522.4</v>
      </c>
    </row>
    <row r="1088" spans="1:6" ht="12.75">
      <c r="A1088" s="811">
        <v>97219</v>
      </c>
      <c r="B1088" s="812" t="s">
        <v>1171</v>
      </c>
      <c r="C1088" s="813" t="s">
        <v>132</v>
      </c>
      <c r="D1088" s="802">
        <v>40</v>
      </c>
      <c r="E1088" s="802">
        <v>30.45</v>
      </c>
      <c r="F1088" s="863">
        <f t="shared" si="16"/>
        <v>1218</v>
      </c>
    </row>
    <row r="1089" spans="1:6" ht="12.75">
      <c r="A1089" s="811">
        <v>97225</v>
      </c>
      <c r="B1089" s="812" t="s">
        <v>1172</v>
      </c>
      <c r="C1089" s="813" t="s">
        <v>132</v>
      </c>
      <c r="D1089" s="802">
        <v>40</v>
      </c>
      <c r="E1089" s="802">
        <v>38.06</v>
      </c>
      <c r="F1089" s="863">
        <f t="shared" si="16"/>
        <v>1522.4</v>
      </c>
    </row>
    <row r="1090" spans="1:6" ht="12.75">
      <c r="A1090" s="814">
        <v>97300</v>
      </c>
      <c r="B1090" s="815" t="s">
        <v>1173</v>
      </c>
      <c r="C1090" s="816" t="s">
        <v>134</v>
      </c>
      <c r="D1090" s="802"/>
      <c r="E1090" s="802"/>
      <c r="F1090" s="863"/>
    </row>
    <row r="1091" spans="1:6" ht="12.75">
      <c r="A1091" s="811">
        <v>97314</v>
      </c>
      <c r="B1091" s="812" t="s">
        <v>1174</v>
      </c>
      <c r="C1091" s="813" t="s">
        <v>122</v>
      </c>
      <c r="D1091" s="802">
        <v>160</v>
      </c>
      <c r="E1091" s="802">
        <v>19.04</v>
      </c>
      <c r="F1091" s="863">
        <f t="shared" si="16"/>
        <v>3046.4</v>
      </c>
    </row>
    <row r="1092" spans="1:6" ht="12.75">
      <c r="A1092" s="811">
        <v>97315</v>
      </c>
      <c r="B1092" s="812" t="s">
        <v>1175</v>
      </c>
      <c r="C1092" s="813" t="s">
        <v>122</v>
      </c>
      <c r="D1092" s="802">
        <v>160</v>
      </c>
      <c r="E1092" s="802">
        <v>19.04</v>
      </c>
      <c r="F1092" s="863">
        <f t="shared" si="16"/>
        <v>3046.4</v>
      </c>
    </row>
    <row r="1093" spans="1:6" ht="12.75">
      <c r="A1093" s="811">
        <v>97316</v>
      </c>
      <c r="B1093" s="812" t="s">
        <v>1176</v>
      </c>
      <c r="C1093" s="813" t="s">
        <v>132</v>
      </c>
      <c r="D1093" s="801">
        <v>80</v>
      </c>
      <c r="E1093" s="802">
        <v>11.43</v>
      </c>
      <c r="F1093" s="863">
        <f t="shared" si="16"/>
        <v>914.4</v>
      </c>
    </row>
    <row r="1094" spans="1:6" ht="12.75">
      <c r="A1094" s="811">
        <v>97360</v>
      </c>
      <c r="B1094" s="812" t="s">
        <v>1177</v>
      </c>
      <c r="C1094" s="813" t="s">
        <v>132</v>
      </c>
      <c r="D1094" s="802">
        <v>8</v>
      </c>
      <c r="E1094" s="802">
        <v>301.73</v>
      </c>
      <c r="F1094" s="863">
        <f t="shared" si="16"/>
        <v>2413.84</v>
      </c>
    </row>
    <row r="1095" spans="1:6" ht="12.75">
      <c r="A1095" s="811">
        <v>97361</v>
      </c>
      <c r="B1095" s="812" t="s">
        <v>1178</v>
      </c>
      <c r="C1095" s="813" t="s">
        <v>132</v>
      </c>
      <c r="D1095" s="802">
        <v>8</v>
      </c>
      <c r="E1095" s="802">
        <v>409.54</v>
      </c>
      <c r="F1095" s="863">
        <f t="shared" si="16"/>
        <v>3276.32</v>
      </c>
    </row>
    <row r="1096" spans="1:6" ht="12.75">
      <c r="A1096" s="811">
        <v>97362</v>
      </c>
      <c r="B1096" s="812" t="s">
        <v>1179</v>
      </c>
      <c r="C1096" s="813" t="s">
        <v>132</v>
      </c>
      <c r="D1096" s="802">
        <v>8</v>
      </c>
      <c r="E1096" s="802">
        <v>459.69</v>
      </c>
      <c r="F1096" s="863">
        <f t="shared" si="16"/>
        <v>3677.52</v>
      </c>
    </row>
    <row r="1097" spans="1:6" ht="12.75">
      <c r="A1097" s="814">
        <v>97400</v>
      </c>
      <c r="B1097" s="815" t="s">
        <v>1180</v>
      </c>
      <c r="C1097" s="816" t="s">
        <v>134</v>
      </c>
      <c r="D1097" s="802"/>
      <c r="E1097" s="802"/>
      <c r="F1097" s="863"/>
    </row>
    <row r="1098" spans="1:6" ht="12.75">
      <c r="A1098" s="811">
        <v>97401</v>
      </c>
      <c r="B1098" s="812" t="s">
        <v>1181</v>
      </c>
      <c r="C1098" s="813" t="s">
        <v>132</v>
      </c>
      <c r="D1098" s="802">
        <v>8</v>
      </c>
      <c r="E1098" s="802">
        <v>7.61</v>
      </c>
      <c r="F1098" s="863">
        <f t="shared" si="16"/>
        <v>60.88</v>
      </c>
    </row>
    <row r="1099" spans="1:6" ht="12.75" customHeight="1">
      <c r="A1099" s="811">
        <v>97402</v>
      </c>
      <c r="B1099" s="812" t="s">
        <v>1182</v>
      </c>
      <c r="C1099" s="813" t="s">
        <v>132</v>
      </c>
      <c r="D1099" s="802">
        <v>8</v>
      </c>
      <c r="E1099" s="802">
        <v>7.61</v>
      </c>
      <c r="F1099" s="863">
        <f t="shared" si="16"/>
        <v>60.88</v>
      </c>
    </row>
    <row r="1100" spans="1:6" ht="12.75">
      <c r="A1100" s="811">
        <v>97403</v>
      </c>
      <c r="B1100" s="812" t="s">
        <v>1183</v>
      </c>
      <c r="C1100" s="813" t="s">
        <v>132</v>
      </c>
      <c r="D1100" s="802">
        <v>8</v>
      </c>
      <c r="E1100" s="802">
        <v>24.74</v>
      </c>
      <c r="F1100" s="863">
        <f t="shared" si="16"/>
        <v>197.92</v>
      </c>
    </row>
    <row r="1101" spans="1:6" ht="12.75">
      <c r="A1101" s="811">
        <v>97404</v>
      </c>
      <c r="B1101" s="812" t="s">
        <v>1184</v>
      </c>
      <c r="C1101" s="813" t="s">
        <v>132</v>
      </c>
      <c r="D1101" s="802">
        <v>8</v>
      </c>
      <c r="E1101" s="802">
        <v>22.84</v>
      </c>
      <c r="F1101" s="863">
        <f t="shared" si="16"/>
        <v>182.72</v>
      </c>
    </row>
    <row r="1102" spans="1:6" ht="12.75">
      <c r="A1102" s="811">
        <v>97405</v>
      </c>
      <c r="B1102" s="812" t="s">
        <v>1185</v>
      </c>
      <c r="C1102" s="813" t="s">
        <v>132</v>
      </c>
      <c r="D1102" s="802">
        <v>8</v>
      </c>
      <c r="E1102" s="802">
        <v>107.81</v>
      </c>
      <c r="F1102" s="863">
        <f t="shared" si="16"/>
        <v>862.48</v>
      </c>
    </row>
    <row r="1103" spans="1:6" ht="12.75">
      <c r="A1103" s="811">
        <v>97406</v>
      </c>
      <c r="B1103" s="812" t="s">
        <v>1186</v>
      </c>
      <c r="C1103" s="813" t="s">
        <v>132</v>
      </c>
      <c r="D1103" s="802">
        <v>8</v>
      </c>
      <c r="E1103" s="802">
        <v>19.04</v>
      </c>
      <c r="F1103" s="863">
        <f t="shared" si="16"/>
        <v>152.32</v>
      </c>
    </row>
    <row r="1104" spans="1:6" ht="12.75">
      <c r="A1104" s="811">
        <v>97407</v>
      </c>
      <c r="B1104" s="812" t="s">
        <v>1187</v>
      </c>
      <c r="C1104" s="813" t="s">
        <v>132</v>
      </c>
      <c r="D1104" s="802">
        <v>8</v>
      </c>
      <c r="E1104" s="802">
        <v>19.04</v>
      </c>
      <c r="F1104" s="863">
        <f t="shared" si="16"/>
        <v>152.32</v>
      </c>
    </row>
    <row r="1105" spans="1:6" ht="12.75">
      <c r="A1105" s="811">
        <v>97408</v>
      </c>
      <c r="B1105" s="812" t="s">
        <v>1188</v>
      </c>
      <c r="C1105" s="813" t="s">
        <v>122</v>
      </c>
      <c r="D1105" s="802">
        <v>40</v>
      </c>
      <c r="E1105" s="802">
        <v>15.23</v>
      </c>
      <c r="F1105" s="863">
        <f t="shared" si="16"/>
        <v>609.20000000000005</v>
      </c>
    </row>
    <row r="1106" spans="1:6" ht="12.75">
      <c r="A1106" s="811">
        <v>97409</v>
      </c>
      <c r="B1106" s="812" t="s">
        <v>1189</v>
      </c>
      <c r="C1106" s="813" t="s">
        <v>132</v>
      </c>
      <c r="D1106" s="802">
        <v>8</v>
      </c>
      <c r="E1106" s="802">
        <v>7.61</v>
      </c>
      <c r="F1106" s="863">
        <f t="shared" ref="F1106:F1169" si="17" xml:space="preserve"> ROUND(D1106*E1106,2)</f>
        <v>60.88</v>
      </c>
    </row>
    <row r="1107" spans="1:6" ht="12.75">
      <c r="A1107" s="811">
        <v>97410</v>
      </c>
      <c r="B1107" s="812" t="s">
        <v>1190</v>
      </c>
      <c r="C1107" s="813" t="s">
        <v>132</v>
      </c>
      <c r="D1107" s="802">
        <v>8</v>
      </c>
      <c r="E1107" s="802">
        <v>183.25</v>
      </c>
      <c r="F1107" s="863">
        <f t="shared" si="17"/>
        <v>1466</v>
      </c>
    </row>
    <row r="1108" spans="1:6" ht="12.75">
      <c r="A1108" s="811">
        <v>97411</v>
      </c>
      <c r="B1108" s="812" t="s">
        <v>1191</v>
      </c>
      <c r="C1108" s="813" t="s">
        <v>132</v>
      </c>
      <c r="D1108" s="802">
        <v>8</v>
      </c>
      <c r="E1108" s="802">
        <v>66.83</v>
      </c>
      <c r="F1108" s="863">
        <f t="shared" si="17"/>
        <v>534.64</v>
      </c>
    </row>
    <row r="1109" spans="1:6" ht="12.75">
      <c r="A1109" s="811">
        <v>97412</v>
      </c>
      <c r="B1109" s="812" t="s">
        <v>1192</v>
      </c>
      <c r="C1109" s="813" t="s">
        <v>132</v>
      </c>
      <c r="D1109" s="802">
        <v>8</v>
      </c>
      <c r="E1109" s="802">
        <v>347.55</v>
      </c>
      <c r="F1109" s="863">
        <f t="shared" si="17"/>
        <v>2780.4</v>
      </c>
    </row>
    <row r="1110" spans="1:6" ht="12.75">
      <c r="A1110" s="811">
        <v>97413</v>
      </c>
      <c r="B1110" s="812" t="s">
        <v>1193</v>
      </c>
      <c r="C1110" s="813" t="s">
        <v>132</v>
      </c>
      <c r="D1110" s="802">
        <v>8</v>
      </c>
      <c r="E1110" s="802">
        <v>603.45000000000005</v>
      </c>
      <c r="F1110" s="863">
        <f t="shared" si="17"/>
        <v>4827.6000000000004</v>
      </c>
    </row>
    <row r="1111" spans="1:6" ht="12.75">
      <c r="A1111" s="811">
        <v>97414</v>
      </c>
      <c r="B1111" s="812" t="s">
        <v>1194</v>
      </c>
      <c r="C1111" s="813" t="s">
        <v>132</v>
      </c>
      <c r="D1111" s="802">
        <v>8</v>
      </c>
      <c r="E1111" s="802">
        <v>56.04</v>
      </c>
      <c r="F1111" s="863">
        <f t="shared" si="17"/>
        <v>448.32</v>
      </c>
    </row>
    <row r="1112" spans="1:6" ht="12.75">
      <c r="A1112" s="811">
        <v>97415</v>
      </c>
      <c r="B1112" s="812" t="s">
        <v>1195</v>
      </c>
      <c r="C1112" s="813" t="s">
        <v>132</v>
      </c>
      <c r="D1112" s="802">
        <v>8</v>
      </c>
      <c r="E1112" s="802">
        <v>107.81</v>
      </c>
      <c r="F1112" s="863">
        <f t="shared" si="17"/>
        <v>862.48</v>
      </c>
    </row>
    <row r="1113" spans="1:6" ht="12.75">
      <c r="A1113" s="811">
        <v>97416</v>
      </c>
      <c r="B1113" s="812" t="s">
        <v>1196</v>
      </c>
      <c r="C1113" s="813" t="s">
        <v>122</v>
      </c>
      <c r="D1113" s="802">
        <v>80</v>
      </c>
      <c r="E1113" s="802">
        <v>11.43</v>
      </c>
      <c r="F1113" s="863">
        <f t="shared" si="17"/>
        <v>914.4</v>
      </c>
    </row>
    <row r="1114" spans="1:6" ht="12.75">
      <c r="A1114" s="811">
        <v>97417</v>
      </c>
      <c r="B1114" s="812" t="s">
        <v>1197</v>
      </c>
      <c r="C1114" s="813" t="s">
        <v>132</v>
      </c>
      <c r="D1114" s="802">
        <v>8</v>
      </c>
      <c r="E1114" s="802">
        <v>215.3</v>
      </c>
      <c r="F1114" s="863">
        <f t="shared" si="17"/>
        <v>1722.4</v>
      </c>
    </row>
    <row r="1115" spans="1:6" ht="12.75">
      <c r="A1115" s="811">
        <v>97418</v>
      </c>
      <c r="B1115" s="812" t="s">
        <v>1198</v>
      </c>
      <c r="C1115" s="813" t="s">
        <v>132</v>
      </c>
      <c r="D1115" s="802">
        <v>8</v>
      </c>
      <c r="E1115" s="802">
        <v>233.36</v>
      </c>
      <c r="F1115" s="863">
        <f t="shared" si="17"/>
        <v>1866.88</v>
      </c>
    </row>
    <row r="1116" spans="1:6" ht="12.75">
      <c r="A1116" s="811">
        <v>97423</v>
      </c>
      <c r="B1116" s="812" t="s">
        <v>1199</v>
      </c>
      <c r="C1116" s="813" t="s">
        <v>132</v>
      </c>
      <c r="D1116" s="802">
        <v>8</v>
      </c>
      <c r="E1116" s="802">
        <v>19.04</v>
      </c>
      <c r="F1116" s="863">
        <f t="shared" si="17"/>
        <v>152.32</v>
      </c>
    </row>
    <row r="1117" spans="1:6" ht="12.75">
      <c r="A1117" s="811">
        <v>97424</v>
      </c>
      <c r="B1117" s="812" t="s">
        <v>1200</v>
      </c>
      <c r="C1117" s="813" t="s">
        <v>132</v>
      </c>
      <c r="D1117" s="802">
        <v>8</v>
      </c>
      <c r="E1117" s="802">
        <v>11.43</v>
      </c>
      <c r="F1117" s="863">
        <f t="shared" si="17"/>
        <v>91.44</v>
      </c>
    </row>
    <row r="1118" spans="1:6" ht="12.75">
      <c r="A1118" s="814">
        <v>98000</v>
      </c>
      <c r="B1118" s="815" t="s">
        <v>1201</v>
      </c>
      <c r="C1118" s="816" t="s">
        <v>134</v>
      </c>
      <c r="D1118" s="802"/>
      <c r="E1118" s="802"/>
      <c r="F1118" s="863"/>
    </row>
    <row r="1119" spans="1:6" ht="12.75">
      <c r="A1119" s="811">
        <v>98003</v>
      </c>
      <c r="B1119" s="812" t="s">
        <v>1202</v>
      </c>
      <c r="C1119" s="813" t="s">
        <v>132</v>
      </c>
      <c r="D1119" s="802">
        <v>8</v>
      </c>
      <c r="E1119" s="802">
        <v>801.7</v>
      </c>
      <c r="F1119" s="863">
        <f t="shared" si="17"/>
        <v>6413.6</v>
      </c>
    </row>
    <row r="1120" spans="1:6" ht="12.75">
      <c r="A1120" s="811">
        <v>98004</v>
      </c>
      <c r="B1120" s="812" t="s">
        <v>1203</v>
      </c>
      <c r="C1120" s="813" t="s">
        <v>132</v>
      </c>
      <c r="D1120" s="802">
        <v>8</v>
      </c>
      <c r="E1120" s="802">
        <v>927.75</v>
      </c>
      <c r="F1120" s="863">
        <f t="shared" si="17"/>
        <v>7422</v>
      </c>
    </row>
    <row r="1121" spans="1:6" ht="25.5">
      <c r="A1121" s="811">
        <v>98011</v>
      </c>
      <c r="B1121" s="812" t="s">
        <v>1204</v>
      </c>
      <c r="C1121" s="813" t="s">
        <v>132</v>
      </c>
      <c r="D1121" s="802">
        <v>4</v>
      </c>
      <c r="E1121" s="802">
        <v>5853.44</v>
      </c>
      <c r="F1121" s="863">
        <f t="shared" si="17"/>
        <v>23413.759999999998</v>
      </c>
    </row>
    <row r="1122" spans="1:6" ht="12.75">
      <c r="A1122" s="811">
        <v>98018</v>
      </c>
      <c r="B1122" s="812" t="s">
        <v>1205</v>
      </c>
      <c r="C1122" s="813" t="s">
        <v>132</v>
      </c>
      <c r="D1122" s="802">
        <v>40</v>
      </c>
      <c r="E1122" s="802">
        <v>12.29</v>
      </c>
      <c r="F1122" s="863">
        <f t="shared" si="17"/>
        <v>491.6</v>
      </c>
    </row>
    <row r="1123" spans="1:6" ht="12.75">
      <c r="A1123" s="811">
        <v>98019</v>
      </c>
      <c r="B1123" s="812" t="s">
        <v>1206</v>
      </c>
      <c r="C1123" s="813" t="s">
        <v>132</v>
      </c>
      <c r="D1123" s="802">
        <v>40</v>
      </c>
      <c r="E1123" s="802">
        <v>14.08</v>
      </c>
      <c r="F1123" s="863">
        <f t="shared" si="17"/>
        <v>563.20000000000005</v>
      </c>
    </row>
    <row r="1124" spans="1:6" ht="12.75">
      <c r="A1124" s="811">
        <v>98020</v>
      </c>
      <c r="B1124" s="812" t="s">
        <v>1207</v>
      </c>
      <c r="C1124" s="813" t="s">
        <v>132</v>
      </c>
      <c r="D1124" s="802">
        <v>40</v>
      </c>
      <c r="E1124" s="802">
        <v>14.74</v>
      </c>
      <c r="F1124" s="863">
        <f t="shared" si="17"/>
        <v>589.6</v>
      </c>
    </row>
    <row r="1125" spans="1:6" ht="12.75">
      <c r="A1125" s="811">
        <v>98021</v>
      </c>
      <c r="B1125" s="812" t="s">
        <v>1208</v>
      </c>
      <c r="C1125" s="813" t="s">
        <v>132</v>
      </c>
      <c r="D1125" s="802">
        <v>40</v>
      </c>
      <c r="E1125" s="802">
        <v>14.91</v>
      </c>
      <c r="F1125" s="863">
        <f t="shared" si="17"/>
        <v>596.4</v>
      </c>
    </row>
    <row r="1126" spans="1:6" ht="12.75">
      <c r="A1126" s="811">
        <v>98022</v>
      </c>
      <c r="B1126" s="812" t="s">
        <v>1209</v>
      </c>
      <c r="C1126" s="813" t="s">
        <v>132</v>
      </c>
      <c r="D1126" s="802">
        <v>40</v>
      </c>
      <c r="E1126" s="802">
        <v>15.05</v>
      </c>
      <c r="F1126" s="863">
        <f t="shared" si="17"/>
        <v>602</v>
      </c>
    </row>
    <row r="1127" spans="1:6" ht="12.75">
      <c r="A1127" s="811">
        <v>98023</v>
      </c>
      <c r="B1127" s="812" t="s">
        <v>1210</v>
      </c>
      <c r="C1127" s="813" t="s">
        <v>132</v>
      </c>
      <c r="D1127" s="802">
        <v>40</v>
      </c>
      <c r="E1127" s="802">
        <v>20.190000000000001</v>
      </c>
      <c r="F1127" s="863">
        <f t="shared" si="17"/>
        <v>807.6</v>
      </c>
    </row>
    <row r="1128" spans="1:6" ht="12.75">
      <c r="A1128" s="811">
        <v>98024</v>
      </c>
      <c r="B1128" s="812" t="s">
        <v>1211</v>
      </c>
      <c r="C1128" s="813" t="s">
        <v>132</v>
      </c>
      <c r="D1128" s="802">
        <v>40</v>
      </c>
      <c r="E1128" s="802">
        <v>20.48</v>
      </c>
      <c r="F1128" s="863">
        <f t="shared" si="17"/>
        <v>819.2</v>
      </c>
    </row>
    <row r="1129" spans="1:6" ht="12.75">
      <c r="A1129" s="811">
        <v>98025</v>
      </c>
      <c r="B1129" s="812" t="s">
        <v>1212</v>
      </c>
      <c r="C1129" s="813" t="s">
        <v>132</v>
      </c>
      <c r="D1129" s="802">
        <v>40</v>
      </c>
      <c r="E1129" s="802">
        <v>23.46</v>
      </c>
      <c r="F1129" s="863">
        <f t="shared" si="17"/>
        <v>938.4</v>
      </c>
    </row>
    <row r="1130" spans="1:6" ht="12.75">
      <c r="A1130" s="811">
        <v>98026</v>
      </c>
      <c r="B1130" s="812" t="s">
        <v>1213</v>
      </c>
      <c r="C1130" s="813" t="s">
        <v>132</v>
      </c>
      <c r="D1130" s="802">
        <v>40</v>
      </c>
      <c r="E1130" s="802">
        <v>30.88</v>
      </c>
      <c r="F1130" s="863">
        <f t="shared" si="17"/>
        <v>1235.2</v>
      </c>
    </row>
    <row r="1131" spans="1:6" ht="12.75">
      <c r="A1131" s="811">
        <v>98027</v>
      </c>
      <c r="B1131" s="812" t="s">
        <v>1214</v>
      </c>
      <c r="C1131" s="813" t="s">
        <v>132</v>
      </c>
      <c r="D1131" s="802">
        <v>40</v>
      </c>
      <c r="E1131" s="802">
        <v>30.31</v>
      </c>
      <c r="F1131" s="863">
        <f t="shared" si="17"/>
        <v>1212.4000000000001</v>
      </c>
    </row>
    <row r="1132" spans="1:6" ht="12.75">
      <c r="A1132" s="811">
        <v>98028</v>
      </c>
      <c r="B1132" s="812" t="s">
        <v>1215</v>
      </c>
      <c r="C1132" s="813" t="s">
        <v>132</v>
      </c>
      <c r="D1132" s="802">
        <v>40</v>
      </c>
      <c r="E1132" s="802">
        <v>33.130000000000003</v>
      </c>
      <c r="F1132" s="863">
        <f t="shared" si="17"/>
        <v>1325.2</v>
      </c>
    </row>
    <row r="1133" spans="1:6" ht="12.75">
      <c r="A1133" s="811">
        <v>98029</v>
      </c>
      <c r="B1133" s="812" t="s">
        <v>1216</v>
      </c>
      <c r="C1133" s="813" t="s">
        <v>132</v>
      </c>
      <c r="D1133" s="802">
        <v>40</v>
      </c>
      <c r="E1133" s="802">
        <v>35.65</v>
      </c>
      <c r="F1133" s="863">
        <f t="shared" si="17"/>
        <v>1426</v>
      </c>
    </row>
    <row r="1134" spans="1:6" ht="12.75">
      <c r="A1134" s="811">
        <v>98030</v>
      </c>
      <c r="B1134" s="812" t="s">
        <v>1217</v>
      </c>
      <c r="C1134" s="813" t="s">
        <v>132</v>
      </c>
      <c r="D1134" s="802">
        <v>40</v>
      </c>
      <c r="E1134" s="802">
        <v>43.75</v>
      </c>
      <c r="F1134" s="863">
        <f t="shared" si="17"/>
        <v>1750</v>
      </c>
    </row>
    <row r="1135" spans="1:6" ht="12.75">
      <c r="A1135" s="814">
        <v>98200</v>
      </c>
      <c r="B1135" s="815" t="s">
        <v>1218</v>
      </c>
      <c r="C1135" s="816" t="s">
        <v>134</v>
      </c>
      <c r="D1135" s="802"/>
      <c r="E1135" s="802"/>
      <c r="F1135" s="863"/>
    </row>
    <row r="1136" spans="1:6" ht="12.75">
      <c r="A1136" s="811">
        <v>98201</v>
      </c>
      <c r="B1136" s="812" t="s">
        <v>1219</v>
      </c>
      <c r="C1136" s="813" t="s">
        <v>132</v>
      </c>
      <c r="D1136" s="802">
        <v>240</v>
      </c>
      <c r="E1136" s="802">
        <v>12.38</v>
      </c>
      <c r="F1136" s="863">
        <f t="shared" si="17"/>
        <v>2971.2</v>
      </c>
    </row>
    <row r="1137" spans="1:6" ht="12.75">
      <c r="A1137" s="811">
        <v>98202</v>
      </c>
      <c r="B1137" s="812" t="s">
        <v>1220</v>
      </c>
      <c r="C1137" s="813" t="s">
        <v>132</v>
      </c>
      <c r="D1137" s="802">
        <v>240</v>
      </c>
      <c r="E1137" s="802">
        <v>18.61</v>
      </c>
      <c r="F1137" s="863">
        <f t="shared" si="17"/>
        <v>4466.3999999999996</v>
      </c>
    </row>
    <row r="1138" spans="1:6" ht="12.75">
      <c r="A1138" s="811">
        <v>98203</v>
      </c>
      <c r="B1138" s="812" t="s">
        <v>1221</v>
      </c>
      <c r="C1138" s="813" t="s">
        <v>132</v>
      </c>
      <c r="D1138" s="802">
        <v>160</v>
      </c>
      <c r="E1138" s="802">
        <v>24.44</v>
      </c>
      <c r="F1138" s="863">
        <f t="shared" si="17"/>
        <v>3910.4</v>
      </c>
    </row>
    <row r="1139" spans="1:6" ht="12.75">
      <c r="A1139" s="811">
        <v>98204</v>
      </c>
      <c r="B1139" s="812" t="s">
        <v>1222</v>
      </c>
      <c r="C1139" s="813" t="s">
        <v>132</v>
      </c>
      <c r="D1139" s="802">
        <v>80</v>
      </c>
      <c r="E1139" s="802">
        <v>28.700000000000003</v>
      </c>
      <c r="F1139" s="863">
        <f t="shared" si="17"/>
        <v>2296</v>
      </c>
    </row>
    <row r="1140" spans="1:6" ht="12.75">
      <c r="A1140" s="811">
        <v>98205</v>
      </c>
      <c r="B1140" s="812" t="s">
        <v>1223</v>
      </c>
      <c r="C1140" s="813" t="s">
        <v>132</v>
      </c>
      <c r="D1140" s="802">
        <v>80</v>
      </c>
      <c r="E1140" s="802">
        <v>14.08</v>
      </c>
      <c r="F1140" s="863">
        <f t="shared" si="17"/>
        <v>1126.4000000000001</v>
      </c>
    </row>
    <row r="1141" spans="1:6" ht="12.75">
      <c r="A1141" s="811">
        <v>98206</v>
      </c>
      <c r="B1141" s="812" t="s">
        <v>1224</v>
      </c>
      <c r="C1141" s="813" t="s">
        <v>132</v>
      </c>
      <c r="D1141" s="802">
        <v>160</v>
      </c>
      <c r="E1141" s="802">
        <v>3.74</v>
      </c>
      <c r="F1141" s="863">
        <f t="shared" si="17"/>
        <v>598.4</v>
      </c>
    </row>
    <row r="1142" spans="1:6" ht="12.75">
      <c r="A1142" s="811">
        <v>98207</v>
      </c>
      <c r="B1142" s="812" t="s">
        <v>1225</v>
      </c>
      <c r="C1142" s="813" t="s">
        <v>132</v>
      </c>
      <c r="D1142" s="802">
        <v>160</v>
      </c>
      <c r="E1142" s="802">
        <v>3.54</v>
      </c>
      <c r="F1142" s="863">
        <f t="shared" si="17"/>
        <v>566.4</v>
      </c>
    </row>
    <row r="1143" spans="1:6" ht="12.75">
      <c r="A1143" s="811">
        <v>98208</v>
      </c>
      <c r="B1143" s="812" t="s">
        <v>1226</v>
      </c>
      <c r="C1143" s="813" t="s">
        <v>132</v>
      </c>
      <c r="D1143" s="802">
        <v>160</v>
      </c>
      <c r="E1143" s="802">
        <v>8.61</v>
      </c>
      <c r="F1143" s="863">
        <f t="shared" si="17"/>
        <v>1377.6</v>
      </c>
    </row>
    <row r="1144" spans="1:6" ht="12.75">
      <c r="A1144" s="811">
        <v>98209</v>
      </c>
      <c r="B1144" s="812" t="s">
        <v>1227</v>
      </c>
      <c r="C1144" s="813" t="s">
        <v>132</v>
      </c>
      <c r="D1144" s="802">
        <v>80</v>
      </c>
      <c r="E1144" s="802">
        <v>18.86</v>
      </c>
      <c r="F1144" s="863">
        <f t="shared" si="17"/>
        <v>1508.8</v>
      </c>
    </row>
    <row r="1145" spans="1:6" ht="12.75">
      <c r="A1145" s="811">
        <v>98210</v>
      </c>
      <c r="B1145" s="812" t="s">
        <v>1228</v>
      </c>
      <c r="C1145" s="813" t="s">
        <v>132</v>
      </c>
      <c r="D1145" s="802">
        <v>160</v>
      </c>
      <c r="E1145" s="802">
        <v>15.11</v>
      </c>
      <c r="F1145" s="863">
        <f t="shared" si="17"/>
        <v>2417.6</v>
      </c>
    </row>
    <row r="1146" spans="1:6" ht="12.75">
      <c r="A1146" s="811">
        <v>98212</v>
      </c>
      <c r="B1146" s="812" t="s">
        <v>1229</v>
      </c>
      <c r="C1146" s="813" t="s">
        <v>132</v>
      </c>
      <c r="D1146" s="802">
        <v>40</v>
      </c>
      <c r="E1146" s="802">
        <v>43.01</v>
      </c>
      <c r="F1146" s="863">
        <f t="shared" si="17"/>
        <v>1720.4</v>
      </c>
    </row>
    <row r="1147" spans="1:6" ht="12.75">
      <c r="A1147" s="811">
        <v>98213</v>
      </c>
      <c r="B1147" s="812" t="s">
        <v>1230</v>
      </c>
      <c r="C1147" s="813" t="s">
        <v>132</v>
      </c>
      <c r="D1147" s="802">
        <v>40</v>
      </c>
      <c r="E1147" s="802">
        <v>65.23</v>
      </c>
      <c r="F1147" s="863">
        <f t="shared" si="17"/>
        <v>2609.1999999999998</v>
      </c>
    </row>
    <row r="1148" spans="1:6" ht="12.75">
      <c r="A1148" s="811">
        <v>98214</v>
      </c>
      <c r="B1148" s="812" t="s">
        <v>1231</v>
      </c>
      <c r="C1148" s="813" t="s">
        <v>132</v>
      </c>
      <c r="D1148" s="802">
        <v>40</v>
      </c>
      <c r="E1148" s="802">
        <v>139.76</v>
      </c>
      <c r="F1148" s="863">
        <f t="shared" si="17"/>
        <v>5590.4</v>
      </c>
    </row>
    <row r="1149" spans="1:6" ht="12.75">
      <c r="A1149" s="811">
        <v>98215</v>
      </c>
      <c r="B1149" s="812" t="s">
        <v>1232</v>
      </c>
      <c r="C1149" s="813" t="s">
        <v>132</v>
      </c>
      <c r="D1149" s="802">
        <v>40</v>
      </c>
      <c r="E1149" s="802">
        <v>370.86</v>
      </c>
      <c r="F1149" s="863">
        <f t="shared" si="17"/>
        <v>14834.4</v>
      </c>
    </row>
    <row r="1150" spans="1:6" ht="12.75">
      <c r="A1150" s="811">
        <v>98216</v>
      </c>
      <c r="B1150" s="812" t="s">
        <v>1233</v>
      </c>
      <c r="C1150" s="813" t="s">
        <v>132</v>
      </c>
      <c r="D1150" s="802">
        <v>40</v>
      </c>
      <c r="E1150" s="802">
        <v>15.11</v>
      </c>
      <c r="F1150" s="863">
        <f t="shared" si="17"/>
        <v>604.4</v>
      </c>
    </row>
    <row r="1151" spans="1:6" ht="12.75">
      <c r="A1151" s="811">
        <v>98217</v>
      </c>
      <c r="B1151" s="812" t="s">
        <v>1234</v>
      </c>
      <c r="C1151" s="813" t="s">
        <v>132</v>
      </c>
      <c r="D1151" s="802">
        <v>40</v>
      </c>
      <c r="E1151" s="802">
        <v>60.46</v>
      </c>
      <c r="F1151" s="863">
        <f t="shared" si="17"/>
        <v>2418.4</v>
      </c>
    </row>
    <row r="1152" spans="1:6" ht="12.75">
      <c r="A1152" s="811">
        <v>98222</v>
      </c>
      <c r="B1152" s="812" t="s">
        <v>1235</v>
      </c>
      <c r="C1152" s="813" t="s">
        <v>132</v>
      </c>
      <c r="D1152" s="802">
        <v>240</v>
      </c>
      <c r="E1152" s="802">
        <v>14.7</v>
      </c>
      <c r="F1152" s="863">
        <f t="shared" si="17"/>
        <v>3528</v>
      </c>
    </row>
    <row r="1153" spans="1:6" ht="12.75">
      <c r="A1153" s="811">
        <v>98225</v>
      </c>
      <c r="B1153" s="812" t="s">
        <v>1236</v>
      </c>
      <c r="C1153" s="813" t="s">
        <v>132</v>
      </c>
      <c r="D1153" s="802">
        <v>40</v>
      </c>
      <c r="E1153" s="802">
        <v>46.45</v>
      </c>
      <c r="F1153" s="863">
        <f t="shared" si="17"/>
        <v>1858</v>
      </c>
    </row>
    <row r="1154" spans="1:6" ht="12.75">
      <c r="A1154" s="811">
        <v>98231</v>
      </c>
      <c r="B1154" s="812" t="s">
        <v>1237</v>
      </c>
      <c r="C1154" s="813" t="s">
        <v>132</v>
      </c>
      <c r="D1154" s="802">
        <v>160</v>
      </c>
      <c r="E1154" s="802">
        <v>66.58</v>
      </c>
      <c r="F1154" s="863">
        <f t="shared" si="17"/>
        <v>10652.8</v>
      </c>
    </row>
    <row r="1155" spans="1:6" ht="25.5">
      <c r="A1155" s="817">
        <v>98232</v>
      </c>
      <c r="B1155" s="818" t="s">
        <v>1238</v>
      </c>
      <c r="C1155" s="819" t="s">
        <v>132</v>
      </c>
      <c r="D1155" s="802">
        <v>160</v>
      </c>
      <c r="E1155" s="803">
        <v>65.75</v>
      </c>
      <c r="F1155" s="865">
        <f t="shared" si="17"/>
        <v>10520</v>
      </c>
    </row>
    <row r="1156" spans="1:6" ht="25.5">
      <c r="A1156" s="808">
        <v>98234</v>
      </c>
      <c r="B1156" s="809" t="s">
        <v>1239</v>
      </c>
      <c r="C1156" s="810" t="s">
        <v>132</v>
      </c>
      <c r="D1156" s="802">
        <v>160</v>
      </c>
      <c r="E1156" s="801">
        <v>97.01</v>
      </c>
      <c r="F1156" s="863">
        <f t="shared" si="17"/>
        <v>15521.6</v>
      </c>
    </row>
    <row r="1157" spans="1:6" ht="25.5">
      <c r="A1157" s="811">
        <v>98235</v>
      </c>
      <c r="B1157" s="812" t="s">
        <v>1240</v>
      </c>
      <c r="C1157" s="813" t="s">
        <v>132</v>
      </c>
      <c r="D1157" s="802">
        <v>160</v>
      </c>
      <c r="E1157" s="802">
        <v>97.85</v>
      </c>
      <c r="F1157" s="863">
        <f t="shared" si="17"/>
        <v>15656</v>
      </c>
    </row>
    <row r="1158" spans="1:6" ht="25.5">
      <c r="A1158" s="811">
        <v>98238</v>
      </c>
      <c r="B1158" s="812" t="s">
        <v>1241</v>
      </c>
      <c r="C1158" s="813" t="s">
        <v>132</v>
      </c>
      <c r="D1158" s="802">
        <v>160</v>
      </c>
      <c r="E1158" s="802">
        <v>129.18</v>
      </c>
      <c r="F1158" s="863">
        <f t="shared" si="17"/>
        <v>20668.8</v>
      </c>
    </row>
    <row r="1159" spans="1:6" ht="25.5">
      <c r="A1159" s="811">
        <v>98239</v>
      </c>
      <c r="B1159" s="812" t="s">
        <v>1242</v>
      </c>
      <c r="C1159" s="813" t="s">
        <v>132</v>
      </c>
      <c r="D1159" s="802">
        <v>40</v>
      </c>
      <c r="E1159" s="802">
        <v>176.94</v>
      </c>
      <c r="F1159" s="863">
        <f t="shared" si="17"/>
        <v>7077.6</v>
      </c>
    </row>
    <row r="1160" spans="1:6" ht="12.75">
      <c r="A1160" s="811">
        <v>98240</v>
      </c>
      <c r="B1160" s="812" t="s">
        <v>1243</v>
      </c>
      <c r="C1160" s="813" t="s">
        <v>132</v>
      </c>
      <c r="D1160" s="802">
        <v>40</v>
      </c>
      <c r="E1160" s="802">
        <v>74.010000000000005</v>
      </c>
      <c r="F1160" s="863">
        <f t="shared" si="17"/>
        <v>2960.4</v>
      </c>
    </row>
    <row r="1161" spans="1:6" ht="12.75">
      <c r="A1161" s="811">
        <v>98241</v>
      </c>
      <c r="B1161" s="812" t="s">
        <v>1244</v>
      </c>
      <c r="C1161" s="813" t="s">
        <v>132</v>
      </c>
      <c r="D1161" s="802">
        <v>40</v>
      </c>
      <c r="E1161" s="802">
        <v>90.91</v>
      </c>
      <c r="F1161" s="863">
        <f t="shared" si="17"/>
        <v>3636.4</v>
      </c>
    </row>
    <row r="1162" spans="1:6" ht="12.75">
      <c r="A1162" s="811">
        <v>98242</v>
      </c>
      <c r="B1162" s="812" t="s">
        <v>1245</v>
      </c>
      <c r="C1162" s="813" t="s">
        <v>132</v>
      </c>
      <c r="D1162" s="802">
        <v>40</v>
      </c>
      <c r="E1162" s="802">
        <v>101.93</v>
      </c>
      <c r="F1162" s="863">
        <f t="shared" si="17"/>
        <v>4077.2</v>
      </c>
    </row>
    <row r="1163" spans="1:6" ht="12.75">
      <c r="A1163" s="811">
        <v>98243</v>
      </c>
      <c r="B1163" s="812" t="s">
        <v>1246</v>
      </c>
      <c r="C1163" s="813" t="s">
        <v>132</v>
      </c>
      <c r="D1163" s="802">
        <v>40</v>
      </c>
      <c r="E1163" s="802">
        <v>120.96</v>
      </c>
      <c r="F1163" s="863">
        <f t="shared" si="17"/>
        <v>4838.3999999999996</v>
      </c>
    </row>
    <row r="1164" spans="1:6" ht="12.75">
      <c r="A1164" s="811">
        <v>98244</v>
      </c>
      <c r="B1164" s="812" t="s">
        <v>1247</v>
      </c>
      <c r="C1164" s="813" t="s">
        <v>132</v>
      </c>
      <c r="D1164" s="802">
        <v>40</v>
      </c>
      <c r="E1164" s="802">
        <v>88.21</v>
      </c>
      <c r="F1164" s="863">
        <f t="shared" si="17"/>
        <v>3528.4</v>
      </c>
    </row>
    <row r="1165" spans="1:6" ht="12.75">
      <c r="A1165" s="811">
        <v>98245</v>
      </c>
      <c r="B1165" s="812" t="s">
        <v>1248</v>
      </c>
      <c r="C1165" s="813" t="s">
        <v>132</v>
      </c>
      <c r="D1165" s="802">
        <v>40</v>
      </c>
      <c r="E1165" s="802">
        <v>100.78</v>
      </c>
      <c r="F1165" s="863">
        <f t="shared" si="17"/>
        <v>4031.2</v>
      </c>
    </row>
    <row r="1166" spans="1:6" ht="12.75">
      <c r="A1166" s="811">
        <v>98246</v>
      </c>
      <c r="B1166" s="812" t="s">
        <v>1249</v>
      </c>
      <c r="C1166" s="813" t="s">
        <v>132</v>
      </c>
      <c r="D1166" s="802">
        <v>40</v>
      </c>
      <c r="E1166" s="802">
        <v>117.76</v>
      </c>
      <c r="F1166" s="863">
        <f t="shared" si="17"/>
        <v>4710.3999999999996</v>
      </c>
    </row>
    <row r="1167" spans="1:6" ht="12.75">
      <c r="A1167" s="811">
        <v>98247</v>
      </c>
      <c r="B1167" s="812" t="s">
        <v>1250</v>
      </c>
      <c r="C1167" s="813" t="s">
        <v>132</v>
      </c>
      <c r="D1167" s="802">
        <v>40</v>
      </c>
      <c r="E1167" s="802">
        <v>137.61000000000001</v>
      </c>
      <c r="F1167" s="863">
        <f t="shared" si="17"/>
        <v>5504.4</v>
      </c>
    </row>
    <row r="1168" spans="1:6" ht="12.75">
      <c r="A1168" s="811">
        <v>98248</v>
      </c>
      <c r="B1168" s="812" t="s">
        <v>1251</v>
      </c>
      <c r="C1168" s="813" t="s">
        <v>132</v>
      </c>
      <c r="D1168" s="802">
        <v>40</v>
      </c>
      <c r="E1168" s="802">
        <v>3.19</v>
      </c>
      <c r="F1168" s="863">
        <f t="shared" si="17"/>
        <v>127.6</v>
      </c>
    </row>
    <row r="1169" spans="1:6" ht="12.75">
      <c r="A1169" s="811">
        <v>98249</v>
      </c>
      <c r="B1169" s="812" t="s">
        <v>1252</v>
      </c>
      <c r="C1169" s="813" t="s">
        <v>132</v>
      </c>
      <c r="D1169" s="802">
        <v>40</v>
      </c>
      <c r="E1169" s="802">
        <v>3.25</v>
      </c>
      <c r="F1169" s="863">
        <f t="shared" si="17"/>
        <v>130</v>
      </c>
    </row>
    <row r="1170" spans="1:6" ht="12.75">
      <c r="A1170" s="811">
        <v>98250</v>
      </c>
      <c r="B1170" s="812" t="s">
        <v>1253</v>
      </c>
      <c r="C1170" s="813" t="s">
        <v>132</v>
      </c>
      <c r="D1170" s="802">
        <v>1200</v>
      </c>
      <c r="E1170" s="802">
        <v>3.25</v>
      </c>
      <c r="F1170" s="863">
        <f t="shared" ref="F1170:F1233" si="18" xml:space="preserve"> ROUND(D1170*E1170,2)</f>
        <v>3900</v>
      </c>
    </row>
    <row r="1171" spans="1:6" ht="12.75">
      <c r="A1171" s="811">
        <v>98251</v>
      </c>
      <c r="B1171" s="812" t="s">
        <v>1254</v>
      </c>
      <c r="C1171" s="813" t="s">
        <v>132</v>
      </c>
      <c r="D1171" s="802">
        <v>1200</v>
      </c>
      <c r="E1171" s="802">
        <v>3.56</v>
      </c>
      <c r="F1171" s="863">
        <f t="shared" si="18"/>
        <v>4272</v>
      </c>
    </row>
    <row r="1172" spans="1:6" ht="12.75">
      <c r="A1172" s="811">
        <v>98252</v>
      </c>
      <c r="B1172" s="812" t="s">
        <v>1255</v>
      </c>
      <c r="C1172" s="813" t="s">
        <v>132</v>
      </c>
      <c r="D1172" s="802">
        <v>400</v>
      </c>
      <c r="E1172" s="802">
        <v>4.6500000000000004</v>
      </c>
      <c r="F1172" s="863">
        <f t="shared" si="18"/>
        <v>1860</v>
      </c>
    </row>
    <row r="1173" spans="1:6" ht="12.75">
      <c r="A1173" s="811">
        <v>98253</v>
      </c>
      <c r="B1173" s="812" t="s">
        <v>1256</v>
      </c>
      <c r="C1173" s="813" t="s">
        <v>132</v>
      </c>
      <c r="D1173" s="802">
        <v>80</v>
      </c>
      <c r="E1173" s="802">
        <v>5.26</v>
      </c>
      <c r="F1173" s="863">
        <f t="shared" si="18"/>
        <v>420.8</v>
      </c>
    </row>
    <row r="1174" spans="1:6" ht="12.75">
      <c r="A1174" s="811">
        <v>98255</v>
      </c>
      <c r="B1174" s="812" t="s">
        <v>1257</v>
      </c>
      <c r="C1174" s="813" t="s">
        <v>132</v>
      </c>
      <c r="D1174" s="802">
        <v>400</v>
      </c>
      <c r="E1174" s="802">
        <v>6.84</v>
      </c>
      <c r="F1174" s="863">
        <f t="shared" si="18"/>
        <v>2736</v>
      </c>
    </row>
    <row r="1175" spans="1:6" ht="12.75">
      <c r="A1175" s="811">
        <v>98256</v>
      </c>
      <c r="B1175" s="812" t="s">
        <v>1258</v>
      </c>
      <c r="C1175" s="813" t="s">
        <v>132</v>
      </c>
      <c r="D1175" s="802">
        <v>1200</v>
      </c>
      <c r="E1175" s="802">
        <v>6.56</v>
      </c>
      <c r="F1175" s="863">
        <f t="shared" si="18"/>
        <v>7872</v>
      </c>
    </row>
    <row r="1176" spans="1:6" ht="12.75">
      <c r="A1176" s="811">
        <v>98257</v>
      </c>
      <c r="B1176" s="812" t="s">
        <v>1259</v>
      </c>
      <c r="C1176" s="813" t="s">
        <v>132</v>
      </c>
      <c r="D1176" s="802">
        <v>80</v>
      </c>
      <c r="E1176" s="802">
        <v>25.91</v>
      </c>
      <c r="F1176" s="863">
        <f t="shared" si="18"/>
        <v>2072.8000000000002</v>
      </c>
    </row>
    <row r="1177" spans="1:6" ht="12.75">
      <c r="A1177" s="811">
        <v>98258</v>
      </c>
      <c r="B1177" s="812" t="s">
        <v>1260</v>
      </c>
      <c r="C1177" s="813" t="s">
        <v>132</v>
      </c>
      <c r="D1177" s="802">
        <v>80</v>
      </c>
      <c r="E1177" s="802">
        <v>33.5</v>
      </c>
      <c r="F1177" s="863">
        <f t="shared" si="18"/>
        <v>2680</v>
      </c>
    </row>
    <row r="1178" spans="1:6" ht="12.75">
      <c r="A1178" s="811">
        <v>98259</v>
      </c>
      <c r="B1178" s="812" t="s">
        <v>1261</v>
      </c>
      <c r="C1178" s="813" t="s">
        <v>132</v>
      </c>
      <c r="D1178" s="802">
        <v>80</v>
      </c>
      <c r="E1178" s="802">
        <v>55.8</v>
      </c>
      <c r="F1178" s="863">
        <f t="shared" si="18"/>
        <v>4464</v>
      </c>
    </row>
    <row r="1179" spans="1:6" ht="12.75">
      <c r="A1179" s="811">
        <v>98260</v>
      </c>
      <c r="B1179" s="812" t="s">
        <v>1262</v>
      </c>
      <c r="C1179" s="813" t="s">
        <v>132</v>
      </c>
      <c r="D1179" s="802">
        <v>80</v>
      </c>
      <c r="E1179" s="802">
        <v>18.43</v>
      </c>
      <c r="F1179" s="863">
        <f t="shared" si="18"/>
        <v>1474.4</v>
      </c>
    </row>
    <row r="1180" spans="1:6" ht="12.75">
      <c r="A1180" s="811">
        <v>98261</v>
      </c>
      <c r="B1180" s="812" t="s">
        <v>1263</v>
      </c>
      <c r="C1180" s="813" t="s">
        <v>132</v>
      </c>
      <c r="D1180" s="802">
        <v>40</v>
      </c>
      <c r="E1180" s="802">
        <v>21.5</v>
      </c>
      <c r="F1180" s="863">
        <f t="shared" si="18"/>
        <v>860</v>
      </c>
    </row>
    <row r="1181" spans="1:6" ht="12.75">
      <c r="A1181" s="811">
        <v>98262</v>
      </c>
      <c r="B1181" s="812" t="s">
        <v>1264</v>
      </c>
      <c r="C1181" s="813" t="s">
        <v>132</v>
      </c>
      <c r="D1181" s="802">
        <v>80</v>
      </c>
      <c r="E1181" s="802">
        <v>22.01</v>
      </c>
      <c r="F1181" s="863">
        <f t="shared" si="18"/>
        <v>1760.8</v>
      </c>
    </row>
    <row r="1182" spans="1:6" ht="12.75">
      <c r="A1182" s="811">
        <v>98263</v>
      </c>
      <c r="B1182" s="812" t="s">
        <v>1265</v>
      </c>
      <c r="C1182" s="813" t="s">
        <v>132</v>
      </c>
      <c r="D1182" s="802">
        <v>80</v>
      </c>
      <c r="E1182" s="802">
        <v>32.700000000000003</v>
      </c>
      <c r="F1182" s="863">
        <f t="shared" si="18"/>
        <v>2616</v>
      </c>
    </row>
    <row r="1183" spans="1:6" ht="12.75">
      <c r="A1183" s="811">
        <v>98264</v>
      </c>
      <c r="B1183" s="812" t="s">
        <v>1266</v>
      </c>
      <c r="C1183" s="813" t="s">
        <v>132</v>
      </c>
      <c r="D1183" s="802">
        <v>80</v>
      </c>
      <c r="E1183" s="802">
        <v>45.86</v>
      </c>
      <c r="F1183" s="863">
        <f t="shared" si="18"/>
        <v>3668.8</v>
      </c>
    </row>
    <row r="1184" spans="1:6" ht="12.75">
      <c r="A1184" s="811">
        <v>98266</v>
      </c>
      <c r="B1184" s="812" t="s">
        <v>1267</v>
      </c>
      <c r="C1184" s="813" t="s">
        <v>132</v>
      </c>
      <c r="D1184" s="802">
        <v>80</v>
      </c>
      <c r="E1184" s="802">
        <v>26.96</v>
      </c>
      <c r="F1184" s="863">
        <f t="shared" si="18"/>
        <v>2156.8000000000002</v>
      </c>
    </row>
    <row r="1185" spans="1:6" ht="12.75">
      <c r="A1185" s="811">
        <v>98267</v>
      </c>
      <c r="B1185" s="812" t="s">
        <v>1268</v>
      </c>
      <c r="C1185" s="813" t="s">
        <v>132</v>
      </c>
      <c r="D1185" s="802">
        <v>80</v>
      </c>
      <c r="E1185" s="802">
        <v>38.74</v>
      </c>
      <c r="F1185" s="863">
        <f t="shared" si="18"/>
        <v>3099.2</v>
      </c>
    </row>
    <row r="1186" spans="1:6" ht="12.75">
      <c r="A1186" s="811">
        <v>98268</v>
      </c>
      <c r="B1186" s="812" t="s">
        <v>1269</v>
      </c>
      <c r="C1186" s="813" t="s">
        <v>132</v>
      </c>
      <c r="D1186" s="802">
        <v>80</v>
      </c>
      <c r="E1186" s="802">
        <v>41.01</v>
      </c>
      <c r="F1186" s="863">
        <f t="shared" si="18"/>
        <v>3280.8</v>
      </c>
    </row>
    <row r="1187" spans="1:6" ht="12.75">
      <c r="A1187" s="811">
        <v>98269</v>
      </c>
      <c r="B1187" s="812" t="s">
        <v>1270</v>
      </c>
      <c r="C1187" s="813" t="s">
        <v>132</v>
      </c>
      <c r="D1187" s="802">
        <v>80</v>
      </c>
      <c r="E1187" s="802">
        <v>46.71</v>
      </c>
      <c r="F1187" s="863">
        <f t="shared" si="18"/>
        <v>3736.8</v>
      </c>
    </row>
    <row r="1188" spans="1:6" ht="12.75">
      <c r="A1188" s="811">
        <v>98275</v>
      </c>
      <c r="B1188" s="812" t="s">
        <v>1271</v>
      </c>
      <c r="C1188" s="813" t="s">
        <v>132</v>
      </c>
      <c r="D1188" s="802">
        <v>40</v>
      </c>
      <c r="E1188" s="802">
        <v>16.100000000000001</v>
      </c>
      <c r="F1188" s="863">
        <f t="shared" si="18"/>
        <v>644</v>
      </c>
    </row>
    <row r="1189" spans="1:6" ht="12.75">
      <c r="A1189" s="811">
        <v>98277</v>
      </c>
      <c r="B1189" s="812" t="s">
        <v>1272</v>
      </c>
      <c r="C1189" s="813" t="s">
        <v>132</v>
      </c>
      <c r="D1189" s="802">
        <v>40</v>
      </c>
      <c r="E1189" s="802">
        <v>68.290000000000006</v>
      </c>
      <c r="F1189" s="863">
        <f t="shared" si="18"/>
        <v>2731.6</v>
      </c>
    </row>
    <row r="1190" spans="1:6" ht="12.75">
      <c r="A1190" s="811">
        <v>98290</v>
      </c>
      <c r="B1190" s="812" t="s">
        <v>1273</v>
      </c>
      <c r="C1190" s="813" t="s">
        <v>132</v>
      </c>
      <c r="D1190" s="802">
        <v>16</v>
      </c>
      <c r="E1190" s="802">
        <v>10.4</v>
      </c>
      <c r="F1190" s="863">
        <f t="shared" si="18"/>
        <v>166.4</v>
      </c>
    </row>
    <row r="1191" spans="1:6" ht="12.75">
      <c r="A1191" s="811">
        <v>98291</v>
      </c>
      <c r="B1191" s="812" t="s">
        <v>1274</v>
      </c>
      <c r="C1191" s="813" t="s">
        <v>132</v>
      </c>
      <c r="D1191" s="802">
        <v>16</v>
      </c>
      <c r="E1191" s="802">
        <v>86.79</v>
      </c>
      <c r="F1191" s="863">
        <f t="shared" si="18"/>
        <v>1388.64</v>
      </c>
    </row>
    <row r="1192" spans="1:6" ht="12.75">
      <c r="A1192" s="811">
        <v>98292</v>
      </c>
      <c r="B1192" s="812" t="s">
        <v>1275</v>
      </c>
      <c r="C1192" s="813" t="s">
        <v>132</v>
      </c>
      <c r="D1192" s="802">
        <v>16</v>
      </c>
      <c r="E1192" s="802">
        <v>118.04</v>
      </c>
      <c r="F1192" s="863">
        <f t="shared" si="18"/>
        <v>1888.64</v>
      </c>
    </row>
    <row r="1193" spans="1:6" ht="12.75">
      <c r="A1193" s="811">
        <v>98293</v>
      </c>
      <c r="B1193" s="812" t="s">
        <v>1276</v>
      </c>
      <c r="C1193" s="813" t="s">
        <v>132</v>
      </c>
      <c r="D1193" s="802">
        <v>16</v>
      </c>
      <c r="E1193" s="802">
        <v>344.04</v>
      </c>
      <c r="F1193" s="863">
        <f t="shared" si="18"/>
        <v>5504.64</v>
      </c>
    </row>
    <row r="1194" spans="1:6" ht="12.75">
      <c r="A1194" s="811">
        <v>98294</v>
      </c>
      <c r="B1194" s="812" t="s">
        <v>1277</v>
      </c>
      <c r="C1194" s="813" t="s">
        <v>132</v>
      </c>
      <c r="D1194" s="802">
        <v>16</v>
      </c>
      <c r="E1194" s="802">
        <v>23.3</v>
      </c>
      <c r="F1194" s="863">
        <f t="shared" si="18"/>
        <v>372.8</v>
      </c>
    </row>
    <row r="1195" spans="1:6" ht="12.75">
      <c r="A1195" s="811">
        <v>98295</v>
      </c>
      <c r="B1195" s="812" t="s">
        <v>1278</v>
      </c>
      <c r="C1195" s="813" t="s">
        <v>132</v>
      </c>
      <c r="D1195" s="802">
        <v>16</v>
      </c>
      <c r="E1195" s="802">
        <v>8.08</v>
      </c>
      <c r="F1195" s="863">
        <f t="shared" si="18"/>
        <v>129.28</v>
      </c>
    </row>
    <row r="1196" spans="1:6" ht="12.75">
      <c r="A1196" s="811">
        <v>98296</v>
      </c>
      <c r="B1196" s="812" t="s">
        <v>1279</v>
      </c>
      <c r="C1196" s="813" t="s">
        <v>132</v>
      </c>
      <c r="D1196" s="802">
        <v>16</v>
      </c>
      <c r="E1196" s="802">
        <v>126.93</v>
      </c>
      <c r="F1196" s="863">
        <f t="shared" si="18"/>
        <v>2030.88</v>
      </c>
    </row>
    <row r="1197" spans="1:6" ht="12.75">
      <c r="A1197" s="811">
        <v>98297</v>
      </c>
      <c r="B1197" s="812" t="s">
        <v>1280</v>
      </c>
      <c r="C1197" s="813" t="s">
        <v>132</v>
      </c>
      <c r="D1197" s="802">
        <v>16</v>
      </c>
      <c r="E1197" s="802">
        <v>29.94</v>
      </c>
      <c r="F1197" s="863">
        <f t="shared" si="18"/>
        <v>479.04</v>
      </c>
    </row>
    <row r="1198" spans="1:6" ht="12.75">
      <c r="A1198" s="811">
        <v>98299</v>
      </c>
      <c r="B1198" s="812" t="s">
        <v>1281</v>
      </c>
      <c r="C1198" s="813" t="s">
        <v>132</v>
      </c>
      <c r="D1198" s="802">
        <v>16</v>
      </c>
      <c r="E1198" s="802">
        <v>71.2</v>
      </c>
      <c r="F1198" s="863">
        <f t="shared" si="18"/>
        <v>1139.2</v>
      </c>
    </row>
    <row r="1199" spans="1:6" ht="12.75">
      <c r="A1199" s="814">
        <v>98300</v>
      </c>
      <c r="B1199" s="815" t="s">
        <v>1282</v>
      </c>
      <c r="C1199" s="816" t="s">
        <v>134</v>
      </c>
      <c r="D1199" s="802"/>
      <c r="E1199" s="802"/>
      <c r="F1199" s="863"/>
    </row>
    <row r="1200" spans="1:6" ht="12.75">
      <c r="A1200" s="811">
        <v>98320</v>
      </c>
      <c r="B1200" s="812" t="s">
        <v>1283</v>
      </c>
      <c r="C1200" s="813" t="s">
        <v>122</v>
      </c>
      <c r="D1200" s="802">
        <v>240</v>
      </c>
      <c r="E1200" s="802">
        <v>2.21</v>
      </c>
      <c r="F1200" s="863">
        <f t="shared" si="18"/>
        <v>530.4</v>
      </c>
    </row>
    <row r="1201" spans="1:6" ht="12.75">
      <c r="A1201" s="811">
        <v>98351</v>
      </c>
      <c r="B1201" s="812" t="s">
        <v>1284</v>
      </c>
      <c r="C1201" s="813" t="s">
        <v>132</v>
      </c>
      <c r="D1201" s="802">
        <v>16</v>
      </c>
      <c r="E1201" s="802">
        <v>89.4</v>
      </c>
      <c r="F1201" s="863">
        <f t="shared" si="18"/>
        <v>1430.4</v>
      </c>
    </row>
    <row r="1202" spans="1:6" ht="12.75">
      <c r="A1202" s="811">
        <v>98355</v>
      </c>
      <c r="B1202" s="812" t="s">
        <v>1285</v>
      </c>
      <c r="C1202" s="813" t="s">
        <v>132</v>
      </c>
      <c r="D1202" s="802">
        <v>16</v>
      </c>
      <c r="E1202" s="802">
        <v>180.8</v>
      </c>
      <c r="F1202" s="863">
        <f t="shared" si="18"/>
        <v>2892.8</v>
      </c>
    </row>
    <row r="1203" spans="1:6" ht="12.75">
      <c r="A1203" s="811">
        <v>98357</v>
      </c>
      <c r="B1203" s="812" t="s">
        <v>1286</v>
      </c>
      <c r="C1203" s="813" t="s">
        <v>132</v>
      </c>
      <c r="D1203" s="802">
        <v>160</v>
      </c>
      <c r="E1203" s="802">
        <v>24.25</v>
      </c>
      <c r="F1203" s="863">
        <f t="shared" si="18"/>
        <v>3880</v>
      </c>
    </row>
    <row r="1204" spans="1:6" ht="12.75">
      <c r="A1204" s="811">
        <v>98358</v>
      </c>
      <c r="B1204" s="812" t="s">
        <v>1287</v>
      </c>
      <c r="C1204" s="813" t="s">
        <v>132</v>
      </c>
      <c r="D1204" s="802">
        <v>160</v>
      </c>
      <c r="E1204" s="802">
        <v>46.55</v>
      </c>
      <c r="F1204" s="863">
        <f t="shared" si="18"/>
        <v>7448</v>
      </c>
    </row>
    <row r="1205" spans="1:6" ht="12.75">
      <c r="A1205" s="811">
        <v>98362</v>
      </c>
      <c r="B1205" s="812" t="s">
        <v>1288</v>
      </c>
      <c r="C1205" s="813" t="s">
        <v>132</v>
      </c>
      <c r="D1205" s="802">
        <v>8</v>
      </c>
      <c r="E1205" s="802">
        <v>253.4</v>
      </c>
      <c r="F1205" s="863">
        <f t="shared" si="18"/>
        <v>2027.2</v>
      </c>
    </row>
    <row r="1206" spans="1:6" ht="12.75">
      <c r="A1206" s="811">
        <v>98363</v>
      </c>
      <c r="B1206" s="812" t="s">
        <v>1289</v>
      </c>
      <c r="C1206" s="813" t="s">
        <v>132</v>
      </c>
      <c r="D1206" s="802">
        <v>8</v>
      </c>
      <c r="E1206" s="802">
        <v>109.26</v>
      </c>
      <c r="F1206" s="863">
        <f t="shared" si="18"/>
        <v>874.08</v>
      </c>
    </row>
    <row r="1207" spans="1:6" ht="12.75">
      <c r="A1207" s="811">
        <v>98365</v>
      </c>
      <c r="B1207" s="812" t="s">
        <v>1290</v>
      </c>
      <c r="C1207" s="813" t="s">
        <v>132</v>
      </c>
      <c r="D1207" s="802">
        <v>8</v>
      </c>
      <c r="E1207" s="802">
        <v>848.65</v>
      </c>
      <c r="F1207" s="863">
        <f t="shared" si="18"/>
        <v>6789.2</v>
      </c>
    </row>
    <row r="1208" spans="1:6" ht="12.75">
      <c r="A1208" s="811">
        <v>98366</v>
      </c>
      <c r="B1208" s="812" t="s">
        <v>1291</v>
      </c>
      <c r="C1208" s="813" t="s">
        <v>132</v>
      </c>
      <c r="D1208" s="802">
        <v>8</v>
      </c>
      <c r="E1208" s="802">
        <v>1103.53</v>
      </c>
      <c r="F1208" s="863">
        <f t="shared" si="18"/>
        <v>8828.24</v>
      </c>
    </row>
    <row r="1209" spans="1:6" ht="12.75">
      <c r="A1209" s="811">
        <v>98370</v>
      </c>
      <c r="B1209" s="812" t="s">
        <v>1292</v>
      </c>
      <c r="C1209" s="813" t="s">
        <v>132</v>
      </c>
      <c r="D1209" s="802">
        <v>8</v>
      </c>
      <c r="E1209" s="802">
        <v>1004.05</v>
      </c>
      <c r="F1209" s="863">
        <f t="shared" si="18"/>
        <v>8032.4</v>
      </c>
    </row>
    <row r="1210" spans="1:6" ht="12.75">
      <c r="A1210" s="811">
        <v>98371</v>
      </c>
      <c r="B1210" s="812" t="s">
        <v>1293</v>
      </c>
      <c r="C1210" s="813" t="s">
        <v>132</v>
      </c>
      <c r="D1210" s="802">
        <v>8</v>
      </c>
      <c r="E1210" s="802">
        <v>1157.23</v>
      </c>
      <c r="F1210" s="863">
        <f t="shared" si="18"/>
        <v>9257.84</v>
      </c>
    </row>
    <row r="1211" spans="1:6" ht="12.75">
      <c r="A1211" s="811">
        <v>98372</v>
      </c>
      <c r="B1211" s="812" t="s">
        <v>1294</v>
      </c>
      <c r="C1211" s="813" t="s">
        <v>132</v>
      </c>
      <c r="D1211" s="802">
        <v>8</v>
      </c>
      <c r="E1211" s="802">
        <v>1341.73</v>
      </c>
      <c r="F1211" s="863">
        <f t="shared" si="18"/>
        <v>10733.84</v>
      </c>
    </row>
    <row r="1212" spans="1:6" ht="12.75">
      <c r="A1212" s="811">
        <v>98374</v>
      </c>
      <c r="B1212" s="812" t="s">
        <v>1295</v>
      </c>
      <c r="C1212" s="813" t="s">
        <v>132</v>
      </c>
      <c r="D1212" s="802">
        <v>8</v>
      </c>
      <c r="E1212" s="802">
        <v>1506.79</v>
      </c>
      <c r="F1212" s="863">
        <f t="shared" si="18"/>
        <v>12054.32</v>
      </c>
    </row>
    <row r="1213" spans="1:6" ht="12.75">
      <c r="A1213" s="811">
        <v>98376</v>
      </c>
      <c r="B1213" s="812" t="s">
        <v>1296</v>
      </c>
      <c r="C1213" s="813" t="s">
        <v>132</v>
      </c>
      <c r="D1213" s="802">
        <v>80</v>
      </c>
      <c r="E1213" s="802">
        <v>15.25</v>
      </c>
      <c r="F1213" s="863">
        <f t="shared" si="18"/>
        <v>1220</v>
      </c>
    </row>
    <row r="1214" spans="1:6" ht="12.75">
      <c r="A1214" s="811">
        <v>98377</v>
      </c>
      <c r="B1214" s="812" t="s">
        <v>1297</v>
      </c>
      <c r="C1214" s="813" t="s">
        <v>132</v>
      </c>
      <c r="D1214" s="802">
        <v>80</v>
      </c>
      <c r="E1214" s="802">
        <v>14.93</v>
      </c>
      <c r="F1214" s="863">
        <f t="shared" si="18"/>
        <v>1194.4000000000001</v>
      </c>
    </row>
    <row r="1215" spans="1:6" ht="12.75">
      <c r="A1215" s="811">
        <v>98378</v>
      </c>
      <c r="B1215" s="812" t="s">
        <v>1298</v>
      </c>
      <c r="C1215" s="813" t="s">
        <v>132</v>
      </c>
      <c r="D1215" s="802">
        <v>80</v>
      </c>
      <c r="E1215" s="802">
        <v>18.54</v>
      </c>
      <c r="F1215" s="863">
        <f t="shared" si="18"/>
        <v>1483.2</v>
      </c>
    </row>
    <row r="1216" spans="1:6" ht="12.75">
      <c r="A1216" s="811">
        <v>98379</v>
      </c>
      <c r="B1216" s="812" t="s">
        <v>1299</v>
      </c>
      <c r="C1216" s="813" t="s">
        <v>132</v>
      </c>
      <c r="D1216" s="802">
        <v>80</v>
      </c>
      <c r="E1216" s="802">
        <v>19.950000000000003</v>
      </c>
      <c r="F1216" s="863">
        <f t="shared" si="18"/>
        <v>1596</v>
      </c>
    </row>
    <row r="1217" spans="1:6" ht="12.75">
      <c r="A1217" s="811">
        <v>98382</v>
      </c>
      <c r="B1217" s="812" t="s">
        <v>1300</v>
      </c>
      <c r="C1217" s="813" t="s">
        <v>132</v>
      </c>
      <c r="D1217" s="802">
        <v>80</v>
      </c>
      <c r="E1217" s="802">
        <v>40.659999999999997</v>
      </c>
      <c r="F1217" s="863">
        <f t="shared" si="18"/>
        <v>3252.8</v>
      </c>
    </row>
    <row r="1218" spans="1:6" ht="12.75">
      <c r="A1218" s="811">
        <v>98383</v>
      </c>
      <c r="B1218" s="812" t="s">
        <v>1301</v>
      </c>
      <c r="C1218" s="813" t="s">
        <v>132</v>
      </c>
      <c r="D1218" s="802">
        <v>80</v>
      </c>
      <c r="E1218" s="802">
        <v>10.81</v>
      </c>
      <c r="F1218" s="863">
        <f t="shared" si="18"/>
        <v>864.8</v>
      </c>
    </row>
    <row r="1219" spans="1:6" ht="12.75">
      <c r="A1219" s="811">
        <v>98385</v>
      </c>
      <c r="B1219" s="812" t="s">
        <v>1302</v>
      </c>
      <c r="C1219" s="813" t="s">
        <v>132</v>
      </c>
      <c r="D1219" s="802">
        <v>80</v>
      </c>
      <c r="E1219" s="802">
        <v>12</v>
      </c>
      <c r="F1219" s="863">
        <f t="shared" si="18"/>
        <v>960</v>
      </c>
    </row>
    <row r="1220" spans="1:6" ht="12.75">
      <c r="A1220" s="811">
        <v>98390</v>
      </c>
      <c r="B1220" s="812" t="s">
        <v>1303</v>
      </c>
      <c r="C1220" s="813" t="s">
        <v>132</v>
      </c>
      <c r="D1220" s="802">
        <v>80</v>
      </c>
      <c r="E1220" s="802">
        <v>149.46</v>
      </c>
      <c r="F1220" s="863">
        <f t="shared" si="18"/>
        <v>11956.8</v>
      </c>
    </row>
    <row r="1221" spans="1:6" ht="12.75">
      <c r="A1221" s="811">
        <v>98391</v>
      </c>
      <c r="B1221" s="812" t="s">
        <v>1304</v>
      </c>
      <c r="C1221" s="813" t="s">
        <v>132</v>
      </c>
      <c r="D1221" s="802">
        <v>80</v>
      </c>
      <c r="E1221" s="802">
        <v>28.700000000000003</v>
      </c>
      <c r="F1221" s="863">
        <f t="shared" si="18"/>
        <v>2296</v>
      </c>
    </row>
    <row r="1222" spans="1:6" ht="12.75">
      <c r="A1222" s="811">
        <v>98395</v>
      </c>
      <c r="B1222" s="812" t="s">
        <v>1305</v>
      </c>
      <c r="C1222" s="813" t="s">
        <v>132</v>
      </c>
      <c r="D1222" s="802">
        <v>80</v>
      </c>
      <c r="E1222" s="802">
        <v>71.489999999999995</v>
      </c>
      <c r="F1222" s="863">
        <f t="shared" si="18"/>
        <v>5719.2</v>
      </c>
    </row>
    <row r="1223" spans="1:6" ht="12.75">
      <c r="A1223" s="811">
        <v>98397</v>
      </c>
      <c r="B1223" s="812" t="s">
        <v>1306</v>
      </c>
      <c r="C1223" s="813" t="s">
        <v>132</v>
      </c>
      <c r="D1223" s="802">
        <v>40</v>
      </c>
      <c r="E1223" s="802">
        <v>176.83</v>
      </c>
      <c r="F1223" s="863">
        <f t="shared" si="18"/>
        <v>7073.2</v>
      </c>
    </row>
    <row r="1224" spans="1:6" ht="12.75">
      <c r="A1224" s="814">
        <v>98400</v>
      </c>
      <c r="B1224" s="815" t="s">
        <v>1307</v>
      </c>
      <c r="C1224" s="816" t="s">
        <v>134</v>
      </c>
      <c r="D1224" s="802"/>
      <c r="E1224" s="802"/>
      <c r="F1224" s="863"/>
    </row>
    <row r="1225" spans="1:6" ht="12.75">
      <c r="A1225" s="811">
        <v>98401</v>
      </c>
      <c r="B1225" s="812" t="s">
        <v>1308</v>
      </c>
      <c r="C1225" s="813" t="s">
        <v>132</v>
      </c>
      <c r="D1225" s="802">
        <v>160</v>
      </c>
      <c r="E1225" s="802">
        <v>7.99</v>
      </c>
      <c r="F1225" s="863">
        <f t="shared" si="18"/>
        <v>1278.4000000000001</v>
      </c>
    </row>
    <row r="1226" spans="1:6" ht="12.75">
      <c r="A1226" s="811">
        <v>98402</v>
      </c>
      <c r="B1226" s="812" t="s">
        <v>1309</v>
      </c>
      <c r="C1226" s="813" t="s">
        <v>132</v>
      </c>
      <c r="D1226" s="802">
        <v>160</v>
      </c>
      <c r="E1226" s="802">
        <v>8.06</v>
      </c>
      <c r="F1226" s="863">
        <f t="shared" si="18"/>
        <v>1289.5999999999999</v>
      </c>
    </row>
    <row r="1227" spans="1:6" ht="12.75">
      <c r="A1227" s="811">
        <v>98411</v>
      </c>
      <c r="B1227" s="812" t="s">
        <v>1310</v>
      </c>
      <c r="C1227" s="813" t="s">
        <v>132</v>
      </c>
      <c r="D1227" s="802">
        <v>160</v>
      </c>
      <c r="E1227" s="802">
        <v>6.61</v>
      </c>
      <c r="F1227" s="863">
        <f t="shared" si="18"/>
        <v>1057.5999999999999</v>
      </c>
    </row>
    <row r="1228" spans="1:6" ht="12.75">
      <c r="A1228" s="811">
        <v>98418</v>
      </c>
      <c r="B1228" s="812" t="s">
        <v>1311</v>
      </c>
      <c r="C1228" s="813" t="s">
        <v>132</v>
      </c>
      <c r="D1228" s="802">
        <v>160</v>
      </c>
      <c r="E1228" s="802">
        <v>13.31</v>
      </c>
      <c r="F1228" s="863">
        <f t="shared" si="18"/>
        <v>2129.6</v>
      </c>
    </row>
    <row r="1229" spans="1:6" ht="12.75">
      <c r="A1229" s="811">
        <v>98421</v>
      </c>
      <c r="B1229" s="812" t="s">
        <v>1312</v>
      </c>
      <c r="C1229" s="813" t="s">
        <v>132</v>
      </c>
      <c r="D1229" s="802">
        <v>160</v>
      </c>
      <c r="E1229" s="802">
        <v>8.6300000000000008</v>
      </c>
      <c r="F1229" s="863">
        <f t="shared" si="18"/>
        <v>1380.8</v>
      </c>
    </row>
    <row r="1230" spans="1:6" ht="12.75">
      <c r="A1230" s="811">
        <v>98423</v>
      </c>
      <c r="B1230" s="812" t="s">
        <v>1313</v>
      </c>
      <c r="C1230" s="813" t="s">
        <v>132</v>
      </c>
      <c r="D1230" s="802">
        <v>160</v>
      </c>
      <c r="E1230" s="802">
        <v>10.71</v>
      </c>
      <c r="F1230" s="863">
        <f t="shared" si="18"/>
        <v>1713.6</v>
      </c>
    </row>
    <row r="1231" spans="1:6" ht="12.75">
      <c r="A1231" s="811">
        <v>98424</v>
      </c>
      <c r="B1231" s="812" t="s">
        <v>1314</v>
      </c>
      <c r="C1231" s="813" t="s">
        <v>132</v>
      </c>
      <c r="D1231" s="802">
        <v>160</v>
      </c>
      <c r="E1231" s="802">
        <v>10.89</v>
      </c>
      <c r="F1231" s="863">
        <f t="shared" si="18"/>
        <v>1742.4</v>
      </c>
    </row>
    <row r="1232" spans="1:6" ht="12.75">
      <c r="A1232" s="811">
        <v>98425</v>
      </c>
      <c r="B1232" s="812" t="s">
        <v>1315</v>
      </c>
      <c r="C1232" s="813" t="s">
        <v>132</v>
      </c>
      <c r="D1232" s="802">
        <v>160</v>
      </c>
      <c r="E1232" s="802">
        <v>8.73</v>
      </c>
      <c r="F1232" s="863">
        <f t="shared" si="18"/>
        <v>1396.8</v>
      </c>
    </row>
    <row r="1233" spans="1:6" ht="12.75">
      <c r="A1233" s="811">
        <v>98427</v>
      </c>
      <c r="B1233" s="812" t="s">
        <v>1316</v>
      </c>
      <c r="C1233" s="813" t="s">
        <v>132</v>
      </c>
      <c r="D1233" s="802">
        <v>160</v>
      </c>
      <c r="E1233" s="802">
        <v>13.85</v>
      </c>
      <c r="F1233" s="863">
        <f t="shared" si="18"/>
        <v>2216</v>
      </c>
    </row>
    <row r="1234" spans="1:6" ht="12.75">
      <c r="A1234" s="811">
        <v>98436</v>
      </c>
      <c r="B1234" s="812" t="s">
        <v>1317</v>
      </c>
      <c r="C1234" s="813" t="s">
        <v>132</v>
      </c>
      <c r="D1234" s="802">
        <v>40</v>
      </c>
      <c r="E1234" s="802">
        <v>20.89</v>
      </c>
      <c r="F1234" s="863">
        <f t="shared" ref="F1234:F1294" si="19" xml:space="preserve"> ROUND(D1234*E1234,2)</f>
        <v>835.6</v>
      </c>
    </row>
    <row r="1235" spans="1:6" ht="12.75">
      <c r="A1235" s="811">
        <v>98437</v>
      </c>
      <c r="B1235" s="812" t="s">
        <v>1318</v>
      </c>
      <c r="C1235" s="813" t="s">
        <v>132</v>
      </c>
      <c r="D1235" s="802">
        <v>40</v>
      </c>
      <c r="E1235" s="802">
        <v>20.309999999999999</v>
      </c>
      <c r="F1235" s="863">
        <f t="shared" si="19"/>
        <v>812.4</v>
      </c>
    </row>
    <row r="1236" spans="1:6" ht="12.75">
      <c r="A1236" s="811">
        <v>98440</v>
      </c>
      <c r="B1236" s="812" t="s">
        <v>1319</v>
      </c>
      <c r="C1236" s="813" t="s">
        <v>132</v>
      </c>
      <c r="D1236" s="802">
        <v>40</v>
      </c>
      <c r="E1236" s="802">
        <v>27.89</v>
      </c>
      <c r="F1236" s="863">
        <f t="shared" si="19"/>
        <v>1115.5999999999999</v>
      </c>
    </row>
    <row r="1237" spans="1:6" ht="12.75">
      <c r="A1237" s="811">
        <v>98441</v>
      </c>
      <c r="B1237" s="812" t="s">
        <v>1320</v>
      </c>
      <c r="C1237" s="813" t="s">
        <v>132</v>
      </c>
      <c r="D1237" s="802">
        <v>40</v>
      </c>
      <c r="E1237" s="802">
        <v>27.44</v>
      </c>
      <c r="F1237" s="863">
        <f t="shared" si="19"/>
        <v>1097.5999999999999</v>
      </c>
    </row>
    <row r="1238" spans="1:6" ht="12.75">
      <c r="A1238" s="811">
        <v>98442</v>
      </c>
      <c r="B1238" s="812" t="s">
        <v>1321</v>
      </c>
      <c r="C1238" s="813" t="s">
        <v>132</v>
      </c>
      <c r="D1238" s="802">
        <v>40</v>
      </c>
      <c r="E1238" s="802">
        <v>27.44</v>
      </c>
      <c r="F1238" s="863">
        <f t="shared" si="19"/>
        <v>1097.5999999999999</v>
      </c>
    </row>
    <row r="1239" spans="1:6" ht="12.75">
      <c r="A1239" s="811">
        <v>98443</v>
      </c>
      <c r="B1239" s="812" t="s">
        <v>1322</v>
      </c>
      <c r="C1239" s="813" t="s">
        <v>132</v>
      </c>
      <c r="D1239" s="802">
        <v>40</v>
      </c>
      <c r="E1239" s="802">
        <v>33.11</v>
      </c>
      <c r="F1239" s="863">
        <f t="shared" si="19"/>
        <v>1324.4</v>
      </c>
    </row>
    <row r="1240" spans="1:6" ht="12.75">
      <c r="A1240" s="811">
        <v>98445</v>
      </c>
      <c r="B1240" s="812" t="s">
        <v>1323</v>
      </c>
      <c r="C1240" s="813" t="s">
        <v>132</v>
      </c>
      <c r="D1240" s="802">
        <v>40</v>
      </c>
      <c r="E1240" s="802">
        <v>32.68</v>
      </c>
      <c r="F1240" s="863">
        <f t="shared" si="19"/>
        <v>1307.2</v>
      </c>
    </row>
    <row r="1241" spans="1:6" ht="12.75">
      <c r="A1241" s="811">
        <v>98457</v>
      </c>
      <c r="B1241" s="812" t="s">
        <v>1324</v>
      </c>
      <c r="C1241" s="813" t="s">
        <v>132</v>
      </c>
      <c r="D1241" s="802">
        <v>40</v>
      </c>
      <c r="E1241" s="802">
        <v>5.14</v>
      </c>
      <c r="F1241" s="863">
        <f t="shared" si="19"/>
        <v>205.6</v>
      </c>
    </row>
    <row r="1242" spans="1:6" ht="12.75">
      <c r="A1242" s="811">
        <v>98462</v>
      </c>
      <c r="B1242" s="812" t="s">
        <v>1325</v>
      </c>
      <c r="C1242" s="813" t="s">
        <v>122</v>
      </c>
      <c r="D1242" s="802">
        <v>80</v>
      </c>
      <c r="E1242" s="802">
        <v>33.849999999999994</v>
      </c>
      <c r="F1242" s="863">
        <f t="shared" si="19"/>
        <v>2708</v>
      </c>
    </row>
    <row r="1243" spans="1:6" ht="12.75">
      <c r="A1243" s="814">
        <v>98500</v>
      </c>
      <c r="B1243" s="815" t="s">
        <v>1326</v>
      </c>
      <c r="C1243" s="816" t="s">
        <v>134</v>
      </c>
      <c r="D1243" s="802"/>
      <c r="E1243" s="802"/>
      <c r="F1243" s="863"/>
    </row>
    <row r="1244" spans="1:6" ht="12.75">
      <c r="A1244" s="811">
        <v>98510</v>
      </c>
      <c r="B1244" s="812" t="s">
        <v>1327</v>
      </c>
      <c r="C1244" s="813" t="s">
        <v>132</v>
      </c>
      <c r="D1244" s="802">
        <v>40</v>
      </c>
      <c r="E1244" s="802">
        <v>95.03</v>
      </c>
      <c r="F1244" s="863">
        <f t="shared" si="19"/>
        <v>3801.2</v>
      </c>
    </row>
    <row r="1245" spans="1:6" ht="12.75">
      <c r="A1245" s="811">
        <v>98512</v>
      </c>
      <c r="B1245" s="812" t="s">
        <v>1328</v>
      </c>
      <c r="C1245" s="813" t="s">
        <v>132</v>
      </c>
      <c r="D1245" s="802">
        <v>40</v>
      </c>
      <c r="E1245" s="802">
        <v>103.9</v>
      </c>
      <c r="F1245" s="863">
        <f t="shared" si="19"/>
        <v>4156</v>
      </c>
    </row>
    <row r="1246" spans="1:6" ht="12.75">
      <c r="A1246" s="811">
        <v>98513</v>
      </c>
      <c r="B1246" s="812" t="s">
        <v>1329</v>
      </c>
      <c r="C1246" s="813" t="s">
        <v>132</v>
      </c>
      <c r="D1246" s="802">
        <v>40</v>
      </c>
      <c r="E1246" s="802">
        <v>109.80000000000001</v>
      </c>
      <c r="F1246" s="863">
        <f t="shared" si="19"/>
        <v>4392</v>
      </c>
    </row>
    <row r="1247" spans="1:6" ht="12.75">
      <c r="A1247" s="811">
        <v>98514</v>
      </c>
      <c r="B1247" s="812" t="s">
        <v>1330</v>
      </c>
      <c r="C1247" s="813" t="s">
        <v>132</v>
      </c>
      <c r="D1247" s="802">
        <v>40</v>
      </c>
      <c r="E1247" s="802">
        <v>115.53</v>
      </c>
      <c r="F1247" s="863">
        <f t="shared" si="19"/>
        <v>4621.2</v>
      </c>
    </row>
    <row r="1248" spans="1:6" ht="12.75">
      <c r="A1248" s="811">
        <v>98526</v>
      </c>
      <c r="B1248" s="812" t="s">
        <v>1331</v>
      </c>
      <c r="C1248" s="813" t="s">
        <v>132</v>
      </c>
      <c r="D1248" s="802">
        <v>40</v>
      </c>
      <c r="E1248" s="802">
        <v>81.010000000000005</v>
      </c>
      <c r="F1248" s="863">
        <f t="shared" si="19"/>
        <v>3240.4</v>
      </c>
    </row>
    <row r="1249" spans="1:6" ht="12.75">
      <c r="A1249" s="811">
        <v>98527</v>
      </c>
      <c r="B1249" s="812" t="s">
        <v>1332</v>
      </c>
      <c r="C1249" s="813" t="s">
        <v>132</v>
      </c>
      <c r="D1249" s="802">
        <v>40</v>
      </c>
      <c r="E1249" s="802">
        <v>81.66</v>
      </c>
      <c r="F1249" s="863">
        <f t="shared" si="19"/>
        <v>3266.4</v>
      </c>
    </row>
    <row r="1250" spans="1:6" ht="12.75">
      <c r="A1250" s="811">
        <v>98528</v>
      </c>
      <c r="B1250" s="812" t="s">
        <v>1333</v>
      </c>
      <c r="C1250" s="813" t="s">
        <v>132</v>
      </c>
      <c r="D1250" s="802">
        <v>40</v>
      </c>
      <c r="E1250" s="802">
        <v>99.81</v>
      </c>
      <c r="F1250" s="863">
        <f t="shared" si="19"/>
        <v>3992.4</v>
      </c>
    </row>
    <row r="1251" spans="1:6" ht="12.75">
      <c r="A1251" s="811">
        <v>98529</v>
      </c>
      <c r="B1251" s="812" t="s">
        <v>1334</v>
      </c>
      <c r="C1251" s="813" t="s">
        <v>132</v>
      </c>
      <c r="D1251" s="802">
        <v>40</v>
      </c>
      <c r="E1251" s="802">
        <v>105.38</v>
      </c>
      <c r="F1251" s="863">
        <f t="shared" si="19"/>
        <v>4215.2</v>
      </c>
    </row>
    <row r="1252" spans="1:6" ht="12.75">
      <c r="A1252" s="811">
        <v>98530</v>
      </c>
      <c r="B1252" s="812" t="s">
        <v>1335</v>
      </c>
      <c r="C1252" s="813" t="s">
        <v>132</v>
      </c>
      <c r="D1252" s="802">
        <v>160</v>
      </c>
      <c r="E1252" s="802">
        <v>57.23</v>
      </c>
      <c r="F1252" s="863">
        <f t="shared" si="19"/>
        <v>9156.7999999999993</v>
      </c>
    </row>
    <row r="1253" spans="1:6" ht="12.75">
      <c r="A1253" s="811">
        <v>98531</v>
      </c>
      <c r="B1253" s="812" t="s">
        <v>1336</v>
      </c>
      <c r="C1253" s="813" t="s">
        <v>132</v>
      </c>
      <c r="D1253" s="802">
        <v>160</v>
      </c>
      <c r="E1253" s="802">
        <v>55.48</v>
      </c>
      <c r="F1253" s="863">
        <f t="shared" si="19"/>
        <v>8876.7999999999993</v>
      </c>
    </row>
    <row r="1254" spans="1:6" ht="12.75">
      <c r="A1254" s="811">
        <v>98532</v>
      </c>
      <c r="B1254" s="812" t="s">
        <v>1337</v>
      </c>
      <c r="C1254" s="813" t="s">
        <v>132</v>
      </c>
      <c r="D1254" s="802">
        <v>160</v>
      </c>
      <c r="E1254" s="802">
        <v>75.510000000000005</v>
      </c>
      <c r="F1254" s="863">
        <f t="shared" si="19"/>
        <v>12081.6</v>
      </c>
    </row>
    <row r="1255" spans="1:6" ht="12.75">
      <c r="A1255" s="811">
        <v>98533</v>
      </c>
      <c r="B1255" s="812" t="s">
        <v>1338</v>
      </c>
      <c r="C1255" s="813" t="s">
        <v>132</v>
      </c>
      <c r="D1255" s="802">
        <v>160</v>
      </c>
      <c r="E1255" s="802">
        <v>76.2</v>
      </c>
      <c r="F1255" s="863">
        <f t="shared" si="19"/>
        <v>12192</v>
      </c>
    </row>
    <row r="1256" spans="1:6" ht="12.75">
      <c r="A1256" s="811">
        <v>98540</v>
      </c>
      <c r="B1256" s="812" t="s">
        <v>1339</v>
      </c>
      <c r="C1256" s="813" t="s">
        <v>132</v>
      </c>
      <c r="D1256" s="802">
        <v>80</v>
      </c>
      <c r="E1256" s="802">
        <v>126.88</v>
      </c>
      <c r="F1256" s="863">
        <f t="shared" si="19"/>
        <v>10150.4</v>
      </c>
    </row>
    <row r="1257" spans="1:6" ht="12.75">
      <c r="A1257" s="811">
        <v>98541</v>
      </c>
      <c r="B1257" s="812" t="s">
        <v>1340</v>
      </c>
      <c r="C1257" s="813" t="s">
        <v>132</v>
      </c>
      <c r="D1257" s="802">
        <v>80</v>
      </c>
      <c r="E1257" s="802">
        <v>129.83000000000001</v>
      </c>
      <c r="F1257" s="863">
        <f t="shared" si="19"/>
        <v>10386.4</v>
      </c>
    </row>
    <row r="1258" spans="1:6" ht="12.75">
      <c r="A1258" s="811">
        <v>98560</v>
      </c>
      <c r="B1258" s="812" t="s">
        <v>1341</v>
      </c>
      <c r="C1258" s="813" t="s">
        <v>132</v>
      </c>
      <c r="D1258" s="802">
        <v>80</v>
      </c>
      <c r="E1258" s="802">
        <v>161.04</v>
      </c>
      <c r="F1258" s="863">
        <f t="shared" si="19"/>
        <v>12883.2</v>
      </c>
    </row>
    <row r="1259" spans="1:6" ht="12.75">
      <c r="A1259" s="811">
        <v>98561</v>
      </c>
      <c r="B1259" s="812" t="s">
        <v>1342</v>
      </c>
      <c r="C1259" s="813" t="s">
        <v>132</v>
      </c>
      <c r="D1259" s="802">
        <v>80</v>
      </c>
      <c r="E1259" s="802">
        <v>201.7</v>
      </c>
      <c r="F1259" s="863">
        <f t="shared" si="19"/>
        <v>16136</v>
      </c>
    </row>
    <row r="1260" spans="1:6" ht="12.75">
      <c r="A1260" s="811">
        <v>98562</v>
      </c>
      <c r="B1260" s="812" t="s">
        <v>1343</v>
      </c>
      <c r="C1260" s="813" t="s">
        <v>132</v>
      </c>
      <c r="D1260" s="802">
        <v>80</v>
      </c>
      <c r="E1260" s="802">
        <v>64.599999999999994</v>
      </c>
      <c r="F1260" s="863">
        <f t="shared" si="19"/>
        <v>5168</v>
      </c>
    </row>
    <row r="1261" spans="1:6" ht="12.75">
      <c r="A1261" s="811">
        <v>98563</v>
      </c>
      <c r="B1261" s="812" t="s">
        <v>1344</v>
      </c>
      <c r="C1261" s="813" t="s">
        <v>132</v>
      </c>
      <c r="D1261" s="802">
        <v>80</v>
      </c>
      <c r="E1261" s="802">
        <v>69.69</v>
      </c>
      <c r="F1261" s="863">
        <f t="shared" si="19"/>
        <v>5575.2</v>
      </c>
    </row>
    <row r="1262" spans="1:6" ht="12.75">
      <c r="A1262" s="811">
        <v>98570</v>
      </c>
      <c r="B1262" s="812" t="s">
        <v>1345</v>
      </c>
      <c r="C1262" s="813" t="s">
        <v>132</v>
      </c>
      <c r="D1262" s="802">
        <v>80</v>
      </c>
      <c r="E1262" s="802">
        <v>10.08</v>
      </c>
      <c r="F1262" s="863">
        <f t="shared" si="19"/>
        <v>806.4</v>
      </c>
    </row>
    <row r="1263" spans="1:6" ht="25.5">
      <c r="A1263" s="811">
        <v>98573</v>
      </c>
      <c r="B1263" s="812" t="s">
        <v>1346</v>
      </c>
      <c r="C1263" s="813" t="s">
        <v>132</v>
      </c>
      <c r="D1263" s="802">
        <v>160</v>
      </c>
      <c r="E1263" s="802">
        <v>12.66</v>
      </c>
      <c r="F1263" s="863">
        <f t="shared" si="19"/>
        <v>2025.6</v>
      </c>
    </row>
    <row r="1264" spans="1:6" ht="12.75">
      <c r="A1264" s="811">
        <v>98579</v>
      </c>
      <c r="B1264" s="812" t="s">
        <v>1347</v>
      </c>
      <c r="C1264" s="813" t="s">
        <v>132</v>
      </c>
      <c r="D1264" s="802">
        <v>160</v>
      </c>
      <c r="E1264" s="802">
        <v>11.93</v>
      </c>
      <c r="F1264" s="863">
        <f t="shared" si="19"/>
        <v>1908.8</v>
      </c>
    </row>
    <row r="1265" spans="1:6" ht="12.75">
      <c r="A1265" s="811">
        <v>98580</v>
      </c>
      <c r="B1265" s="812" t="s">
        <v>1348</v>
      </c>
      <c r="C1265" s="813" t="s">
        <v>132</v>
      </c>
      <c r="D1265" s="802">
        <v>160</v>
      </c>
      <c r="E1265" s="802">
        <v>5.48</v>
      </c>
      <c r="F1265" s="863">
        <f t="shared" si="19"/>
        <v>876.8</v>
      </c>
    </row>
    <row r="1266" spans="1:6" ht="12.75">
      <c r="A1266" s="811">
        <v>98581</v>
      </c>
      <c r="B1266" s="812" t="s">
        <v>1349</v>
      </c>
      <c r="C1266" s="813" t="s">
        <v>132</v>
      </c>
      <c r="D1266" s="802">
        <v>160</v>
      </c>
      <c r="E1266" s="802">
        <v>10.01</v>
      </c>
      <c r="F1266" s="863">
        <f t="shared" si="19"/>
        <v>1601.6</v>
      </c>
    </row>
    <row r="1267" spans="1:6" ht="12.75">
      <c r="A1267" s="811">
        <v>98582</v>
      </c>
      <c r="B1267" s="812" t="s">
        <v>1350</v>
      </c>
      <c r="C1267" s="813" t="s">
        <v>132</v>
      </c>
      <c r="D1267" s="802">
        <v>160</v>
      </c>
      <c r="E1267" s="802">
        <v>12.46</v>
      </c>
      <c r="F1267" s="863">
        <f t="shared" si="19"/>
        <v>1993.6</v>
      </c>
    </row>
    <row r="1268" spans="1:6" ht="12.75">
      <c r="A1268" s="814">
        <v>98600</v>
      </c>
      <c r="B1268" s="815" t="s">
        <v>1351</v>
      </c>
      <c r="C1268" s="816" t="s">
        <v>134</v>
      </c>
      <c r="D1268" s="802"/>
      <c r="E1268" s="802"/>
      <c r="F1268" s="863"/>
    </row>
    <row r="1269" spans="1:6" ht="12.75">
      <c r="A1269" s="811">
        <v>98610</v>
      </c>
      <c r="B1269" s="812" t="s">
        <v>1352</v>
      </c>
      <c r="C1269" s="813" t="s">
        <v>132</v>
      </c>
      <c r="D1269" s="802">
        <v>160</v>
      </c>
      <c r="E1269" s="802">
        <v>42.83</v>
      </c>
      <c r="F1269" s="863">
        <f t="shared" si="19"/>
        <v>6852.8</v>
      </c>
    </row>
    <row r="1270" spans="1:6" ht="12.75">
      <c r="A1270" s="811">
        <v>98611</v>
      </c>
      <c r="B1270" s="812" t="s">
        <v>1353</v>
      </c>
      <c r="C1270" s="813" t="s">
        <v>132</v>
      </c>
      <c r="D1270" s="802">
        <v>160</v>
      </c>
      <c r="E1270" s="802">
        <v>18.239999999999998</v>
      </c>
      <c r="F1270" s="863">
        <f t="shared" si="19"/>
        <v>2918.4</v>
      </c>
    </row>
    <row r="1271" spans="1:6" ht="12.75">
      <c r="A1271" s="814">
        <v>99000</v>
      </c>
      <c r="B1271" s="815" t="s">
        <v>1354</v>
      </c>
      <c r="C1271" s="816" t="s">
        <v>134</v>
      </c>
      <c r="D1271" s="802"/>
      <c r="E1271" s="802"/>
      <c r="F1271" s="863"/>
    </row>
    <row r="1272" spans="1:6" ht="12.75">
      <c r="A1272" s="811">
        <v>99002</v>
      </c>
      <c r="B1272" s="812" t="s">
        <v>1355</v>
      </c>
      <c r="C1272" s="813" t="s">
        <v>1356</v>
      </c>
      <c r="D1272" s="802">
        <v>8</v>
      </c>
      <c r="E1272" s="802">
        <v>1020.84</v>
      </c>
      <c r="F1272" s="863">
        <f t="shared" si="19"/>
        <v>8166.72</v>
      </c>
    </row>
    <row r="1273" spans="1:6" ht="12.75">
      <c r="A1273" s="811">
        <v>99003</v>
      </c>
      <c r="B1273" s="812" t="s">
        <v>1357</v>
      </c>
      <c r="C1273" s="813" t="s">
        <v>1358</v>
      </c>
      <c r="D1273" s="802">
        <v>80</v>
      </c>
      <c r="E1273" s="802">
        <v>13.31</v>
      </c>
      <c r="F1273" s="863">
        <f t="shared" si="19"/>
        <v>1064.8</v>
      </c>
    </row>
    <row r="1274" spans="1:6" ht="12.75">
      <c r="A1274" s="811">
        <v>99011</v>
      </c>
      <c r="B1274" s="812" t="s">
        <v>1359</v>
      </c>
      <c r="C1274" s="813" t="s">
        <v>132</v>
      </c>
      <c r="D1274" s="802">
        <v>4</v>
      </c>
      <c r="E1274" s="802">
        <v>759.15000000000009</v>
      </c>
      <c r="F1274" s="863">
        <f t="shared" si="19"/>
        <v>3036.6</v>
      </c>
    </row>
    <row r="1275" spans="1:6" ht="12.75">
      <c r="A1275" s="811">
        <v>99015</v>
      </c>
      <c r="B1275" s="812" t="s">
        <v>1360</v>
      </c>
      <c r="C1275" s="813" t="s">
        <v>132</v>
      </c>
      <c r="D1275" s="802">
        <v>4</v>
      </c>
      <c r="E1275" s="802">
        <v>226.05</v>
      </c>
      <c r="F1275" s="863">
        <f t="shared" si="19"/>
        <v>904.2</v>
      </c>
    </row>
    <row r="1276" spans="1:6" ht="12.75">
      <c r="A1276" s="811">
        <v>99017</v>
      </c>
      <c r="B1276" s="812" t="s">
        <v>1361</v>
      </c>
      <c r="C1276" s="813" t="s">
        <v>132</v>
      </c>
      <c r="D1276" s="802">
        <v>4</v>
      </c>
      <c r="E1276" s="802">
        <v>296.61</v>
      </c>
      <c r="F1276" s="863">
        <f t="shared" si="19"/>
        <v>1186.44</v>
      </c>
    </row>
    <row r="1277" spans="1:6" ht="12.75">
      <c r="A1277" s="811">
        <v>99021</v>
      </c>
      <c r="B1277" s="812" t="s">
        <v>1362</v>
      </c>
      <c r="C1277" s="813" t="s">
        <v>132</v>
      </c>
      <c r="D1277" s="802">
        <v>4</v>
      </c>
      <c r="E1277" s="802">
        <v>17.739999999999998</v>
      </c>
      <c r="F1277" s="863">
        <f t="shared" si="19"/>
        <v>70.959999999999994</v>
      </c>
    </row>
    <row r="1278" spans="1:6" ht="12.75">
      <c r="A1278" s="811">
        <v>99031</v>
      </c>
      <c r="B1278" s="812" t="s">
        <v>1363</v>
      </c>
      <c r="C1278" s="813" t="s">
        <v>132</v>
      </c>
      <c r="D1278" s="802">
        <v>40</v>
      </c>
      <c r="E1278" s="802">
        <v>9.75</v>
      </c>
      <c r="F1278" s="863">
        <f t="shared" si="19"/>
        <v>390</v>
      </c>
    </row>
    <row r="1279" spans="1:6" ht="12.75">
      <c r="A1279" s="811">
        <v>99033</v>
      </c>
      <c r="B1279" s="812" t="s">
        <v>1364</v>
      </c>
      <c r="C1279" s="813" t="s">
        <v>132</v>
      </c>
      <c r="D1279" s="802">
        <v>40</v>
      </c>
      <c r="E1279" s="802">
        <v>12.79</v>
      </c>
      <c r="F1279" s="863">
        <f t="shared" si="19"/>
        <v>511.6</v>
      </c>
    </row>
    <row r="1280" spans="1:6" ht="12.75">
      <c r="A1280" s="811">
        <v>99038</v>
      </c>
      <c r="B1280" s="812" t="s">
        <v>1365</v>
      </c>
      <c r="C1280" s="813" t="s">
        <v>122</v>
      </c>
      <c r="D1280" s="802">
        <v>2400</v>
      </c>
      <c r="E1280" s="802">
        <v>1.59</v>
      </c>
      <c r="F1280" s="863">
        <f t="shared" si="19"/>
        <v>3816</v>
      </c>
    </row>
    <row r="1281" spans="1:6" ht="12.75">
      <c r="A1281" s="835">
        <v>100000</v>
      </c>
      <c r="B1281" s="836" t="s">
        <v>1366</v>
      </c>
      <c r="C1281" s="837"/>
      <c r="D1281" s="802"/>
      <c r="E1281" s="802"/>
      <c r="F1281" s="863"/>
    </row>
    <row r="1282" spans="1:6" ht="12.75">
      <c r="A1282" s="814">
        <v>100100</v>
      </c>
      <c r="B1282" s="815" t="s">
        <v>1367</v>
      </c>
      <c r="C1282" s="816" t="s">
        <v>134</v>
      </c>
      <c r="D1282" s="802"/>
      <c r="E1282" s="802"/>
      <c r="F1282" s="863"/>
    </row>
    <row r="1283" spans="1:6" ht="12.75">
      <c r="A1283" s="811">
        <v>100101</v>
      </c>
      <c r="B1283" s="812" t="s">
        <v>1368</v>
      </c>
      <c r="C1283" s="813" t="s">
        <v>132</v>
      </c>
      <c r="D1283" s="802">
        <v>4</v>
      </c>
      <c r="E1283" s="802">
        <v>195.84</v>
      </c>
      <c r="F1283" s="863">
        <f t="shared" si="19"/>
        <v>783.36</v>
      </c>
    </row>
    <row r="1284" spans="1:6" ht="12.75">
      <c r="A1284" s="811">
        <v>100102</v>
      </c>
      <c r="B1284" s="812" t="s">
        <v>1369</v>
      </c>
      <c r="C1284" s="813" t="s">
        <v>132</v>
      </c>
      <c r="D1284" s="802">
        <v>4</v>
      </c>
      <c r="E1284" s="802">
        <v>217.23</v>
      </c>
      <c r="F1284" s="863">
        <f t="shared" si="19"/>
        <v>868.92</v>
      </c>
    </row>
    <row r="1285" spans="1:6" ht="12.75">
      <c r="A1285" s="811">
        <v>100104</v>
      </c>
      <c r="B1285" s="812" t="s">
        <v>1370</v>
      </c>
      <c r="C1285" s="813" t="s">
        <v>132</v>
      </c>
      <c r="D1285" s="802">
        <v>4</v>
      </c>
      <c r="E1285" s="802">
        <v>291.93</v>
      </c>
      <c r="F1285" s="863">
        <f t="shared" si="19"/>
        <v>1167.72</v>
      </c>
    </row>
    <row r="1286" spans="1:6" ht="25.5">
      <c r="A1286" s="811">
        <v>100115</v>
      </c>
      <c r="B1286" s="812" t="s">
        <v>1371</v>
      </c>
      <c r="C1286" s="813" t="s">
        <v>132</v>
      </c>
      <c r="D1286" s="802">
        <v>4</v>
      </c>
      <c r="E1286" s="802">
        <v>273.89</v>
      </c>
      <c r="F1286" s="863">
        <f t="shared" si="19"/>
        <v>1095.56</v>
      </c>
    </row>
    <row r="1287" spans="1:6" ht="25.5">
      <c r="A1287" s="811">
        <v>100116</v>
      </c>
      <c r="B1287" s="812" t="s">
        <v>1372</v>
      </c>
      <c r="C1287" s="813" t="s">
        <v>132</v>
      </c>
      <c r="D1287" s="802">
        <v>4</v>
      </c>
      <c r="E1287" s="802">
        <v>620.25</v>
      </c>
      <c r="F1287" s="863">
        <f t="shared" si="19"/>
        <v>2481</v>
      </c>
    </row>
    <row r="1288" spans="1:6" ht="12.75">
      <c r="A1288" s="811">
        <v>100119</v>
      </c>
      <c r="B1288" s="812" t="s">
        <v>1373</v>
      </c>
      <c r="C1288" s="813" t="s">
        <v>132</v>
      </c>
      <c r="D1288" s="802">
        <v>4</v>
      </c>
      <c r="E1288" s="802">
        <v>327.84</v>
      </c>
      <c r="F1288" s="863">
        <f t="shared" si="19"/>
        <v>1311.36</v>
      </c>
    </row>
    <row r="1289" spans="1:6" ht="25.5">
      <c r="A1289" s="811">
        <v>100120</v>
      </c>
      <c r="B1289" s="812" t="s">
        <v>1374</v>
      </c>
      <c r="C1289" s="813" t="s">
        <v>132</v>
      </c>
      <c r="D1289" s="802">
        <v>4</v>
      </c>
      <c r="E1289" s="802">
        <v>796.76</v>
      </c>
      <c r="F1289" s="863">
        <f t="shared" si="19"/>
        <v>3187.04</v>
      </c>
    </row>
    <row r="1290" spans="1:6" ht="12.75">
      <c r="A1290" s="811">
        <v>100121</v>
      </c>
      <c r="B1290" s="812" t="s">
        <v>1375</v>
      </c>
      <c r="C1290" s="813" t="s">
        <v>122</v>
      </c>
      <c r="D1290" s="802">
        <v>80</v>
      </c>
      <c r="E1290" s="802">
        <v>46.7</v>
      </c>
      <c r="F1290" s="863">
        <f t="shared" si="19"/>
        <v>3736</v>
      </c>
    </row>
    <row r="1291" spans="1:6" ht="12.75">
      <c r="A1291" s="811">
        <v>100122</v>
      </c>
      <c r="B1291" s="812" t="s">
        <v>1376</v>
      </c>
      <c r="C1291" s="813" t="s">
        <v>122</v>
      </c>
      <c r="D1291" s="802">
        <v>80</v>
      </c>
      <c r="E1291" s="802">
        <v>63.24</v>
      </c>
      <c r="F1291" s="863">
        <f t="shared" si="19"/>
        <v>5059.2</v>
      </c>
    </row>
    <row r="1292" spans="1:6" ht="12.75">
      <c r="A1292" s="811">
        <v>100124</v>
      </c>
      <c r="B1292" s="812" t="s">
        <v>1377</v>
      </c>
      <c r="C1292" s="813" t="s">
        <v>122</v>
      </c>
      <c r="D1292" s="802">
        <v>40</v>
      </c>
      <c r="E1292" s="802">
        <v>87.14</v>
      </c>
      <c r="F1292" s="863">
        <f t="shared" si="19"/>
        <v>3485.6</v>
      </c>
    </row>
    <row r="1293" spans="1:6" ht="12.75">
      <c r="A1293" s="811">
        <v>100195</v>
      </c>
      <c r="B1293" s="812" t="s">
        <v>1378</v>
      </c>
      <c r="C1293" s="813" t="s">
        <v>122</v>
      </c>
      <c r="D1293" s="802">
        <v>80</v>
      </c>
      <c r="E1293" s="802">
        <v>1.9500000000000002</v>
      </c>
      <c r="F1293" s="863">
        <f t="shared" si="19"/>
        <v>156</v>
      </c>
    </row>
    <row r="1294" spans="1:6" ht="12.75">
      <c r="A1294" s="811">
        <v>100198</v>
      </c>
      <c r="B1294" s="812" t="s">
        <v>1379</v>
      </c>
      <c r="C1294" s="813" t="s">
        <v>122</v>
      </c>
      <c r="D1294" s="802">
        <v>80</v>
      </c>
      <c r="E1294" s="802">
        <v>25.1</v>
      </c>
      <c r="F1294" s="863">
        <f t="shared" si="19"/>
        <v>2008</v>
      </c>
    </row>
    <row r="1295" spans="1:6" ht="12.75">
      <c r="A1295" s="814">
        <v>100200</v>
      </c>
      <c r="B1295" s="815" t="s">
        <v>1380</v>
      </c>
      <c r="C1295" s="816" t="s">
        <v>134</v>
      </c>
      <c r="D1295" s="802"/>
      <c r="E1295" s="802"/>
      <c r="F1295" s="863"/>
    </row>
    <row r="1296" spans="1:6" ht="12.75">
      <c r="A1296" s="811">
        <v>100209</v>
      </c>
      <c r="B1296" s="812" t="s">
        <v>1381</v>
      </c>
      <c r="C1296" s="813" t="s">
        <v>132</v>
      </c>
      <c r="D1296" s="802">
        <v>4</v>
      </c>
      <c r="E1296" s="802">
        <v>844.98</v>
      </c>
      <c r="F1296" s="863">
        <f t="shared" ref="F1296:F1359" si="20" xml:space="preserve"> ROUND(D1296*E1296,2)</f>
        <v>3379.92</v>
      </c>
    </row>
    <row r="1297" spans="1:6" ht="12.75">
      <c r="A1297" s="811">
        <v>100210</v>
      </c>
      <c r="B1297" s="812" t="s">
        <v>1382</v>
      </c>
      <c r="C1297" s="813" t="s">
        <v>132</v>
      </c>
      <c r="D1297" s="802">
        <v>4</v>
      </c>
      <c r="E1297" s="802">
        <v>1027.28</v>
      </c>
      <c r="F1297" s="863">
        <f t="shared" si="20"/>
        <v>4109.12</v>
      </c>
    </row>
    <row r="1298" spans="1:6" ht="12.75">
      <c r="A1298" s="811">
        <v>100212</v>
      </c>
      <c r="B1298" s="812" t="s">
        <v>1383</v>
      </c>
      <c r="C1298" s="813" t="s">
        <v>132</v>
      </c>
      <c r="D1298" s="802">
        <v>8</v>
      </c>
      <c r="E1298" s="802">
        <v>703.89</v>
      </c>
      <c r="F1298" s="863">
        <f t="shared" si="20"/>
        <v>5631.12</v>
      </c>
    </row>
    <row r="1299" spans="1:6" ht="12.75">
      <c r="A1299" s="811">
        <v>100213</v>
      </c>
      <c r="B1299" s="812" t="s">
        <v>1384</v>
      </c>
      <c r="C1299" s="813" t="s">
        <v>132</v>
      </c>
      <c r="D1299" s="802">
        <v>8</v>
      </c>
      <c r="E1299" s="802">
        <v>851.8</v>
      </c>
      <c r="F1299" s="863">
        <f t="shared" si="20"/>
        <v>6814.4</v>
      </c>
    </row>
    <row r="1300" spans="1:6" ht="12.75">
      <c r="A1300" s="811">
        <v>100214</v>
      </c>
      <c r="B1300" s="812" t="s">
        <v>1385</v>
      </c>
      <c r="C1300" s="813" t="s">
        <v>132</v>
      </c>
      <c r="D1300" s="802">
        <v>4</v>
      </c>
      <c r="E1300" s="802">
        <v>2588.58</v>
      </c>
      <c r="F1300" s="863">
        <f t="shared" si="20"/>
        <v>10354.32</v>
      </c>
    </row>
    <row r="1301" spans="1:6" ht="12.75">
      <c r="A1301" s="811">
        <v>100251</v>
      </c>
      <c r="B1301" s="812" t="s">
        <v>1375</v>
      </c>
      <c r="C1301" s="813" t="s">
        <v>122</v>
      </c>
      <c r="D1301" s="802">
        <v>80</v>
      </c>
      <c r="E1301" s="802">
        <v>46.7</v>
      </c>
      <c r="F1301" s="863">
        <f t="shared" si="20"/>
        <v>3736</v>
      </c>
    </row>
    <row r="1302" spans="1:6" ht="12.75">
      <c r="A1302" s="811">
        <v>100252</v>
      </c>
      <c r="B1302" s="812" t="s">
        <v>1376</v>
      </c>
      <c r="C1302" s="813" t="s">
        <v>122</v>
      </c>
      <c r="D1302" s="802">
        <v>80</v>
      </c>
      <c r="E1302" s="802">
        <v>63.24</v>
      </c>
      <c r="F1302" s="863">
        <f t="shared" si="20"/>
        <v>5059.2</v>
      </c>
    </row>
    <row r="1303" spans="1:6" ht="12.75">
      <c r="A1303" s="817">
        <v>100254</v>
      </c>
      <c r="B1303" s="818" t="s">
        <v>1377</v>
      </c>
      <c r="C1303" s="819" t="s">
        <v>122</v>
      </c>
      <c r="D1303" s="803">
        <v>40</v>
      </c>
      <c r="E1303" s="803">
        <v>87.14</v>
      </c>
      <c r="F1303" s="865">
        <f t="shared" si="20"/>
        <v>3485.6</v>
      </c>
    </row>
    <row r="1304" spans="1:6" ht="12.75">
      <c r="A1304" s="808">
        <v>100255</v>
      </c>
      <c r="B1304" s="809" t="s">
        <v>1386</v>
      </c>
      <c r="C1304" s="810" t="s">
        <v>122</v>
      </c>
      <c r="D1304" s="803">
        <v>40</v>
      </c>
      <c r="E1304" s="801">
        <v>101.94</v>
      </c>
      <c r="F1304" s="863">
        <f t="shared" si="20"/>
        <v>4077.6</v>
      </c>
    </row>
    <row r="1305" spans="1:6" ht="12.75">
      <c r="A1305" s="811">
        <v>100261</v>
      </c>
      <c r="B1305" s="812" t="s">
        <v>1387</v>
      </c>
      <c r="C1305" s="813" t="s">
        <v>122</v>
      </c>
      <c r="D1305" s="802">
        <v>160</v>
      </c>
      <c r="E1305" s="802">
        <v>18.36</v>
      </c>
      <c r="F1305" s="863">
        <f t="shared" si="20"/>
        <v>2937.6</v>
      </c>
    </row>
    <row r="1306" spans="1:6" ht="12.75">
      <c r="A1306" s="811">
        <v>100262</v>
      </c>
      <c r="B1306" s="812" t="s">
        <v>1388</v>
      </c>
      <c r="C1306" s="813" t="s">
        <v>122</v>
      </c>
      <c r="D1306" s="802">
        <v>160</v>
      </c>
      <c r="E1306" s="802">
        <v>23.84</v>
      </c>
      <c r="F1306" s="863">
        <f t="shared" si="20"/>
        <v>3814.4</v>
      </c>
    </row>
    <row r="1307" spans="1:6" ht="12.75">
      <c r="A1307" s="811">
        <v>100264</v>
      </c>
      <c r="B1307" s="812" t="s">
        <v>1389</v>
      </c>
      <c r="C1307" s="813" t="s">
        <v>122</v>
      </c>
      <c r="D1307" s="802">
        <v>80</v>
      </c>
      <c r="E1307" s="802">
        <v>34.200000000000003</v>
      </c>
      <c r="F1307" s="863">
        <f t="shared" si="20"/>
        <v>2736</v>
      </c>
    </row>
    <row r="1308" spans="1:6" ht="12.75">
      <c r="A1308" s="811">
        <v>100265</v>
      </c>
      <c r="B1308" s="812" t="s">
        <v>1390</v>
      </c>
      <c r="C1308" s="813" t="s">
        <v>122</v>
      </c>
      <c r="D1308" s="802">
        <v>80</v>
      </c>
      <c r="E1308" s="802">
        <v>44.61</v>
      </c>
      <c r="F1308" s="863">
        <f t="shared" si="20"/>
        <v>3568.8</v>
      </c>
    </row>
    <row r="1309" spans="1:6" ht="12.75">
      <c r="A1309" s="811">
        <v>100281</v>
      </c>
      <c r="B1309" s="812" t="s">
        <v>1391</v>
      </c>
      <c r="C1309" s="813" t="s">
        <v>132</v>
      </c>
      <c r="D1309" s="802">
        <v>8</v>
      </c>
      <c r="E1309" s="802">
        <v>46.88</v>
      </c>
      <c r="F1309" s="863">
        <f t="shared" si="20"/>
        <v>375.04</v>
      </c>
    </row>
    <row r="1310" spans="1:6" ht="12.75">
      <c r="A1310" s="811">
        <v>100282</v>
      </c>
      <c r="B1310" s="812" t="s">
        <v>1392</v>
      </c>
      <c r="C1310" s="813" t="s">
        <v>132</v>
      </c>
      <c r="D1310" s="802">
        <v>8</v>
      </c>
      <c r="E1310" s="802">
        <v>57.58</v>
      </c>
      <c r="F1310" s="863">
        <f t="shared" si="20"/>
        <v>460.64</v>
      </c>
    </row>
    <row r="1311" spans="1:6" ht="12.75">
      <c r="A1311" s="811">
        <v>100284</v>
      </c>
      <c r="B1311" s="812" t="s">
        <v>1393</v>
      </c>
      <c r="C1311" s="813" t="s">
        <v>132</v>
      </c>
      <c r="D1311" s="802">
        <v>8</v>
      </c>
      <c r="E1311" s="802">
        <v>101.29</v>
      </c>
      <c r="F1311" s="863">
        <f t="shared" si="20"/>
        <v>810.32</v>
      </c>
    </row>
    <row r="1312" spans="1:6" ht="12.75">
      <c r="A1312" s="811">
        <v>100285</v>
      </c>
      <c r="B1312" s="812" t="s">
        <v>1394</v>
      </c>
      <c r="C1312" s="813" t="s">
        <v>132</v>
      </c>
      <c r="D1312" s="802">
        <v>8</v>
      </c>
      <c r="E1312" s="802">
        <v>129.84</v>
      </c>
      <c r="F1312" s="863">
        <f t="shared" si="20"/>
        <v>1038.72</v>
      </c>
    </row>
    <row r="1313" spans="1:6" ht="12.75">
      <c r="A1313" s="811">
        <v>100286</v>
      </c>
      <c r="B1313" s="812" t="s">
        <v>1395</v>
      </c>
      <c r="C1313" s="813" t="s">
        <v>132</v>
      </c>
      <c r="D1313" s="802">
        <v>8</v>
      </c>
      <c r="E1313" s="802">
        <v>48.14</v>
      </c>
      <c r="F1313" s="863">
        <f t="shared" si="20"/>
        <v>385.12</v>
      </c>
    </row>
    <row r="1314" spans="1:6" ht="12.75">
      <c r="A1314" s="811">
        <v>100291</v>
      </c>
      <c r="B1314" s="812" t="s">
        <v>1396</v>
      </c>
      <c r="C1314" s="813" t="s">
        <v>132</v>
      </c>
      <c r="D1314" s="802">
        <v>40</v>
      </c>
      <c r="E1314" s="802">
        <v>59.08</v>
      </c>
      <c r="F1314" s="863">
        <f t="shared" si="20"/>
        <v>2363.1999999999998</v>
      </c>
    </row>
    <row r="1315" spans="1:6" ht="12.75">
      <c r="A1315" s="811">
        <v>100292</v>
      </c>
      <c r="B1315" s="812" t="s">
        <v>1397</v>
      </c>
      <c r="C1315" s="813" t="s">
        <v>132</v>
      </c>
      <c r="D1315" s="802">
        <v>40</v>
      </c>
      <c r="E1315" s="802">
        <v>74.010000000000005</v>
      </c>
      <c r="F1315" s="863">
        <f t="shared" si="20"/>
        <v>2960.4</v>
      </c>
    </row>
    <row r="1316" spans="1:6" ht="12.75">
      <c r="A1316" s="811">
        <v>100294</v>
      </c>
      <c r="B1316" s="812" t="s">
        <v>1398</v>
      </c>
      <c r="C1316" s="813" t="s">
        <v>132</v>
      </c>
      <c r="D1316" s="802">
        <v>4</v>
      </c>
      <c r="E1316" s="802">
        <v>129.88999999999999</v>
      </c>
      <c r="F1316" s="863">
        <f t="shared" si="20"/>
        <v>519.55999999999995</v>
      </c>
    </row>
    <row r="1317" spans="1:6" ht="12.75">
      <c r="A1317" s="811">
        <v>100295</v>
      </c>
      <c r="B1317" s="812" t="s">
        <v>1399</v>
      </c>
      <c r="C1317" s="813" t="s">
        <v>132</v>
      </c>
      <c r="D1317" s="802">
        <v>4</v>
      </c>
      <c r="E1317" s="802">
        <v>155.25</v>
      </c>
      <c r="F1317" s="863">
        <f t="shared" si="20"/>
        <v>621</v>
      </c>
    </row>
    <row r="1318" spans="1:6" ht="12.75">
      <c r="A1318" s="814">
        <v>100300</v>
      </c>
      <c r="B1318" s="815" t="s">
        <v>1400</v>
      </c>
      <c r="C1318" s="816" t="s">
        <v>134</v>
      </c>
      <c r="D1318" s="802"/>
      <c r="E1318" s="802"/>
      <c r="F1318" s="863"/>
    </row>
    <row r="1319" spans="1:6" ht="12.75">
      <c r="A1319" s="811">
        <v>100303</v>
      </c>
      <c r="B1319" s="812" t="s">
        <v>1401</v>
      </c>
      <c r="C1319" s="813" t="s">
        <v>132</v>
      </c>
      <c r="D1319" s="802">
        <v>4</v>
      </c>
      <c r="E1319" s="802">
        <v>1246.5899999999999</v>
      </c>
      <c r="F1319" s="863">
        <f t="shared" si="20"/>
        <v>4986.3599999999997</v>
      </c>
    </row>
    <row r="1320" spans="1:6" ht="12.75">
      <c r="A1320" s="811">
        <v>100304</v>
      </c>
      <c r="B1320" s="812" t="s">
        <v>1402</v>
      </c>
      <c r="C1320" s="813" t="s">
        <v>132</v>
      </c>
      <c r="D1320" s="802">
        <v>4</v>
      </c>
      <c r="E1320" s="802">
        <v>1432.51</v>
      </c>
      <c r="F1320" s="863">
        <f t="shared" si="20"/>
        <v>5730.04</v>
      </c>
    </row>
    <row r="1321" spans="1:6" ht="12.75">
      <c r="A1321" s="811">
        <v>100305</v>
      </c>
      <c r="B1321" s="812" t="s">
        <v>1403</v>
      </c>
      <c r="C1321" s="813" t="s">
        <v>132</v>
      </c>
      <c r="D1321" s="802">
        <v>4</v>
      </c>
      <c r="E1321" s="802">
        <v>1482.28</v>
      </c>
      <c r="F1321" s="863">
        <f t="shared" si="20"/>
        <v>5929.12</v>
      </c>
    </row>
    <row r="1322" spans="1:6" ht="12.75">
      <c r="A1322" s="811">
        <v>100306</v>
      </c>
      <c r="B1322" s="812" t="s">
        <v>1404</v>
      </c>
      <c r="C1322" s="813" t="s">
        <v>132</v>
      </c>
      <c r="D1322" s="802">
        <v>4</v>
      </c>
      <c r="E1322" s="802">
        <v>1860.6999999999998</v>
      </c>
      <c r="F1322" s="863">
        <f t="shared" si="20"/>
        <v>7442.8</v>
      </c>
    </row>
    <row r="1323" spans="1:6" ht="12.75">
      <c r="A1323" s="811">
        <v>100307</v>
      </c>
      <c r="B1323" s="812" t="s">
        <v>1405</v>
      </c>
      <c r="C1323" s="813" t="s">
        <v>132</v>
      </c>
      <c r="D1323" s="802">
        <v>4</v>
      </c>
      <c r="E1323" s="802">
        <v>1993.55</v>
      </c>
      <c r="F1323" s="863">
        <f t="shared" si="20"/>
        <v>7974.2</v>
      </c>
    </row>
    <row r="1324" spans="1:6" ht="12.75">
      <c r="A1324" s="811">
        <v>100308</v>
      </c>
      <c r="B1324" s="812" t="s">
        <v>1406</v>
      </c>
      <c r="C1324" s="813" t="s">
        <v>132</v>
      </c>
      <c r="D1324" s="802">
        <v>4</v>
      </c>
      <c r="E1324" s="802">
        <v>2627.4</v>
      </c>
      <c r="F1324" s="863">
        <f t="shared" si="20"/>
        <v>10509.6</v>
      </c>
    </row>
    <row r="1325" spans="1:6" ht="12.75">
      <c r="A1325" s="811">
        <v>100309</v>
      </c>
      <c r="B1325" s="812" t="s">
        <v>1407</v>
      </c>
      <c r="C1325" s="813" t="s">
        <v>132</v>
      </c>
      <c r="D1325" s="802">
        <v>4</v>
      </c>
      <c r="E1325" s="802">
        <v>3020.18</v>
      </c>
      <c r="F1325" s="863">
        <f t="shared" si="20"/>
        <v>12080.72</v>
      </c>
    </row>
    <row r="1326" spans="1:6" ht="12.75">
      <c r="A1326" s="811">
        <v>100310</v>
      </c>
      <c r="B1326" s="812" t="s">
        <v>1408</v>
      </c>
      <c r="C1326" s="813" t="s">
        <v>132</v>
      </c>
      <c r="D1326" s="802">
        <v>4</v>
      </c>
      <c r="E1326" s="802">
        <v>5149.3100000000004</v>
      </c>
      <c r="F1326" s="863">
        <f t="shared" si="20"/>
        <v>20597.240000000002</v>
      </c>
    </row>
    <row r="1327" spans="1:6" ht="12.75">
      <c r="A1327" s="811">
        <v>100311</v>
      </c>
      <c r="B1327" s="812" t="s">
        <v>1409</v>
      </c>
      <c r="C1327" s="813" t="s">
        <v>132</v>
      </c>
      <c r="D1327" s="802">
        <v>4</v>
      </c>
      <c r="E1327" s="802">
        <v>5657</v>
      </c>
      <c r="F1327" s="863">
        <f t="shared" si="20"/>
        <v>22628</v>
      </c>
    </row>
    <row r="1328" spans="1:6" ht="12.75">
      <c r="A1328" s="811">
        <v>100312</v>
      </c>
      <c r="B1328" s="812" t="s">
        <v>1410</v>
      </c>
      <c r="C1328" s="813" t="s">
        <v>132</v>
      </c>
      <c r="D1328" s="802">
        <v>4</v>
      </c>
      <c r="E1328" s="802">
        <v>8600.1299999999992</v>
      </c>
      <c r="F1328" s="863">
        <f t="shared" si="20"/>
        <v>34400.519999999997</v>
      </c>
    </row>
    <row r="1329" spans="1:6" ht="12.75">
      <c r="A1329" s="811">
        <v>100342</v>
      </c>
      <c r="B1329" s="812" t="s">
        <v>1411</v>
      </c>
      <c r="C1329" s="813" t="s">
        <v>122</v>
      </c>
      <c r="D1329" s="802">
        <v>40</v>
      </c>
      <c r="E1329" s="802">
        <v>69.69</v>
      </c>
      <c r="F1329" s="863">
        <f t="shared" si="20"/>
        <v>2787.6</v>
      </c>
    </row>
    <row r="1330" spans="1:6" ht="12.75">
      <c r="A1330" s="811">
        <v>100344</v>
      </c>
      <c r="B1330" s="812" t="s">
        <v>1412</v>
      </c>
      <c r="C1330" s="813" t="s">
        <v>122</v>
      </c>
      <c r="D1330" s="802">
        <v>40</v>
      </c>
      <c r="E1330" s="802">
        <v>92</v>
      </c>
      <c r="F1330" s="863">
        <f t="shared" si="20"/>
        <v>3680</v>
      </c>
    </row>
    <row r="1331" spans="1:6" ht="12.75">
      <c r="A1331" s="811">
        <v>100352</v>
      </c>
      <c r="B1331" s="812" t="s">
        <v>1392</v>
      </c>
      <c r="C1331" s="813" t="s">
        <v>132</v>
      </c>
      <c r="D1331" s="802">
        <v>8</v>
      </c>
      <c r="E1331" s="802">
        <v>57.58</v>
      </c>
      <c r="F1331" s="863">
        <f t="shared" si="20"/>
        <v>460.64</v>
      </c>
    </row>
    <row r="1332" spans="1:6" ht="12.75">
      <c r="A1332" s="811">
        <v>100354</v>
      </c>
      <c r="B1332" s="812" t="s">
        <v>1393</v>
      </c>
      <c r="C1332" s="813" t="s">
        <v>132</v>
      </c>
      <c r="D1332" s="802">
        <v>8</v>
      </c>
      <c r="E1332" s="802">
        <v>101.29</v>
      </c>
      <c r="F1332" s="863">
        <f t="shared" si="20"/>
        <v>810.32</v>
      </c>
    </row>
    <row r="1333" spans="1:6" ht="12.75">
      <c r="A1333" s="811">
        <v>100362</v>
      </c>
      <c r="B1333" s="812" t="s">
        <v>1413</v>
      </c>
      <c r="C1333" s="813" t="s">
        <v>132</v>
      </c>
      <c r="D1333" s="802">
        <v>4</v>
      </c>
      <c r="E1333" s="802">
        <v>96.01</v>
      </c>
      <c r="F1333" s="863">
        <f t="shared" si="20"/>
        <v>384.04</v>
      </c>
    </row>
    <row r="1334" spans="1:6" ht="12.75">
      <c r="A1334" s="811">
        <v>100364</v>
      </c>
      <c r="B1334" s="812" t="s">
        <v>1414</v>
      </c>
      <c r="C1334" s="813" t="s">
        <v>132</v>
      </c>
      <c r="D1334" s="802">
        <v>4</v>
      </c>
      <c r="E1334" s="802">
        <v>149.43</v>
      </c>
      <c r="F1334" s="863">
        <f t="shared" si="20"/>
        <v>597.72</v>
      </c>
    </row>
    <row r="1335" spans="1:6" ht="12.75">
      <c r="A1335" s="811">
        <v>100365</v>
      </c>
      <c r="B1335" s="812" t="s">
        <v>1415</v>
      </c>
      <c r="C1335" s="813" t="s">
        <v>132</v>
      </c>
      <c r="D1335" s="802">
        <v>4</v>
      </c>
      <c r="E1335" s="802">
        <v>203.36</v>
      </c>
      <c r="F1335" s="863">
        <f t="shared" si="20"/>
        <v>813.44</v>
      </c>
    </row>
    <row r="1336" spans="1:6" ht="12.75">
      <c r="A1336" s="811">
        <v>100366</v>
      </c>
      <c r="B1336" s="812" t="s">
        <v>1416</v>
      </c>
      <c r="C1336" s="813" t="s">
        <v>132</v>
      </c>
      <c r="D1336" s="802">
        <v>4</v>
      </c>
      <c r="E1336" s="802">
        <v>335.33</v>
      </c>
      <c r="F1336" s="863">
        <f t="shared" si="20"/>
        <v>1341.32</v>
      </c>
    </row>
    <row r="1337" spans="1:6" ht="12.75">
      <c r="A1337" s="811">
        <v>100367</v>
      </c>
      <c r="B1337" s="812" t="s">
        <v>1417</v>
      </c>
      <c r="C1337" s="813" t="s">
        <v>132</v>
      </c>
      <c r="D1337" s="802">
        <v>4</v>
      </c>
      <c r="E1337" s="802">
        <v>377.8</v>
      </c>
      <c r="F1337" s="863">
        <f t="shared" si="20"/>
        <v>1511.2</v>
      </c>
    </row>
    <row r="1338" spans="1:6" ht="12.75">
      <c r="A1338" s="811">
        <v>100368</v>
      </c>
      <c r="B1338" s="812" t="s">
        <v>1418</v>
      </c>
      <c r="C1338" s="813" t="s">
        <v>132</v>
      </c>
      <c r="D1338" s="802">
        <v>4</v>
      </c>
      <c r="E1338" s="802">
        <v>664.3</v>
      </c>
      <c r="F1338" s="863">
        <f t="shared" si="20"/>
        <v>2657.2</v>
      </c>
    </row>
    <row r="1339" spans="1:6" ht="12.75">
      <c r="A1339" s="811">
        <v>100372</v>
      </c>
      <c r="B1339" s="812" t="s">
        <v>1419</v>
      </c>
      <c r="C1339" s="813" t="s">
        <v>132</v>
      </c>
      <c r="D1339" s="802">
        <v>4</v>
      </c>
      <c r="E1339" s="802">
        <v>64.38</v>
      </c>
      <c r="F1339" s="863">
        <f t="shared" si="20"/>
        <v>257.52</v>
      </c>
    </row>
    <row r="1340" spans="1:6" ht="12.75">
      <c r="A1340" s="811">
        <v>100373</v>
      </c>
      <c r="B1340" s="812" t="s">
        <v>1420</v>
      </c>
      <c r="C1340" s="813" t="s">
        <v>132</v>
      </c>
      <c r="D1340" s="802">
        <v>4</v>
      </c>
      <c r="E1340" s="802">
        <v>96.61</v>
      </c>
      <c r="F1340" s="863">
        <f t="shared" si="20"/>
        <v>386.44</v>
      </c>
    </row>
    <row r="1341" spans="1:6" ht="12.75">
      <c r="A1341" s="811">
        <v>100374</v>
      </c>
      <c r="B1341" s="812" t="s">
        <v>1421</v>
      </c>
      <c r="C1341" s="813" t="s">
        <v>132</v>
      </c>
      <c r="D1341" s="802">
        <v>4</v>
      </c>
      <c r="E1341" s="802">
        <v>107.19</v>
      </c>
      <c r="F1341" s="863">
        <f t="shared" si="20"/>
        <v>428.76</v>
      </c>
    </row>
    <row r="1342" spans="1:6" ht="12.75">
      <c r="A1342" s="811">
        <v>100375</v>
      </c>
      <c r="B1342" s="812" t="s">
        <v>1422</v>
      </c>
      <c r="C1342" s="813" t="s">
        <v>132</v>
      </c>
      <c r="D1342" s="802">
        <v>4</v>
      </c>
      <c r="E1342" s="802">
        <v>133.63999999999999</v>
      </c>
      <c r="F1342" s="863">
        <f t="shared" si="20"/>
        <v>534.55999999999995</v>
      </c>
    </row>
    <row r="1343" spans="1:6" ht="12.75">
      <c r="A1343" s="811">
        <v>100376</v>
      </c>
      <c r="B1343" s="812" t="s">
        <v>1423</v>
      </c>
      <c r="C1343" s="813" t="s">
        <v>132</v>
      </c>
      <c r="D1343" s="802">
        <v>4</v>
      </c>
      <c r="E1343" s="802">
        <v>224.75</v>
      </c>
      <c r="F1343" s="863">
        <f t="shared" si="20"/>
        <v>899</v>
      </c>
    </row>
    <row r="1344" spans="1:6" ht="12.75">
      <c r="A1344" s="811">
        <v>100377</v>
      </c>
      <c r="B1344" s="812" t="s">
        <v>1424</v>
      </c>
      <c r="C1344" s="813" t="s">
        <v>132</v>
      </c>
      <c r="D1344" s="802">
        <v>4</v>
      </c>
      <c r="E1344" s="802">
        <v>298.14</v>
      </c>
      <c r="F1344" s="863">
        <f t="shared" si="20"/>
        <v>1192.56</v>
      </c>
    </row>
    <row r="1345" spans="1:6" ht="12.75">
      <c r="A1345" s="811">
        <v>100378</v>
      </c>
      <c r="B1345" s="812" t="s">
        <v>1425</v>
      </c>
      <c r="C1345" s="813" t="s">
        <v>132</v>
      </c>
      <c r="D1345" s="802">
        <v>4</v>
      </c>
      <c r="E1345" s="802">
        <v>493.01</v>
      </c>
      <c r="F1345" s="863">
        <f t="shared" si="20"/>
        <v>1972.04</v>
      </c>
    </row>
    <row r="1346" spans="1:6" ht="12.75">
      <c r="A1346" s="811">
        <v>100390</v>
      </c>
      <c r="B1346" s="812" t="s">
        <v>1426</v>
      </c>
      <c r="C1346" s="813" t="s">
        <v>132</v>
      </c>
      <c r="D1346" s="802">
        <v>4</v>
      </c>
      <c r="E1346" s="802">
        <v>85.6</v>
      </c>
      <c r="F1346" s="863">
        <f t="shared" si="20"/>
        <v>342.4</v>
      </c>
    </row>
    <row r="1347" spans="1:6" ht="12.75">
      <c r="A1347" s="814">
        <v>100400</v>
      </c>
      <c r="B1347" s="815" t="s">
        <v>1427</v>
      </c>
      <c r="C1347" s="816" t="s">
        <v>134</v>
      </c>
      <c r="D1347" s="802"/>
      <c r="E1347" s="802"/>
      <c r="F1347" s="863"/>
    </row>
    <row r="1348" spans="1:6" ht="12.75">
      <c r="A1348" s="811">
        <v>100402</v>
      </c>
      <c r="B1348" s="812" t="s">
        <v>1375</v>
      </c>
      <c r="C1348" s="813" t="s">
        <v>122</v>
      </c>
      <c r="D1348" s="802">
        <v>80</v>
      </c>
      <c r="E1348" s="802">
        <v>46.7</v>
      </c>
      <c r="F1348" s="863">
        <f t="shared" si="20"/>
        <v>3736</v>
      </c>
    </row>
    <row r="1349" spans="1:6" ht="12.75">
      <c r="A1349" s="811">
        <v>100403</v>
      </c>
      <c r="B1349" s="812" t="s">
        <v>1376</v>
      </c>
      <c r="C1349" s="813" t="s">
        <v>122</v>
      </c>
      <c r="D1349" s="802">
        <v>80</v>
      </c>
      <c r="E1349" s="802">
        <v>63.24</v>
      </c>
      <c r="F1349" s="863">
        <f t="shared" si="20"/>
        <v>5059.2</v>
      </c>
    </row>
    <row r="1350" spans="1:6" ht="12.75">
      <c r="A1350" s="811">
        <v>100404</v>
      </c>
      <c r="B1350" s="812" t="s">
        <v>1428</v>
      </c>
      <c r="C1350" s="813" t="s">
        <v>122</v>
      </c>
      <c r="D1350" s="802">
        <v>40</v>
      </c>
      <c r="E1350" s="802">
        <v>74.540000000000006</v>
      </c>
      <c r="F1350" s="863">
        <f t="shared" si="20"/>
        <v>2981.6</v>
      </c>
    </row>
    <row r="1351" spans="1:6" ht="12.75">
      <c r="A1351" s="811">
        <v>100405</v>
      </c>
      <c r="B1351" s="812" t="s">
        <v>1377</v>
      </c>
      <c r="C1351" s="813" t="s">
        <v>122</v>
      </c>
      <c r="D1351" s="802">
        <v>40</v>
      </c>
      <c r="E1351" s="802">
        <v>87.14</v>
      </c>
      <c r="F1351" s="863">
        <f t="shared" si="20"/>
        <v>3485.6</v>
      </c>
    </row>
    <row r="1352" spans="1:6" ht="12.75">
      <c r="A1352" s="811">
        <v>100406</v>
      </c>
      <c r="B1352" s="812" t="s">
        <v>1386</v>
      </c>
      <c r="C1352" s="813" t="s">
        <v>122</v>
      </c>
      <c r="D1352" s="802">
        <v>40</v>
      </c>
      <c r="E1352" s="802">
        <v>101.94</v>
      </c>
      <c r="F1352" s="863">
        <f t="shared" si="20"/>
        <v>4077.6</v>
      </c>
    </row>
    <row r="1353" spans="1:6" ht="12.75">
      <c r="A1353" s="811">
        <v>100407</v>
      </c>
      <c r="B1353" s="812" t="s">
        <v>1429</v>
      </c>
      <c r="C1353" s="813" t="s">
        <v>122</v>
      </c>
      <c r="D1353" s="802">
        <v>40</v>
      </c>
      <c r="E1353" s="802">
        <v>130.13999999999999</v>
      </c>
      <c r="F1353" s="863">
        <f t="shared" si="20"/>
        <v>5205.6000000000004</v>
      </c>
    </row>
    <row r="1354" spans="1:6" ht="12.75">
      <c r="A1354" s="811">
        <v>100408</v>
      </c>
      <c r="B1354" s="812" t="s">
        <v>1430</v>
      </c>
      <c r="C1354" s="813" t="s">
        <v>122</v>
      </c>
      <c r="D1354" s="802">
        <v>16</v>
      </c>
      <c r="E1354" s="802">
        <v>140.05000000000001</v>
      </c>
      <c r="F1354" s="863">
        <f t="shared" si="20"/>
        <v>2240.8000000000002</v>
      </c>
    </row>
    <row r="1355" spans="1:6" ht="12.75">
      <c r="A1355" s="811">
        <v>100409</v>
      </c>
      <c r="B1355" s="812" t="s">
        <v>1431</v>
      </c>
      <c r="C1355" s="813" t="s">
        <v>122</v>
      </c>
      <c r="D1355" s="802">
        <v>16</v>
      </c>
      <c r="E1355" s="802">
        <v>178.85000000000002</v>
      </c>
      <c r="F1355" s="863">
        <f t="shared" si="20"/>
        <v>2861.6</v>
      </c>
    </row>
    <row r="1356" spans="1:6" ht="12.75">
      <c r="A1356" s="811">
        <v>100462</v>
      </c>
      <c r="B1356" s="812" t="s">
        <v>1387</v>
      </c>
      <c r="C1356" s="813" t="s">
        <v>122</v>
      </c>
      <c r="D1356" s="802">
        <v>400</v>
      </c>
      <c r="E1356" s="802">
        <v>18.36</v>
      </c>
      <c r="F1356" s="863">
        <f t="shared" si="20"/>
        <v>7344</v>
      </c>
    </row>
    <row r="1357" spans="1:6" ht="12.75">
      <c r="A1357" s="811">
        <v>100463</v>
      </c>
      <c r="B1357" s="812" t="s">
        <v>1388</v>
      </c>
      <c r="C1357" s="813" t="s">
        <v>122</v>
      </c>
      <c r="D1357" s="802">
        <v>400</v>
      </c>
      <c r="E1357" s="802">
        <v>23.84</v>
      </c>
      <c r="F1357" s="863">
        <f t="shared" si="20"/>
        <v>9536</v>
      </c>
    </row>
    <row r="1358" spans="1:6" ht="12.75">
      <c r="A1358" s="811">
        <v>100464</v>
      </c>
      <c r="B1358" s="812" t="s">
        <v>1432</v>
      </c>
      <c r="C1358" s="813" t="s">
        <v>122</v>
      </c>
      <c r="D1358" s="802">
        <v>160</v>
      </c>
      <c r="E1358" s="802">
        <v>29.18</v>
      </c>
      <c r="F1358" s="863">
        <f t="shared" si="20"/>
        <v>4668.8</v>
      </c>
    </row>
    <row r="1359" spans="1:6" ht="12.75">
      <c r="A1359" s="811">
        <v>100465</v>
      </c>
      <c r="B1359" s="812" t="s">
        <v>1389</v>
      </c>
      <c r="C1359" s="813" t="s">
        <v>122</v>
      </c>
      <c r="D1359" s="802">
        <v>160</v>
      </c>
      <c r="E1359" s="802">
        <v>34.200000000000003</v>
      </c>
      <c r="F1359" s="863">
        <f t="shared" si="20"/>
        <v>5472</v>
      </c>
    </row>
    <row r="1360" spans="1:6" ht="12.75">
      <c r="A1360" s="811">
        <v>100466</v>
      </c>
      <c r="B1360" s="812" t="s">
        <v>1390</v>
      </c>
      <c r="C1360" s="813" t="s">
        <v>122</v>
      </c>
      <c r="D1360" s="802">
        <v>160</v>
      </c>
      <c r="E1360" s="802">
        <v>44.61</v>
      </c>
      <c r="F1360" s="863">
        <f t="shared" ref="F1360:F1423" si="21" xml:space="preserve"> ROUND(D1360*E1360,2)</f>
        <v>7137.6</v>
      </c>
    </row>
    <row r="1361" spans="1:6" ht="12.75">
      <c r="A1361" s="811">
        <v>100467</v>
      </c>
      <c r="B1361" s="812" t="s">
        <v>1433</v>
      </c>
      <c r="C1361" s="813" t="s">
        <v>122</v>
      </c>
      <c r="D1361" s="802">
        <v>160</v>
      </c>
      <c r="E1361" s="802">
        <v>62.51</v>
      </c>
      <c r="F1361" s="863">
        <f t="shared" si="21"/>
        <v>10001.6</v>
      </c>
    </row>
    <row r="1362" spans="1:6" ht="12.75">
      <c r="A1362" s="811">
        <v>100468</v>
      </c>
      <c r="B1362" s="812" t="s">
        <v>1434</v>
      </c>
      <c r="C1362" s="813" t="s">
        <v>122</v>
      </c>
      <c r="D1362" s="802">
        <v>40</v>
      </c>
      <c r="E1362" s="802">
        <v>71.69</v>
      </c>
      <c r="F1362" s="863">
        <f t="shared" si="21"/>
        <v>2867.6</v>
      </c>
    </row>
    <row r="1363" spans="1:6" ht="12.75">
      <c r="A1363" s="811">
        <v>100469</v>
      </c>
      <c r="B1363" s="812" t="s">
        <v>1435</v>
      </c>
      <c r="C1363" s="813" t="s">
        <v>122</v>
      </c>
      <c r="D1363" s="802">
        <v>40</v>
      </c>
      <c r="E1363" s="802">
        <v>96.18</v>
      </c>
      <c r="F1363" s="863">
        <f t="shared" si="21"/>
        <v>3847.2</v>
      </c>
    </row>
    <row r="1364" spans="1:6" ht="12.75">
      <c r="A1364" s="811">
        <v>100498</v>
      </c>
      <c r="B1364" s="812" t="s">
        <v>1379</v>
      </c>
      <c r="C1364" s="813" t="s">
        <v>122</v>
      </c>
      <c r="D1364" s="802">
        <v>80</v>
      </c>
      <c r="E1364" s="802">
        <v>25.1</v>
      </c>
      <c r="F1364" s="863">
        <f t="shared" si="21"/>
        <v>2008</v>
      </c>
    </row>
    <row r="1365" spans="1:6" ht="12.75">
      <c r="A1365" s="814">
        <v>100500</v>
      </c>
      <c r="B1365" s="815" t="s">
        <v>1436</v>
      </c>
      <c r="C1365" s="816" t="s">
        <v>134</v>
      </c>
      <c r="D1365" s="802"/>
      <c r="E1365" s="802"/>
      <c r="F1365" s="863"/>
    </row>
    <row r="1366" spans="1:6" ht="12.75">
      <c r="A1366" s="811">
        <v>100502</v>
      </c>
      <c r="B1366" s="812" t="s">
        <v>1391</v>
      </c>
      <c r="C1366" s="813" t="s">
        <v>132</v>
      </c>
      <c r="D1366" s="802">
        <v>16</v>
      </c>
      <c r="E1366" s="802">
        <v>46.88</v>
      </c>
      <c r="F1366" s="863">
        <f t="shared" si="21"/>
        <v>750.08</v>
      </c>
    </row>
    <row r="1367" spans="1:6" ht="12.75">
      <c r="A1367" s="811">
        <v>100503</v>
      </c>
      <c r="B1367" s="812" t="s">
        <v>1392</v>
      </c>
      <c r="C1367" s="813" t="s">
        <v>132</v>
      </c>
      <c r="D1367" s="802">
        <v>16</v>
      </c>
      <c r="E1367" s="802">
        <v>57.58</v>
      </c>
      <c r="F1367" s="863">
        <f t="shared" si="21"/>
        <v>921.28</v>
      </c>
    </row>
    <row r="1368" spans="1:6" ht="12.75">
      <c r="A1368" s="811">
        <v>100504</v>
      </c>
      <c r="B1368" s="812" t="s">
        <v>1437</v>
      </c>
      <c r="C1368" s="813" t="s">
        <v>132</v>
      </c>
      <c r="D1368" s="802">
        <v>16</v>
      </c>
      <c r="E1368" s="802">
        <v>84.83</v>
      </c>
      <c r="F1368" s="863">
        <f t="shared" si="21"/>
        <v>1357.28</v>
      </c>
    </row>
    <row r="1369" spans="1:6" ht="12.75">
      <c r="A1369" s="811">
        <v>100505</v>
      </c>
      <c r="B1369" s="812" t="s">
        <v>1393</v>
      </c>
      <c r="C1369" s="813" t="s">
        <v>132</v>
      </c>
      <c r="D1369" s="802">
        <v>16</v>
      </c>
      <c r="E1369" s="802">
        <v>101.29</v>
      </c>
      <c r="F1369" s="863">
        <f t="shared" si="21"/>
        <v>1620.64</v>
      </c>
    </row>
    <row r="1370" spans="1:6" ht="12.75">
      <c r="A1370" s="811">
        <v>100506</v>
      </c>
      <c r="B1370" s="812" t="s">
        <v>1394</v>
      </c>
      <c r="C1370" s="813" t="s">
        <v>132</v>
      </c>
      <c r="D1370" s="802">
        <v>16</v>
      </c>
      <c r="E1370" s="802">
        <v>129.84</v>
      </c>
      <c r="F1370" s="863">
        <f t="shared" si="21"/>
        <v>2077.44</v>
      </c>
    </row>
    <row r="1371" spans="1:6" ht="12.75">
      <c r="A1371" s="811">
        <v>100507</v>
      </c>
      <c r="B1371" s="812" t="s">
        <v>1438</v>
      </c>
      <c r="C1371" s="813" t="s">
        <v>132</v>
      </c>
      <c r="D1371" s="802">
        <v>16</v>
      </c>
      <c r="E1371" s="802">
        <v>280.45999999999998</v>
      </c>
      <c r="F1371" s="863">
        <f t="shared" si="21"/>
        <v>4487.3599999999997</v>
      </c>
    </row>
    <row r="1372" spans="1:6" ht="12.75">
      <c r="A1372" s="811">
        <v>100508</v>
      </c>
      <c r="B1372" s="812" t="s">
        <v>1439</v>
      </c>
      <c r="C1372" s="813" t="s">
        <v>132</v>
      </c>
      <c r="D1372" s="802">
        <v>16</v>
      </c>
      <c r="E1372" s="802">
        <v>424.79999999999995</v>
      </c>
      <c r="F1372" s="863">
        <f t="shared" si="21"/>
        <v>6796.8</v>
      </c>
    </row>
    <row r="1373" spans="1:6" ht="12.75">
      <c r="A1373" s="811">
        <v>100509</v>
      </c>
      <c r="B1373" s="812" t="s">
        <v>1440</v>
      </c>
      <c r="C1373" s="813" t="s">
        <v>132</v>
      </c>
      <c r="D1373" s="802">
        <v>16</v>
      </c>
      <c r="E1373" s="802">
        <v>700.74</v>
      </c>
      <c r="F1373" s="863">
        <f t="shared" si="21"/>
        <v>11211.84</v>
      </c>
    </row>
    <row r="1374" spans="1:6" ht="12.75">
      <c r="A1374" s="811">
        <v>100531</v>
      </c>
      <c r="B1374" s="812" t="s">
        <v>1441</v>
      </c>
      <c r="C1374" s="813" t="s">
        <v>132</v>
      </c>
      <c r="D1374" s="802">
        <v>80</v>
      </c>
      <c r="E1374" s="802">
        <v>86.66</v>
      </c>
      <c r="F1374" s="863">
        <f t="shared" si="21"/>
        <v>6932.8</v>
      </c>
    </row>
    <row r="1375" spans="1:6" ht="12.75">
      <c r="A1375" s="811">
        <v>100532</v>
      </c>
      <c r="B1375" s="812" t="s">
        <v>1442</v>
      </c>
      <c r="C1375" s="813" t="s">
        <v>132</v>
      </c>
      <c r="D1375" s="802">
        <v>40</v>
      </c>
      <c r="E1375" s="802">
        <v>100.18</v>
      </c>
      <c r="F1375" s="863">
        <f t="shared" si="21"/>
        <v>4007.2</v>
      </c>
    </row>
    <row r="1376" spans="1:6" ht="12.75">
      <c r="A1376" s="811">
        <v>100533</v>
      </c>
      <c r="B1376" s="812" t="s">
        <v>1443</v>
      </c>
      <c r="C1376" s="813" t="s">
        <v>132</v>
      </c>
      <c r="D1376" s="802">
        <v>8</v>
      </c>
      <c r="E1376" s="802">
        <v>139.47999999999999</v>
      </c>
      <c r="F1376" s="863">
        <f t="shared" si="21"/>
        <v>1115.8399999999999</v>
      </c>
    </row>
    <row r="1377" spans="1:6" ht="12.75">
      <c r="A1377" s="811">
        <v>100534</v>
      </c>
      <c r="B1377" s="812" t="s">
        <v>1444</v>
      </c>
      <c r="C1377" s="813" t="s">
        <v>132</v>
      </c>
      <c r="D1377" s="802">
        <v>8</v>
      </c>
      <c r="E1377" s="802">
        <v>152.21</v>
      </c>
      <c r="F1377" s="863">
        <f t="shared" si="21"/>
        <v>1217.68</v>
      </c>
    </row>
    <row r="1378" spans="1:6" ht="12.75">
      <c r="A1378" s="811">
        <v>100540</v>
      </c>
      <c r="B1378" s="812" t="s">
        <v>1445</v>
      </c>
      <c r="C1378" s="813" t="s">
        <v>132</v>
      </c>
      <c r="D1378" s="802">
        <v>8</v>
      </c>
      <c r="E1378" s="802">
        <v>45.51</v>
      </c>
      <c r="F1378" s="863">
        <f t="shared" si="21"/>
        <v>364.08</v>
      </c>
    </row>
    <row r="1379" spans="1:6" ht="12.75">
      <c r="A1379" s="811">
        <v>100541</v>
      </c>
      <c r="B1379" s="812" t="s">
        <v>1446</v>
      </c>
      <c r="C1379" s="813" t="s">
        <v>132</v>
      </c>
      <c r="D1379" s="802">
        <v>8</v>
      </c>
      <c r="E1379" s="802">
        <v>51.21</v>
      </c>
      <c r="F1379" s="863">
        <f t="shared" si="21"/>
        <v>409.68</v>
      </c>
    </row>
    <row r="1380" spans="1:6" ht="12.75">
      <c r="A1380" s="811">
        <v>100551</v>
      </c>
      <c r="B1380" s="812" t="s">
        <v>1447</v>
      </c>
      <c r="C1380" s="813" t="s">
        <v>132</v>
      </c>
      <c r="D1380" s="802">
        <v>80</v>
      </c>
      <c r="E1380" s="802">
        <v>89.68</v>
      </c>
      <c r="F1380" s="863">
        <f t="shared" si="21"/>
        <v>7174.4</v>
      </c>
    </row>
    <row r="1381" spans="1:6" ht="12.75">
      <c r="A1381" s="817">
        <v>100560</v>
      </c>
      <c r="B1381" s="818" t="s">
        <v>1448</v>
      </c>
      <c r="C1381" s="819" t="s">
        <v>132</v>
      </c>
      <c r="D1381" s="802">
        <v>16</v>
      </c>
      <c r="E1381" s="803">
        <v>257.08999999999997</v>
      </c>
      <c r="F1381" s="865">
        <f t="shared" si="21"/>
        <v>4113.4399999999996</v>
      </c>
    </row>
    <row r="1382" spans="1:6" ht="12.75">
      <c r="A1382" s="838">
        <v>100600</v>
      </c>
      <c r="B1382" s="839" t="s">
        <v>1449</v>
      </c>
      <c r="C1382" s="840" t="s">
        <v>134</v>
      </c>
      <c r="D1382" s="801"/>
      <c r="E1382" s="801"/>
      <c r="F1382" s="863"/>
    </row>
    <row r="1383" spans="1:6" ht="12.75">
      <c r="A1383" s="811">
        <v>100620</v>
      </c>
      <c r="B1383" s="812" t="s">
        <v>1450</v>
      </c>
      <c r="C1383" s="813" t="s">
        <v>122</v>
      </c>
      <c r="D1383" s="802">
        <v>40</v>
      </c>
      <c r="E1383" s="802">
        <v>34.799999999999997</v>
      </c>
      <c r="F1383" s="863">
        <f t="shared" si="21"/>
        <v>1392</v>
      </c>
    </row>
    <row r="1384" spans="1:6" ht="12.75">
      <c r="A1384" s="811">
        <v>100621</v>
      </c>
      <c r="B1384" s="812" t="s">
        <v>1451</v>
      </c>
      <c r="C1384" s="813" t="s">
        <v>122</v>
      </c>
      <c r="D1384" s="802">
        <v>160</v>
      </c>
      <c r="E1384" s="802">
        <v>50.33</v>
      </c>
      <c r="F1384" s="863">
        <f t="shared" si="21"/>
        <v>8052.8</v>
      </c>
    </row>
    <row r="1385" spans="1:6" ht="12.75">
      <c r="A1385" s="811">
        <v>100622</v>
      </c>
      <c r="B1385" s="812" t="s">
        <v>1452</v>
      </c>
      <c r="C1385" s="813" t="s">
        <v>122</v>
      </c>
      <c r="D1385" s="802">
        <v>40</v>
      </c>
      <c r="E1385" s="802">
        <v>60.31</v>
      </c>
      <c r="F1385" s="863">
        <f t="shared" si="21"/>
        <v>2412.4</v>
      </c>
    </row>
    <row r="1386" spans="1:6" ht="12.75">
      <c r="A1386" s="811">
        <v>100623</v>
      </c>
      <c r="B1386" s="812" t="s">
        <v>1453</v>
      </c>
      <c r="C1386" s="813" t="s">
        <v>122</v>
      </c>
      <c r="D1386" s="802">
        <v>16</v>
      </c>
      <c r="E1386" s="802">
        <v>81.430000000000007</v>
      </c>
      <c r="F1386" s="863">
        <f t="shared" si="21"/>
        <v>1302.8800000000001</v>
      </c>
    </row>
    <row r="1387" spans="1:6" ht="12.75">
      <c r="A1387" s="811">
        <v>100624</v>
      </c>
      <c r="B1387" s="812" t="s">
        <v>1454</v>
      </c>
      <c r="C1387" s="813" t="s">
        <v>122</v>
      </c>
      <c r="D1387" s="802">
        <v>16</v>
      </c>
      <c r="E1387" s="802">
        <v>97.48</v>
      </c>
      <c r="F1387" s="863">
        <f t="shared" si="21"/>
        <v>1559.68</v>
      </c>
    </row>
    <row r="1388" spans="1:6" ht="12.75">
      <c r="A1388" s="811">
        <v>100626</v>
      </c>
      <c r="B1388" s="812" t="s">
        <v>1455</v>
      </c>
      <c r="C1388" s="813" t="s">
        <v>122</v>
      </c>
      <c r="D1388" s="802">
        <v>16</v>
      </c>
      <c r="E1388" s="802">
        <v>45.54</v>
      </c>
      <c r="F1388" s="863">
        <f t="shared" si="21"/>
        <v>728.64</v>
      </c>
    </row>
    <row r="1389" spans="1:6" ht="12.75">
      <c r="A1389" s="811">
        <v>100627</v>
      </c>
      <c r="B1389" s="812" t="s">
        <v>1456</v>
      </c>
      <c r="C1389" s="813" t="s">
        <v>122</v>
      </c>
      <c r="D1389" s="802">
        <v>16</v>
      </c>
      <c r="E1389" s="802">
        <v>64.290000000000006</v>
      </c>
      <c r="F1389" s="863">
        <f t="shared" si="21"/>
        <v>1028.6400000000001</v>
      </c>
    </row>
    <row r="1390" spans="1:6" ht="12.75">
      <c r="A1390" s="811">
        <v>100628</v>
      </c>
      <c r="B1390" s="812" t="s">
        <v>1457</v>
      </c>
      <c r="C1390" s="813" t="s">
        <v>122</v>
      </c>
      <c r="D1390" s="802">
        <v>16</v>
      </c>
      <c r="E1390" s="802">
        <v>77.14</v>
      </c>
      <c r="F1390" s="863">
        <f t="shared" si="21"/>
        <v>1234.24</v>
      </c>
    </row>
    <row r="1391" spans="1:6" ht="12.75">
      <c r="A1391" s="811">
        <v>100629</v>
      </c>
      <c r="B1391" s="812" t="s">
        <v>1458</v>
      </c>
      <c r="C1391" s="813" t="s">
        <v>122</v>
      </c>
      <c r="D1391" s="802">
        <v>16</v>
      </c>
      <c r="E1391" s="802">
        <v>112</v>
      </c>
      <c r="F1391" s="863">
        <f t="shared" si="21"/>
        <v>1792</v>
      </c>
    </row>
    <row r="1392" spans="1:6" ht="12.75">
      <c r="A1392" s="811">
        <v>100630</v>
      </c>
      <c r="B1392" s="812" t="s">
        <v>1459</v>
      </c>
      <c r="C1392" s="813" t="s">
        <v>122</v>
      </c>
      <c r="D1392" s="802">
        <v>16</v>
      </c>
      <c r="E1392" s="802">
        <v>124.48</v>
      </c>
      <c r="F1392" s="863">
        <f t="shared" si="21"/>
        <v>1991.68</v>
      </c>
    </row>
    <row r="1393" spans="1:6" ht="12.75">
      <c r="A1393" s="811">
        <v>100654</v>
      </c>
      <c r="B1393" s="812" t="s">
        <v>1393</v>
      </c>
      <c r="C1393" s="813" t="s">
        <v>132</v>
      </c>
      <c r="D1393" s="802">
        <v>8</v>
      </c>
      <c r="E1393" s="802">
        <v>101.29</v>
      </c>
      <c r="F1393" s="863">
        <f t="shared" si="21"/>
        <v>810.32</v>
      </c>
    </row>
    <row r="1394" spans="1:6" ht="12.75">
      <c r="A1394" s="814">
        <v>100700</v>
      </c>
      <c r="B1394" s="815" t="s">
        <v>1460</v>
      </c>
      <c r="C1394" s="816" t="s">
        <v>134</v>
      </c>
      <c r="D1394" s="802"/>
      <c r="E1394" s="802"/>
      <c r="F1394" s="863"/>
    </row>
    <row r="1395" spans="1:6" ht="12.75">
      <c r="A1395" s="811">
        <v>100711</v>
      </c>
      <c r="B1395" s="812" t="s">
        <v>1461</v>
      </c>
      <c r="C1395" s="813" t="s">
        <v>122</v>
      </c>
      <c r="D1395" s="802">
        <v>160</v>
      </c>
      <c r="E1395" s="802">
        <v>39.880000000000003</v>
      </c>
      <c r="F1395" s="863">
        <f t="shared" si="21"/>
        <v>6380.8</v>
      </c>
    </row>
    <row r="1396" spans="1:6" ht="12.75">
      <c r="A1396" s="811">
        <v>100712</v>
      </c>
      <c r="B1396" s="812" t="s">
        <v>1462</v>
      </c>
      <c r="C1396" s="813" t="s">
        <v>122</v>
      </c>
      <c r="D1396" s="802">
        <v>16</v>
      </c>
      <c r="E1396" s="802">
        <v>56.79</v>
      </c>
      <c r="F1396" s="863">
        <f t="shared" si="21"/>
        <v>908.64</v>
      </c>
    </row>
    <row r="1397" spans="1:6" ht="12.75">
      <c r="A1397" s="811">
        <v>100713</v>
      </c>
      <c r="B1397" s="812" t="s">
        <v>1463</v>
      </c>
      <c r="C1397" s="813" t="s">
        <v>122</v>
      </c>
      <c r="D1397" s="802">
        <v>16</v>
      </c>
      <c r="E1397" s="802">
        <v>66.7</v>
      </c>
      <c r="F1397" s="863">
        <f t="shared" si="21"/>
        <v>1067.2</v>
      </c>
    </row>
    <row r="1398" spans="1:6" ht="12.75">
      <c r="A1398" s="811">
        <v>100714</v>
      </c>
      <c r="B1398" s="812" t="s">
        <v>1464</v>
      </c>
      <c r="C1398" s="813" t="s">
        <v>122</v>
      </c>
      <c r="D1398" s="802">
        <v>16</v>
      </c>
      <c r="E1398" s="802">
        <v>77.989999999999995</v>
      </c>
      <c r="F1398" s="863">
        <f t="shared" si="21"/>
        <v>1247.8399999999999</v>
      </c>
    </row>
    <row r="1399" spans="1:6" ht="12.75">
      <c r="A1399" s="811">
        <v>100720</v>
      </c>
      <c r="B1399" s="812" t="s">
        <v>1465</v>
      </c>
      <c r="C1399" s="813" t="s">
        <v>132</v>
      </c>
      <c r="D1399" s="802">
        <v>16</v>
      </c>
      <c r="E1399" s="802">
        <v>32.76</v>
      </c>
      <c r="F1399" s="863">
        <f t="shared" si="21"/>
        <v>524.16</v>
      </c>
    </row>
    <row r="1400" spans="1:6" ht="12.75">
      <c r="A1400" s="811">
        <v>100760</v>
      </c>
      <c r="B1400" s="812" t="s">
        <v>1466</v>
      </c>
      <c r="C1400" s="813" t="s">
        <v>132</v>
      </c>
      <c r="D1400" s="802">
        <v>8</v>
      </c>
      <c r="E1400" s="802">
        <v>412.09</v>
      </c>
      <c r="F1400" s="863">
        <f t="shared" si="21"/>
        <v>3296.72</v>
      </c>
    </row>
    <row r="1401" spans="1:6" ht="12.75">
      <c r="A1401" s="811">
        <v>100762</v>
      </c>
      <c r="B1401" s="812" t="s">
        <v>1467</v>
      </c>
      <c r="C1401" s="813" t="s">
        <v>132</v>
      </c>
      <c r="D1401" s="802">
        <v>8</v>
      </c>
      <c r="E1401" s="802">
        <v>537.33000000000004</v>
      </c>
      <c r="F1401" s="863">
        <f t="shared" si="21"/>
        <v>4298.6400000000003</v>
      </c>
    </row>
    <row r="1402" spans="1:6" ht="12.75">
      <c r="A1402" s="811">
        <v>100763</v>
      </c>
      <c r="B1402" s="812" t="s">
        <v>1468</v>
      </c>
      <c r="C1402" s="813" t="s">
        <v>132</v>
      </c>
      <c r="D1402" s="802">
        <v>8</v>
      </c>
      <c r="E1402" s="802">
        <v>1014.08</v>
      </c>
      <c r="F1402" s="863">
        <f t="shared" si="21"/>
        <v>8112.64</v>
      </c>
    </row>
    <row r="1403" spans="1:6" ht="12.75">
      <c r="A1403" s="811">
        <v>100764</v>
      </c>
      <c r="B1403" s="812" t="s">
        <v>1469</v>
      </c>
      <c r="C1403" s="813" t="s">
        <v>132</v>
      </c>
      <c r="D1403" s="802">
        <v>4</v>
      </c>
      <c r="E1403" s="802">
        <v>1312.81</v>
      </c>
      <c r="F1403" s="863">
        <f t="shared" si="21"/>
        <v>5251.24</v>
      </c>
    </row>
    <row r="1404" spans="1:6" ht="12.75">
      <c r="A1404" s="811">
        <v>100765</v>
      </c>
      <c r="B1404" s="812" t="s">
        <v>1470</v>
      </c>
      <c r="C1404" s="813" t="s">
        <v>132</v>
      </c>
      <c r="D1404" s="802">
        <v>4</v>
      </c>
      <c r="E1404" s="802">
        <v>1672.95</v>
      </c>
      <c r="F1404" s="863">
        <f t="shared" si="21"/>
        <v>6691.8</v>
      </c>
    </row>
    <row r="1405" spans="1:6" ht="12.75">
      <c r="A1405" s="811">
        <v>100769</v>
      </c>
      <c r="B1405" s="812" t="s">
        <v>1471</v>
      </c>
      <c r="C1405" s="813" t="s">
        <v>132</v>
      </c>
      <c r="D1405" s="802">
        <v>4</v>
      </c>
      <c r="E1405" s="802">
        <v>1237.44</v>
      </c>
      <c r="F1405" s="863">
        <f t="shared" si="21"/>
        <v>4949.76</v>
      </c>
    </row>
    <row r="1406" spans="1:6" ht="12.75">
      <c r="A1406" s="811">
        <v>100770</v>
      </c>
      <c r="B1406" s="812" t="s">
        <v>1472</v>
      </c>
      <c r="C1406" s="813" t="s">
        <v>132</v>
      </c>
      <c r="D1406" s="802">
        <v>4</v>
      </c>
      <c r="E1406" s="802">
        <v>1577.29</v>
      </c>
      <c r="F1406" s="863">
        <f t="shared" si="21"/>
        <v>6309.16</v>
      </c>
    </row>
    <row r="1407" spans="1:6" ht="12.75">
      <c r="A1407" s="811">
        <v>100771</v>
      </c>
      <c r="B1407" s="812" t="s">
        <v>1473</v>
      </c>
      <c r="C1407" s="813" t="s">
        <v>132</v>
      </c>
      <c r="D1407" s="802">
        <v>4</v>
      </c>
      <c r="E1407" s="802">
        <v>1986.78</v>
      </c>
      <c r="F1407" s="863">
        <f t="shared" si="21"/>
        <v>7947.12</v>
      </c>
    </row>
    <row r="1408" spans="1:6" ht="12.75">
      <c r="A1408" s="811">
        <v>100780</v>
      </c>
      <c r="B1408" s="812" t="s">
        <v>1474</v>
      </c>
      <c r="C1408" s="813" t="s">
        <v>132</v>
      </c>
      <c r="D1408" s="802">
        <v>8</v>
      </c>
      <c r="E1408" s="802">
        <v>12.84</v>
      </c>
      <c r="F1408" s="863">
        <f t="shared" si="21"/>
        <v>102.72</v>
      </c>
    </row>
    <row r="1409" spans="1:6" ht="12.75">
      <c r="A1409" s="811">
        <v>100781</v>
      </c>
      <c r="B1409" s="812" t="s">
        <v>1475</v>
      </c>
      <c r="C1409" s="813" t="s">
        <v>132</v>
      </c>
      <c r="D1409" s="802">
        <v>8</v>
      </c>
      <c r="E1409" s="802">
        <v>447.63</v>
      </c>
      <c r="F1409" s="863">
        <f t="shared" si="21"/>
        <v>3581.04</v>
      </c>
    </row>
    <row r="1410" spans="1:6" ht="12.75">
      <c r="A1410" s="811">
        <v>100782</v>
      </c>
      <c r="B1410" s="812" t="s">
        <v>1476</v>
      </c>
      <c r="C1410" s="813" t="s">
        <v>132</v>
      </c>
      <c r="D1410" s="802">
        <v>8</v>
      </c>
      <c r="E1410" s="802">
        <v>541.89</v>
      </c>
      <c r="F1410" s="863">
        <f t="shared" si="21"/>
        <v>4335.12</v>
      </c>
    </row>
    <row r="1411" spans="1:6" ht="12.75">
      <c r="A1411" s="811">
        <v>100783</v>
      </c>
      <c r="B1411" s="812" t="s">
        <v>1477</v>
      </c>
      <c r="C1411" s="813" t="s">
        <v>132</v>
      </c>
      <c r="D1411" s="802">
        <v>8</v>
      </c>
      <c r="E1411" s="802">
        <v>624.17999999999995</v>
      </c>
      <c r="F1411" s="863">
        <f t="shared" si="21"/>
        <v>4993.4399999999996</v>
      </c>
    </row>
    <row r="1412" spans="1:6" ht="12.75">
      <c r="A1412" s="811">
        <v>100785</v>
      </c>
      <c r="B1412" s="812" t="s">
        <v>1478</v>
      </c>
      <c r="C1412" s="813" t="s">
        <v>132</v>
      </c>
      <c r="D1412" s="802">
        <v>8</v>
      </c>
      <c r="E1412" s="802">
        <v>181.6</v>
      </c>
      <c r="F1412" s="863">
        <f t="shared" si="21"/>
        <v>1452.8</v>
      </c>
    </row>
    <row r="1413" spans="1:6" ht="12.75">
      <c r="A1413" s="811">
        <v>100786</v>
      </c>
      <c r="B1413" s="812" t="s">
        <v>1479</v>
      </c>
      <c r="C1413" s="813" t="s">
        <v>132</v>
      </c>
      <c r="D1413" s="802">
        <v>8</v>
      </c>
      <c r="E1413" s="802">
        <v>639.55999999999995</v>
      </c>
      <c r="F1413" s="863">
        <f t="shared" si="21"/>
        <v>5116.4799999999996</v>
      </c>
    </row>
    <row r="1414" spans="1:6" ht="12.75">
      <c r="A1414" s="811">
        <v>100790</v>
      </c>
      <c r="B1414" s="812" t="s">
        <v>1480</v>
      </c>
      <c r="C1414" s="813" t="s">
        <v>132</v>
      </c>
      <c r="D1414" s="802">
        <v>8</v>
      </c>
      <c r="E1414" s="802">
        <v>115.55</v>
      </c>
      <c r="F1414" s="863">
        <f t="shared" si="21"/>
        <v>924.4</v>
      </c>
    </row>
    <row r="1415" spans="1:6" ht="12.75">
      <c r="A1415" s="811">
        <v>100795</v>
      </c>
      <c r="B1415" s="812" t="s">
        <v>1378</v>
      </c>
      <c r="C1415" s="813" t="s">
        <v>122</v>
      </c>
      <c r="D1415" s="802">
        <v>160</v>
      </c>
      <c r="E1415" s="802">
        <v>1.9500000000000002</v>
      </c>
      <c r="F1415" s="863">
        <f t="shared" si="21"/>
        <v>312</v>
      </c>
    </row>
    <row r="1416" spans="1:6" ht="12.75">
      <c r="A1416" s="811">
        <v>100798</v>
      </c>
      <c r="B1416" s="812" t="s">
        <v>1379</v>
      </c>
      <c r="C1416" s="813" t="s">
        <v>122</v>
      </c>
      <c r="D1416" s="802">
        <v>160</v>
      </c>
      <c r="E1416" s="802">
        <v>25.1</v>
      </c>
      <c r="F1416" s="863">
        <f t="shared" si="21"/>
        <v>4016</v>
      </c>
    </row>
    <row r="1417" spans="1:6" ht="12.75">
      <c r="A1417" s="814">
        <v>100800</v>
      </c>
      <c r="B1417" s="815" t="s">
        <v>1481</v>
      </c>
      <c r="C1417" s="816" t="s">
        <v>134</v>
      </c>
      <c r="D1417" s="802"/>
      <c r="E1417" s="802"/>
      <c r="F1417" s="863"/>
    </row>
    <row r="1418" spans="1:6" ht="12.75">
      <c r="A1418" s="811">
        <v>100802</v>
      </c>
      <c r="B1418" s="812" t="s">
        <v>1482</v>
      </c>
      <c r="C1418" s="813" t="s">
        <v>122</v>
      </c>
      <c r="D1418" s="802">
        <v>80</v>
      </c>
      <c r="E1418" s="802">
        <v>140.09</v>
      </c>
      <c r="F1418" s="863">
        <f t="shared" si="21"/>
        <v>11207.2</v>
      </c>
    </row>
    <row r="1419" spans="1:6" ht="12.75">
      <c r="A1419" s="811">
        <v>100803</v>
      </c>
      <c r="B1419" s="812" t="s">
        <v>1483</v>
      </c>
      <c r="C1419" s="813" t="s">
        <v>122</v>
      </c>
      <c r="D1419" s="802">
        <v>16</v>
      </c>
      <c r="E1419" s="802">
        <v>160.72999999999999</v>
      </c>
      <c r="F1419" s="863">
        <f t="shared" si="21"/>
        <v>2571.6799999999998</v>
      </c>
    </row>
    <row r="1420" spans="1:6" ht="12.75">
      <c r="A1420" s="811">
        <v>100805</v>
      </c>
      <c r="B1420" s="812" t="s">
        <v>1484</v>
      </c>
      <c r="C1420" s="813" t="s">
        <v>122</v>
      </c>
      <c r="D1420" s="802">
        <v>16</v>
      </c>
      <c r="E1420" s="802">
        <v>209.09</v>
      </c>
      <c r="F1420" s="863">
        <f t="shared" si="21"/>
        <v>3345.44</v>
      </c>
    </row>
    <row r="1421" spans="1:6" ht="12.75">
      <c r="A1421" s="811">
        <v>100806</v>
      </c>
      <c r="B1421" s="812" t="s">
        <v>1485</v>
      </c>
      <c r="C1421" s="813" t="s">
        <v>122</v>
      </c>
      <c r="D1421" s="802">
        <v>8</v>
      </c>
      <c r="E1421" s="802">
        <v>296.64999999999998</v>
      </c>
      <c r="F1421" s="863">
        <f t="shared" si="21"/>
        <v>2373.1999999999998</v>
      </c>
    </row>
    <row r="1422" spans="1:6" ht="12.75">
      <c r="A1422" s="811">
        <v>100831</v>
      </c>
      <c r="B1422" s="812" t="s">
        <v>1438</v>
      </c>
      <c r="C1422" s="813" t="s">
        <v>132</v>
      </c>
      <c r="D1422" s="802">
        <v>16</v>
      </c>
      <c r="E1422" s="802">
        <v>280.45999999999998</v>
      </c>
      <c r="F1422" s="863">
        <f t="shared" si="21"/>
        <v>4487.3599999999997</v>
      </c>
    </row>
    <row r="1423" spans="1:6" ht="12.75">
      <c r="A1423" s="811">
        <v>100832</v>
      </c>
      <c r="B1423" s="812" t="s">
        <v>1439</v>
      </c>
      <c r="C1423" s="813" t="s">
        <v>132</v>
      </c>
      <c r="D1423" s="802">
        <v>4</v>
      </c>
      <c r="E1423" s="802">
        <v>424.79999999999995</v>
      </c>
      <c r="F1423" s="863">
        <f t="shared" si="21"/>
        <v>1699.2</v>
      </c>
    </row>
    <row r="1424" spans="1:6" ht="12.75">
      <c r="A1424" s="811">
        <v>100834</v>
      </c>
      <c r="B1424" s="812" t="s">
        <v>1440</v>
      </c>
      <c r="C1424" s="813" t="s">
        <v>132</v>
      </c>
      <c r="D1424" s="802">
        <v>4</v>
      </c>
      <c r="E1424" s="802">
        <v>700.74</v>
      </c>
      <c r="F1424" s="863">
        <f t="shared" ref="F1424:F1487" si="22" xml:space="preserve"> ROUND(D1424*E1424,2)</f>
        <v>2802.96</v>
      </c>
    </row>
    <row r="1425" spans="1:6" ht="12.75">
      <c r="A1425" s="811">
        <v>100849</v>
      </c>
      <c r="B1425" s="812" t="s">
        <v>1379</v>
      </c>
      <c r="C1425" s="813" t="s">
        <v>122</v>
      </c>
      <c r="D1425" s="802">
        <v>80</v>
      </c>
      <c r="E1425" s="802">
        <v>25.1</v>
      </c>
      <c r="F1425" s="863">
        <f t="shared" si="22"/>
        <v>2008</v>
      </c>
    </row>
    <row r="1426" spans="1:6" ht="12.75">
      <c r="A1426" s="811">
        <v>100850</v>
      </c>
      <c r="B1426" s="812" t="s">
        <v>1486</v>
      </c>
      <c r="C1426" s="813" t="s">
        <v>132</v>
      </c>
      <c r="D1426" s="802">
        <v>4</v>
      </c>
      <c r="E1426" s="802">
        <v>477.64</v>
      </c>
      <c r="F1426" s="863">
        <f t="shared" si="22"/>
        <v>1910.56</v>
      </c>
    </row>
    <row r="1427" spans="1:6" ht="12.75">
      <c r="A1427" s="811">
        <v>100855</v>
      </c>
      <c r="B1427" s="812" t="s">
        <v>1487</v>
      </c>
      <c r="C1427" s="813" t="s">
        <v>132</v>
      </c>
      <c r="D1427" s="802">
        <v>4</v>
      </c>
      <c r="E1427" s="802">
        <v>239.98</v>
      </c>
      <c r="F1427" s="863">
        <f t="shared" si="22"/>
        <v>959.92</v>
      </c>
    </row>
    <row r="1428" spans="1:6" ht="12.75">
      <c r="A1428" s="811">
        <v>100860</v>
      </c>
      <c r="B1428" s="812" t="s">
        <v>1488</v>
      </c>
      <c r="C1428" s="813" t="s">
        <v>132</v>
      </c>
      <c r="D1428" s="802">
        <v>16</v>
      </c>
      <c r="E1428" s="802">
        <v>345.94</v>
      </c>
      <c r="F1428" s="863">
        <f t="shared" si="22"/>
        <v>5535.04</v>
      </c>
    </row>
    <row r="1429" spans="1:6" ht="12.75">
      <c r="A1429" s="811">
        <v>100865</v>
      </c>
      <c r="B1429" s="812" t="s">
        <v>1489</v>
      </c>
      <c r="C1429" s="813" t="s">
        <v>132</v>
      </c>
      <c r="D1429" s="802">
        <v>16</v>
      </c>
      <c r="E1429" s="802">
        <v>288.76</v>
      </c>
      <c r="F1429" s="863">
        <f t="shared" si="22"/>
        <v>4620.16</v>
      </c>
    </row>
    <row r="1430" spans="1:6" ht="12.75">
      <c r="A1430" s="811">
        <v>100868</v>
      </c>
      <c r="B1430" s="812" t="s">
        <v>1490</v>
      </c>
      <c r="C1430" s="813" t="s">
        <v>132</v>
      </c>
      <c r="D1430" s="802">
        <v>16</v>
      </c>
      <c r="E1430" s="802">
        <v>515.39</v>
      </c>
      <c r="F1430" s="863">
        <f t="shared" si="22"/>
        <v>8246.24</v>
      </c>
    </row>
    <row r="1431" spans="1:6" ht="12.75">
      <c r="A1431" s="811">
        <v>100872</v>
      </c>
      <c r="B1431" s="812" t="s">
        <v>1491</v>
      </c>
      <c r="C1431" s="813" t="s">
        <v>132</v>
      </c>
      <c r="D1431" s="802">
        <v>4</v>
      </c>
      <c r="E1431" s="802">
        <v>771.95</v>
      </c>
      <c r="F1431" s="863">
        <f t="shared" si="22"/>
        <v>3087.8</v>
      </c>
    </row>
    <row r="1432" spans="1:6" ht="12.75">
      <c r="A1432" s="811">
        <v>100873</v>
      </c>
      <c r="B1432" s="812" t="s">
        <v>1492</v>
      </c>
      <c r="C1432" s="813" t="s">
        <v>132</v>
      </c>
      <c r="D1432" s="802">
        <v>16</v>
      </c>
      <c r="E1432" s="802">
        <v>45.46</v>
      </c>
      <c r="F1432" s="863">
        <f t="shared" si="22"/>
        <v>727.36</v>
      </c>
    </row>
    <row r="1433" spans="1:6" ht="12.75">
      <c r="A1433" s="811">
        <v>100877</v>
      </c>
      <c r="B1433" s="812" t="s">
        <v>1493</v>
      </c>
      <c r="C1433" s="813" t="s">
        <v>132</v>
      </c>
      <c r="D1433" s="802">
        <v>16</v>
      </c>
      <c r="E1433" s="802">
        <v>80.36</v>
      </c>
      <c r="F1433" s="863">
        <f t="shared" si="22"/>
        <v>1285.76</v>
      </c>
    </row>
    <row r="1434" spans="1:6" ht="12.75">
      <c r="A1434" s="811">
        <v>100880</v>
      </c>
      <c r="B1434" s="812" t="s">
        <v>1494</v>
      </c>
      <c r="C1434" s="813" t="s">
        <v>132</v>
      </c>
      <c r="D1434" s="802">
        <v>8</v>
      </c>
      <c r="E1434" s="802">
        <v>406.54</v>
      </c>
      <c r="F1434" s="863">
        <f t="shared" si="22"/>
        <v>3252.32</v>
      </c>
    </row>
    <row r="1435" spans="1:6" ht="12.75">
      <c r="A1435" s="811">
        <v>100881</v>
      </c>
      <c r="B1435" s="812" t="s">
        <v>1495</v>
      </c>
      <c r="C1435" s="813" t="s">
        <v>132</v>
      </c>
      <c r="D1435" s="802">
        <v>8</v>
      </c>
      <c r="E1435" s="802">
        <v>412.38</v>
      </c>
      <c r="F1435" s="863">
        <f t="shared" si="22"/>
        <v>3299.04</v>
      </c>
    </row>
    <row r="1436" spans="1:6" ht="12.75">
      <c r="A1436" s="811">
        <v>100882</v>
      </c>
      <c r="B1436" s="812" t="s">
        <v>1496</v>
      </c>
      <c r="C1436" s="813" t="s">
        <v>132</v>
      </c>
      <c r="D1436" s="802">
        <v>8</v>
      </c>
      <c r="E1436" s="802">
        <v>816.21</v>
      </c>
      <c r="F1436" s="863">
        <f t="shared" si="22"/>
        <v>6529.68</v>
      </c>
    </row>
    <row r="1437" spans="1:6" ht="12.75">
      <c r="A1437" s="811">
        <v>100885</v>
      </c>
      <c r="B1437" s="812" t="s">
        <v>1497</v>
      </c>
      <c r="C1437" s="813" t="s">
        <v>132</v>
      </c>
      <c r="D1437" s="802">
        <v>8</v>
      </c>
      <c r="E1437" s="802">
        <v>127.8</v>
      </c>
      <c r="F1437" s="863">
        <f t="shared" si="22"/>
        <v>1022.4</v>
      </c>
    </row>
    <row r="1438" spans="1:6" ht="12.75">
      <c r="A1438" s="811">
        <v>100888</v>
      </c>
      <c r="B1438" s="812" t="s">
        <v>1498</v>
      </c>
      <c r="C1438" s="813" t="s">
        <v>132</v>
      </c>
      <c r="D1438" s="802">
        <v>8</v>
      </c>
      <c r="E1438" s="802">
        <v>489.19</v>
      </c>
      <c r="F1438" s="863">
        <f t="shared" si="22"/>
        <v>3913.52</v>
      </c>
    </row>
    <row r="1439" spans="1:6" ht="12.75">
      <c r="A1439" s="811">
        <v>100890</v>
      </c>
      <c r="B1439" s="812" t="s">
        <v>1499</v>
      </c>
      <c r="C1439" s="813" t="s">
        <v>132</v>
      </c>
      <c r="D1439" s="802">
        <v>8</v>
      </c>
      <c r="E1439" s="802">
        <v>123.9</v>
      </c>
      <c r="F1439" s="863">
        <f t="shared" si="22"/>
        <v>991.2</v>
      </c>
    </row>
    <row r="1440" spans="1:6" ht="12.75">
      <c r="A1440" s="811">
        <v>100892</v>
      </c>
      <c r="B1440" s="812" t="s">
        <v>1500</v>
      </c>
      <c r="C1440" s="813" t="s">
        <v>132</v>
      </c>
      <c r="D1440" s="802">
        <v>8</v>
      </c>
      <c r="E1440" s="802">
        <v>161.75</v>
      </c>
      <c r="F1440" s="863">
        <f t="shared" si="22"/>
        <v>1294</v>
      </c>
    </row>
    <row r="1441" spans="1:6" ht="12.75">
      <c r="A1441" s="811">
        <v>100893</v>
      </c>
      <c r="B1441" s="812" t="s">
        <v>1501</v>
      </c>
      <c r="C1441" s="813" t="s">
        <v>132</v>
      </c>
      <c r="D1441" s="802">
        <v>8</v>
      </c>
      <c r="E1441" s="802">
        <v>190.6</v>
      </c>
      <c r="F1441" s="863">
        <f t="shared" si="22"/>
        <v>1524.8</v>
      </c>
    </row>
    <row r="1442" spans="1:6" ht="12.75">
      <c r="A1442" s="811">
        <v>100895</v>
      </c>
      <c r="B1442" s="812" t="s">
        <v>1502</v>
      </c>
      <c r="C1442" s="813" t="s">
        <v>132</v>
      </c>
      <c r="D1442" s="802">
        <v>8</v>
      </c>
      <c r="E1442" s="802">
        <v>11.25</v>
      </c>
      <c r="F1442" s="863">
        <f t="shared" si="22"/>
        <v>90</v>
      </c>
    </row>
    <row r="1443" spans="1:6" ht="12.75">
      <c r="A1443" s="814">
        <v>100900</v>
      </c>
      <c r="B1443" s="815" t="s">
        <v>1503</v>
      </c>
      <c r="C1443" s="816" t="s">
        <v>134</v>
      </c>
      <c r="D1443" s="802"/>
      <c r="E1443" s="802"/>
      <c r="F1443" s="863"/>
    </row>
    <row r="1444" spans="1:6" ht="12.75">
      <c r="A1444" s="811">
        <v>100910</v>
      </c>
      <c r="B1444" s="812" t="s">
        <v>1504</v>
      </c>
      <c r="C1444" s="813" t="s">
        <v>122</v>
      </c>
      <c r="D1444" s="802">
        <v>4</v>
      </c>
      <c r="E1444" s="802">
        <v>237.98</v>
      </c>
      <c r="F1444" s="863">
        <f t="shared" si="22"/>
        <v>951.92</v>
      </c>
    </row>
    <row r="1445" spans="1:6" ht="12.75">
      <c r="A1445" s="811">
        <v>100911</v>
      </c>
      <c r="B1445" s="812" t="s">
        <v>1505</v>
      </c>
      <c r="C1445" s="813" t="s">
        <v>122</v>
      </c>
      <c r="D1445" s="802">
        <v>4</v>
      </c>
      <c r="E1445" s="802">
        <v>311.48</v>
      </c>
      <c r="F1445" s="863">
        <f t="shared" si="22"/>
        <v>1245.92</v>
      </c>
    </row>
    <row r="1446" spans="1:6" ht="12.75">
      <c r="A1446" s="811">
        <v>100912</v>
      </c>
      <c r="B1446" s="812" t="s">
        <v>1506</v>
      </c>
      <c r="C1446" s="813" t="s">
        <v>122</v>
      </c>
      <c r="D1446" s="802">
        <v>4</v>
      </c>
      <c r="E1446" s="802">
        <v>349.20000000000005</v>
      </c>
      <c r="F1446" s="863">
        <f t="shared" si="22"/>
        <v>1396.8</v>
      </c>
    </row>
    <row r="1447" spans="1:6" ht="12.75">
      <c r="A1447" s="811">
        <v>100913</v>
      </c>
      <c r="B1447" s="812" t="s">
        <v>1507</v>
      </c>
      <c r="C1447" s="813" t="s">
        <v>122</v>
      </c>
      <c r="D1447" s="802">
        <v>4</v>
      </c>
      <c r="E1447" s="802">
        <v>458.81</v>
      </c>
      <c r="F1447" s="863">
        <f t="shared" si="22"/>
        <v>1835.24</v>
      </c>
    </row>
    <row r="1448" spans="1:6" ht="12.75">
      <c r="A1448" s="811">
        <v>100930</v>
      </c>
      <c r="B1448" s="812" t="s">
        <v>1508</v>
      </c>
      <c r="C1448" s="813" t="s">
        <v>122</v>
      </c>
      <c r="D1448" s="802">
        <v>160</v>
      </c>
      <c r="E1448" s="802">
        <v>21.95</v>
      </c>
      <c r="F1448" s="863">
        <f t="shared" si="22"/>
        <v>3512</v>
      </c>
    </row>
    <row r="1449" spans="1:6" ht="12.75">
      <c r="A1449" s="811">
        <v>100931</v>
      </c>
      <c r="B1449" s="812" t="s">
        <v>1509</v>
      </c>
      <c r="C1449" s="813" t="s">
        <v>122</v>
      </c>
      <c r="D1449" s="802">
        <v>160</v>
      </c>
      <c r="E1449" s="802">
        <v>28.31</v>
      </c>
      <c r="F1449" s="863">
        <f t="shared" si="22"/>
        <v>4529.6000000000004</v>
      </c>
    </row>
    <row r="1450" spans="1:6" ht="12.75">
      <c r="A1450" s="811">
        <v>100932</v>
      </c>
      <c r="B1450" s="812" t="s">
        <v>1510</v>
      </c>
      <c r="C1450" s="813" t="s">
        <v>122</v>
      </c>
      <c r="D1450" s="802">
        <v>160</v>
      </c>
      <c r="E1450" s="802">
        <v>41.06</v>
      </c>
      <c r="F1450" s="863">
        <f t="shared" si="22"/>
        <v>6569.6</v>
      </c>
    </row>
    <row r="1451" spans="1:6" ht="12.75">
      <c r="A1451" s="811">
        <v>100933</v>
      </c>
      <c r="B1451" s="812" t="s">
        <v>1511</v>
      </c>
      <c r="C1451" s="813" t="s">
        <v>122</v>
      </c>
      <c r="D1451" s="802">
        <v>240</v>
      </c>
      <c r="E1451" s="802">
        <v>49.58</v>
      </c>
      <c r="F1451" s="863">
        <f t="shared" si="22"/>
        <v>11899.2</v>
      </c>
    </row>
    <row r="1452" spans="1:6" ht="12.75">
      <c r="A1452" s="811">
        <v>100934</v>
      </c>
      <c r="B1452" s="812" t="s">
        <v>1512</v>
      </c>
      <c r="C1452" s="813" t="s">
        <v>122</v>
      </c>
      <c r="D1452" s="802">
        <v>40</v>
      </c>
      <c r="E1452" s="802">
        <v>74.150000000000006</v>
      </c>
      <c r="F1452" s="863">
        <f t="shared" si="22"/>
        <v>2966</v>
      </c>
    </row>
    <row r="1453" spans="1:6" ht="12.75">
      <c r="A1453" s="811">
        <v>100935</v>
      </c>
      <c r="B1453" s="812" t="s">
        <v>1513</v>
      </c>
      <c r="C1453" s="813" t="s">
        <v>122</v>
      </c>
      <c r="D1453" s="802">
        <v>40</v>
      </c>
      <c r="E1453" s="802">
        <v>93.96</v>
      </c>
      <c r="F1453" s="863">
        <f t="shared" si="22"/>
        <v>3758.4</v>
      </c>
    </row>
    <row r="1454" spans="1:6" ht="12.75">
      <c r="A1454" s="811">
        <v>100998</v>
      </c>
      <c r="B1454" s="812" t="s">
        <v>1379</v>
      </c>
      <c r="C1454" s="813" t="s">
        <v>122</v>
      </c>
      <c r="D1454" s="802">
        <v>80</v>
      </c>
      <c r="E1454" s="802">
        <v>25.1</v>
      </c>
      <c r="F1454" s="863">
        <f t="shared" si="22"/>
        <v>2008</v>
      </c>
    </row>
    <row r="1455" spans="1:6" ht="12.75">
      <c r="A1455" s="814">
        <v>101000</v>
      </c>
      <c r="B1455" s="815" t="s">
        <v>1514</v>
      </c>
      <c r="C1455" s="816" t="s">
        <v>134</v>
      </c>
      <c r="D1455" s="802"/>
      <c r="E1455" s="802"/>
      <c r="F1455" s="863"/>
    </row>
    <row r="1456" spans="1:6" ht="12.75">
      <c r="A1456" s="811">
        <v>101001</v>
      </c>
      <c r="B1456" s="812" t="s">
        <v>1515</v>
      </c>
      <c r="C1456" s="813" t="s">
        <v>132</v>
      </c>
      <c r="D1456" s="802">
        <v>40</v>
      </c>
      <c r="E1456" s="802">
        <v>86.38</v>
      </c>
      <c r="F1456" s="863">
        <f t="shared" si="22"/>
        <v>3455.2</v>
      </c>
    </row>
    <row r="1457" spans="1:6" ht="12.75">
      <c r="A1457" s="811">
        <v>101010</v>
      </c>
      <c r="B1457" s="812" t="s">
        <v>1516</v>
      </c>
      <c r="C1457" s="813" t="s">
        <v>132</v>
      </c>
      <c r="D1457" s="802">
        <v>24</v>
      </c>
      <c r="E1457" s="802">
        <v>87.34</v>
      </c>
      <c r="F1457" s="863">
        <f t="shared" si="22"/>
        <v>2096.16</v>
      </c>
    </row>
    <row r="1458" spans="1:6" ht="12.75">
      <c r="A1458" s="811">
        <v>101012</v>
      </c>
      <c r="B1458" s="812" t="s">
        <v>1517</v>
      </c>
      <c r="C1458" s="813" t="s">
        <v>132</v>
      </c>
      <c r="D1458" s="802">
        <v>24</v>
      </c>
      <c r="E1458" s="802">
        <v>117.15</v>
      </c>
      <c r="F1458" s="863">
        <f t="shared" si="22"/>
        <v>2811.6</v>
      </c>
    </row>
    <row r="1459" spans="1:6" ht="12.75">
      <c r="A1459" s="817">
        <v>101015</v>
      </c>
      <c r="B1459" s="818" t="s">
        <v>1518</v>
      </c>
      <c r="C1459" s="819" t="s">
        <v>132</v>
      </c>
      <c r="D1459" s="803">
        <v>16</v>
      </c>
      <c r="E1459" s="803">
        <v>142.25</v>
      </c>
      <c r="F1459" s="865">
        <f t="shared" si="22"/>
        <v>2276</v>
      </c>
    </row>
    <row r="1460" spans="1:6" ht="12.75">
      <c r="A1460" s="808">
        <v>101035</v>
      </c>
      <c r="B1460" s="809" t="s">
        <v>1519</v>
      </c>
      <c r="C1460" s="810" t="s">
        <v>132</v>
      </c>
      <c r="D1460" s="801">
        <v>8</v>
      </c>
      <c r="E1460" s="801">
        <v>111.25</v>
      </c>
      <c r="F1460" s="863">
        <f t="shared" si="22"/>
        <v>890</v>
      </c>
    </row>
    <row r="1461" spans="1:6" ht="12.75">
      <c r="A1461" s="811">
        <v>101059</v>
      </c>
      <c r="B1461" s="812" t="s">
        <v>1520</v>
      </c>
      <c r="C1461" s="813" t="s">
        <v>132</v>
      </c>
      <c r="D1461" s="801">
        <v>8</v>
      </c>
      <c r="E1461" s="802">
        <v>234.75</v>
      </c>
      <c r="F1461" s="863">
        <f t="shared" si="22"/>
        <v>1878</v>
      </c>
    </row>
    <row r="1462" spans="1:6" ht="12.75">
      <c r="A1462" s="811">
        <v>101094</v>
      </c>
      <c r="B1462" s="812" t="s">
        <v>1521</v>
      </c>
      <c r="C1462" s="813" t="s">
        <v>101</v>
      </c>
      <c r="D1462" s="802">
        <v>12</v>
      </c>
      <c r="E1462" s="802">
        <v>39.25</v>
      </c>
      <c r="F1462" s="863">
        <f t="shared" si="22"/>
        <v>471</v>
      </c>
    </row>
    <row r="1463" spans="1:6" ht="12.75">
      <c r="A1463" s="811">
        <v>101095</v>
      </c>
      <c r="B1463" s="812" t="s">
        <v>1522</v>
      </c>
      <c r="C1463" s="813" t="s">
        <v>101</v>
      </c>
      <c r="D1463" s="801">
        <v>8</v>
      </c>
      <c r="E1463" s="802">
        <v>358.29</v>
      </c>
      <c r="F1463" s="863">
        <f t="shared" si="22"/>
        <v>2866.32</v>
      </c>
    </row>
    <row r="1464" spans="1:6" ht="12.75">
      <c r="A1464" s="811">
        <v>101096</v>
      </c>
      <c r="B1464" s="812" t="s">
        <v>1523</v>
      </c>
      <c r="C1464" s="813" t="s">
        <v>109</v>
      </c>
      <c r="D1464" s="802">
        <v>40</v>
      </c>
      <c r="E1464" s="802">
        <v>181.94</v>
      </c>
      <c r="F1464" s="863">
        <f t="shared" si="22"/>
        <v>7277.6</v>
      </c>
    </row>
    <row r="1465" spans="1:6" ht="12.75">
      <c r="A1465" s="811">
        <v>101097</v>
      </c>
      <c r="B1465" s="812" t="s">
        <v>1524</v>
      </c>
      <c r="C1465" s="813" t="s">
        <v>109</v>
      </c>
      <c r="D1465" s="803">
        <v>16</v>
      </c>
      <c r="E1465" s="802">
        <v>250.19</v>
      </c>
      <c r="F1465" s="863">
        <f t="shared" si="22"/>
        <v>4003.04</v>
      </c>
    </row>
    <row r="1466" spans="1:6" ht="12.75">
      <c r="A1466" s="811">
        <v>101098</v>
      </c>
      <c r="B1466" s="812" t="s">
        <v>1525</v>
      </c>
      <c r="C1466" s="813" t="s">
        <v>109</v>
      </c>
      <c r="D1466" s="802">
        <v>40</v>
      </c>
      <c r="E1466" s="802">
        <v>156.69999999999999</v>
      </c>
      <c r="F1466" s="863">
        <f t="shared" si="22"/>
        <v>6268</v>
      </c>
    </row>
    <row r="1467" spans="1:6" ht="12.75">
      <c r="A1467" s="814">
        <v>101100</v>
      </c>
      <c r="B1467" s="815" t="s">
        <v>1526</v>
      </c>
      <c r="C1467" s="816" t="s">
        <v>134</v>
      </c>
      <c r="D1467" s="802"/>
      <c r="E1467" s="802"/>
      <c r="F1467" s="863"/>
    </row>
    <row r="1468" spans="1:6" ht="12.75">
      <c r="A1468" s="811">
        <v>101101</v>
      </c>
      <c r="B1468" s="812" t="s">
        <v>1527</v>
      </c>
      <c r="C1468" s="813" t="s">
        <v>122</v>
      </c>
      <c r="D1468" s="802">
        <v>160</v>
      </c>
      <c r="E1468" s="802">
        <v>37.76</v>
      </c>
      <c r="F1468" s="863">
        <f t="shared" si="22"/>
        <v>6041.6</v>
      </c>
    </row>
    <row r="1469" spans="1:6" ht="12.75">
      <c r="A1469" s="811">
        <v>101102</v>
      </c>
      <c r="B1469" s="812" t="s">
        <v>1528</v>
      </c>
      <c r="C1469" s="813" t="s">
        <v>122</v>
      </c>
      <c r="D1469" s="802">
        <v>160</v>
      </c>
      <c r="E1469" s="802">
        <v>58.01</v>
      </c>
      <c r="F1469" s="863">
        <f t="shared" si="22"/>
        <v>9281.6</v>
      </c>
    </row>
    <row r="1470" spans="1:6" ht="12.75">
      <c r="A1470" s="811">
        <v>101103</v>
      </c>
      <c r="B1470" s="812" t="s">
        <v>1529</v>
      </c>
      <c r="C1470" s="813" t="s">
        <v>122</v>
      </c>
      <c r="D1470" s="802">
        <v>160</v>
      </c>
      <c r="E1470" s="802">
        <v>107.31</v>
      </c>
      <c r="F1470" s="863">
        <f t="shared" si="22"/>
        <v>17169.599999999999</v>
      </c>
    </row>
    <row r="1471" spans="1:6" ht="12.75">
      <c r="A1471" s="811">
        <v>101104</v>
      </c>
      <c r="B1471" s="812" t="s">
        <v>1530</v>
      </c>
      <c r="C1471" s="813" t="s">
        <v>122</v>
      </c>
      <c r="D1471" s="802">
        <v>40</v>
      </c>
      <c r="E1471" s="802">
        <v>77.709999999999994</v>
      </c>
      <c r="F1471" s="863">
        <f t="shared" si="22"/>
        <v>3108.4</v>
      </c>
    </row>
    <row r="1472" spans="1:6" ht="12.75">
      <c r="A1472" s="811">
        <v>101105</v>
      </c>
      <c r="B1472" s="812" t="s">
        <v>1531</v>
      </c>
      <c r="C1472" s="813" t="s">
        <v>122</v>
      </c>
      <c r="D1472" s="802">
        <v>40</v>
      </c>
      <c r="E1472" s="802">
        <v>147.06</v>
      </c>
      <c r="F1472" s="863">
        <f t="shared" si="22"/>
        <v>5882.4</v>
      </c>
    </row>
    <row r="1473" spans="1:6" ht="12.75">
      <c r="A1473" s="811">
        <v>101106</v>
      </c>
      <c r="B1473" s="812" t="s">
        <v>1532</v>
      </c>
      <c r="C1473" s="813" t="s">
        <v>122</v>
      </c>
      <c r="D1473" s="802">
        <v>40</v>
      </c>
      <c r="E1473" s="802">
        <v>91.79</v>
      </c>
      <c r="F1473" s="863">
        <f t="shared" si="22"/>
        <v>3671.6</v>
      </c>
    </row>
    <row r="1474" spans="1:6" ht="12.75">
      <c r="A1474" s="811">
        <v>101107</v>
      </c>
      <c r="B1474" s="812" t="s">
        <v>1533</v>
      </c>
      <c r="C1474" s="813" t="s">
        <v>122</v>
      </c>
      <c r="D1474" s="802">
        <v>16</v>
      </c>
      <c r="E1474" s="802">
        <v>175.48</v>
      </c>
      <c r="F1474" s="863">
        <f t="shared" si="22"/>
        <v>2807.68</v>
      </c>
    </row>
    <row r="1475" spans="1:6" ht="12.75">
      <c r="A1475" s="811">
        <v>101110</v>
      </c>
      <c r="B1475" s="812" t="s">
        <v>1534</v>
      </c>
      <c r="C1475" s="813" t="s">
        <v>122</v>
      </c>
      <c r="D1475" s="802">
        <v>80</v>
      </c>
      <c r="E1475" s="802">
        <v>48.4</v>
      </c>
      <c r="F1475" s="863">
        <f t="shared" si="22"/>
        <v>3872</v>
      </c>
    </row>
    <row r="1476" spans="1:6" ht="12.75">
      <c r="A1476" s="811">
        <v>101130</v>
      </c>
      <c r="B1476" s="812" t="s">
        <v>1535</v>
      </c>
      <c r="C1476" s="813" t="s">
        <v>122</v>
      </c>
      <c r="D1476" s="802">
        <v>160</v>
      </c>
      <c r="E1476" s="802">
        <v>20.2</v>
      </c>
      <c r="F1476" s="863">
        <f t="shared" si="22"/>
        <v>3232</v>
      </c>
    </row>
    <row r="1477" spans="1:6" ht="12.75">
      <c r="A1477" s="811">
        <v>101131</v>
      </c>
      <c r="B1477" s="812" t="s">
        <v>1536</v>
      </c>
      <c r="C1477" s="813" t="s">
        <v>122</v>
      </c>
      <c r="D1477" s="802">
        <v>160</v>
      </c>
      <c r="E1477" s="802">
        <v>25.45</v>
      </c>
      <c r="F1477" s="863">
        <f t="shared" si="22"/>
        <v>4072</v>
      </c>
    </row>
    <row r="1478" spans="1:6" ht="12.75">
      <c r="A1478" s="811">
        <v>101132</v>
      </c>
      <c r="B1478" s="812" t="s">
        <v>1537</v>
      </c>
      <c r="C1478" s="813" t="s">
        <v>122</v>
      </c>
      <c r="D1478" s="802">
        <v>160</v>
      </c>
      <c r="E1478" s="802">
        <v>33.9</v>
      </c>
      <c r="F1478" s="863">
        <f t="shared" si="22"/>
        <v>5424</v>
      </c>
    </row>
    <row r="1479" spans="1:6" ht="12.75">
      <c r="A1479" s="811">
        <v>101133</v>
      </c>
      <c r="B1479" s="812" t="s">
        <v>1538</v>
      </c>
      <c r="C1479" s="813" t="s">
        <v>122</v>
      </c>
      <c r="D1479" s="802">
        <v>160</v>
      </c>
      <c r="E1479" s="802">
        <v>50.83</v>
      </c>
      <c r="F1479" s="863">
        <f t="shared" si="22"/>
        <v>8132.8</v>
      </c>
    </row>
    <row r="1480" spans="1:6" ht="12.75">
      <c r="A1480" s="811">
        <v>101134</v>
      </c>
      <c r="B1480" s="812" t="s">
        <v>1539</v>
      </c>
      <c r="C1480" s="813" t="s">
        <v>122</v>
      </c>
      <c r="D1480" s="802">
        <v>80</v>
      </c>
      <c r="E1480" s="802">
        <v>93.28</v>
      </c>
      <c r="F1480" s="863">
        <f t="shared" si="22"/>
        <v>7462.4</v>
      </c>
    </row>
    <row r="1481" spans="1:6" ht="12.75">
      <c r="A1481" s="811">
        <v>101135</v>
      </c>
      <c r="B1481" s="812" t="s">
        <v>1540</v>
      </c>
      <c r="C1481" s="813" t="s">
        <v>122</v>
      </c>
      <c r="D1481" s="802">
        <v>80</v>
      </c>
      <c r="E1481" s="802">
        <v>141.88</v>
      </c>
      <c r="F1481" s="863">
        <f t="shared" si="22"/>
        <v>11350.4</v>
      </c>
    </row>
    <row r="1482" spans="1:6" ht="12.75">
      <c r="A1482" s="811">
        <v>101136</v>
      </c>
      <c r="B1482" s="812" t="s">
        <v>1541</v>
      </c>
      <c r="C1482" s="813" t="s">
        <v>122</v>
      </c>
      <c r="D1482" s="802">
        <v>80</v>
      </c>
      <c r="E1482" s="802">
        <v>143.53</v>
      </c>
      <c r="F1482" s="863">
        <f t="shared" si="22"/>
        <v>11482.4</v>
      </c>
    </row>
    <row r="1483" spans="1:6" ht="12.75">
      <c r="A1483" s="811">
        <v>101170</v>
      </c>
      <c r="B1483" s="812" t="s">
        <v>1542</v>
      </c>
      <c r="C1483" s="813" t="s">
        <v>122</v>
      </c>
      <c r="D1483" s="802">
        <v>80</v>
      </c>
      <c r="E1483" s="802">
        <v>69.239999999999995</v>
      </c>
      <c r="F1483" s="863">
        <f t="shared" si="22"/>
        <v>5539.2</v>
      </c>
    </row>
    <row r="1484" spans="1:6" ht="12.75">
      <c r="A1484" s="811">
        <v>101171</v>
      </c>
      <c r="B1484" s="812" t="s">
        <v>1543</v>
      </c>
      <c r="C1484" s="813" t="s">
        <v>122</v>
      </c>
      <c r="D1484" s="802">
        <v>80</v>
      </c>
      <c r="E1484" s="802">
        <v>77.11</v>
      </c>
      <c r="F1484" s="863">
        <f t="shared" si="22"/>
        <v>6168.8</v>
      </c>
    </row>
    <row r="1485" spans="1:6" ht="25.5">
      <c r="A1485" s="811">
        <v>101172</v>
      </c>
      <c r="B1485" s="812" t="s">
        <v>1544</v>
      </c>
      <c r="C1485" s="813" t="s">
        <v>122</v>
      </c>
      <c r="D1485" s="802">
        <v>80</v>
      </c>
      <c r="E1485" s="802">
        <v>69.53</v>
      </c>
      <c r="F1485" s="863">
        <f t="shared" si="22"/>
        <v>5562.4</v>
      </c>
    </row>
    <row r="1486" spans="1:6" ht="25.5">
      <c r="A1486" s="811">
        <v>101173</v>
      </c>
      <c r="B1486" s="812" t="s">
        <v>1545</v>
      </c>
      <c r="C1486" s="813" t="s">
        <v>122</v>
      </c>
      <c r="D1486" s="802">
        <v>80</v>
      </c>
      <c r="E1486" s="802">
        <v>75.53</v>
      </c>
      <c r="F1486" s="863">
        <f t="shared" si="22"/>
        <v>6042.4</v>
      </c>
    </row>
    <row r="1487" spans="1:6" ht="12.75">
      <c r="A1487" s="811">
        <v>101176</v>
      </c>
      <c r="B1487" s="812" t="s">
        <v>1546</v>
      </c>
      <c r="C1487" s="813" t="s">
        <v>122</v>
      </c>
      <c r="D1487" s="802">
        <v>80</v>
      </c>
      <c r="E1487" s="802">
        <v>49.89</v>
      </c>
      <c r="F1487" s="863">
        <f t="shared" si="22"/>
        <v>3991.2</v>
      </c>
    </row>
    <row r="1488" spans="1:6" ht="12.75">
      <c r="A1488" s="811">
        <v>101177</v>
      </c>
      <c r="B1488" s="812" t="s">
        <v>1547</v>
      </c>
      <c r="C1488" s="813" t="s">
        <v>122</v>
      </c>
      <c r="D1488" s="802">
        <v>80</v>
      </c>
      <c r="E1488" s="802">
        <v>74.63</v>
      </c>
      <c r="F1488" s="863">
        <f t="shared" ref="F1488:F1551" si="23" xml:space="preserve"> ROUND(D1488*E1488,2)</f>
        <v>5970.4</v>
      </c>
    </row>
    <row r="1489" spans="1:6" ht="12.75">
      <c r="A1489" s="811">
        <v>101185</v>
      </c>
      <c r="B1489" s="812" t="s">
        <v>1548</v>
      </c>
      <c r="C1489" s="813" t="s">
        <v>122</v>
      </c>
      <c r="D1489" s="802">
        <v>50</v>
      </c>
      <c r="E1489" s="802">
        <v>50.76</v>
      </c>
      <c r="F1489" s="863">
        <f t="shared" si="23"/>
        <v>2538</v>
      </c>
    </row>
    <row r="1490" spans="1:6" ht="12.75">
      <c r="A1490" s="811">
        <v>101186</v>
      </c>
      <c r="B1490" s="812" t="s">
        <v>1549</v>
      </c>
      <c r="C1490" s="813" t="s">
        <v>122</v>
      </c>
      <c r="D1490" s="802">
        <v>40</v>
      </c>
      <c r="E1490" s="802">
        <v>104.33</v>
      </c>
      <c r="F1490" s="863">
        <f t="shared" si="23"/>
        <v>4173.2</v>
      </c>
    </row>
    <row r="1491" spans="1:6" ht="12.75">
      <c r="A1491" s="811">
        <v>101187</v>
      </c>
      <c r="B1491" s="812" t="s">
        <v>1550</v>
      </c>
      <c r="C1491" s="813" t="s">
        <v>122</v>
      </c>
      <c r="D1491" s="802">
        <v>40</v>
      </c>
      <c r="E1491" s="802">
        <v>109.24</v>
      </c>
      <c r="F1491" s="863">
        <f t="shared" si="23"/>
        <v>4369.6000000000004</v>
      </c>
    </row>
    <row r="1492" spans="1:6" ht="25.5">
      <c r="A1492" s="811">
        <v>101189</v>
      </c>
      <c r="B1492" s="812" t="s">
        <v>1551</v>
      </c>
      <c r="C1492" s="813" t="s">
        <v>122</v>
      </c>
      <c r="D1492" s="802">
        <v>40</v>
      </c>
      <c r="E1492" s="802">
        <v>46.15</v>
      </c>
      <c r="F1492" s="863">
        <f t="shared" si="23"/>
        <v>1846</v>
      </c>
    </row>
    <row r="1493" spans="1:6" ht="25.5">
      <c r="A1493" s="811">
        <v>101190</v>
      </c>
      <c r="B1493" s="812" t="s">
        <v>1552</v>
      </c>
      <c r="C1493" s="813" t="s">
        <v>122</v>
      </c>
      <c r="D1493" s="802">
        <v>40</v>
      </c>
      <c r="E1493" s="802">
        <v>56.5</v>
      </c>
      <c r="F1493" s="863">
        <f t="shared" si="23"/>
        <v>2260</v>
      </c>
    </row>
    <row r="1494" spans="1:6" ht="12.75">
      <c r="A1494" s="811">
        <v>101191</v>
      </c>
      <c r="B1494" s="812" t="s">
        <v>1553</v>
      </c>
      <c r="C1494" s="813" t="s">
        <v>122</v>
      </c>
      <c r="D1494" s="802">
        <v>240</v>
      </c>
      <c r="E1494" s="802">
        <v>49.93</v>
      </c>
      <c r="F1494" s="863">
        <f t="shared" si="23"/>
        <v>11983.2</v>
      </c>
    </row>
    <row r="1495" spans="1:6" ht="12.75">
      <c r="A1495" s="811">
        <v>101192</v>
      </c>
      <c r="B1495" s="812" t="s">
        <v>1554</v>
      </c>
      <c r="C1495" s="813" t="s">
        <v>122</v>
      </c>
      <c r="D1495" s="802">
        <v>160</v>
      </c>
      <c r="E1495" s="802">
        <v>114.51</v>
      </c>
      <c r="F1495" s="863">
        <f t="shared" si="23"/>
        <v>18321.599999999999</v>
      </c>
    </row>
    <row r="1496" spans="1:6" ht="12.75">
      <c r="A1496" s="811">
        <v>101193</v>
      </c>
      <c r="B1496" s="812" t="s">
        <v>1555</v>
      </c>
      <c r="C1496" s="813" t="s">
        <v>122</v>
      </c>
      <c r="D1496" s="802">
        <v>40</v>
      </c>
      <c r="E1496" s="802">
        <v>328.11</v>
      </c>
      <c r="F1496" s="863">
        <f t="shared" si="23"/>
        <v>13124.4</v>
      </c>
    </row>
    <row r="1497" spans="1:6" ht="12.75">
      <c r="A1497" s="811">
        <v>101194</v>
      </c>
      <c r="B1497" s="812" t="s">
        <v>1556</v>
      </c>
      <c r="C1497" s="813" t="s">
        <v>122</v>
      </c>
      <c r="D1497" s="802">
        <v>40</v>
      </c>
      <c r="E1497" s="802">
        <v>372.11</v>
      </c>
      <c r="F1497" s="863">
        <f t="shared" si="23"/>
        <v>14884.4</v>
      </c>
    </row>
    <row r="1498" spans="1:6" ht="12.75">
      <c r="A1498" s="811">
        <v>101195</v>
      </c>
      <c r="B1498" s="812" t="s">
        <v>1557</v>
      </c>
      <c r="C1498" s="813" t="s">
        <v>122</v>
      </c>
      <c r="D1498" s="802">
        <v>40</v>
      </c>
      <c r="E1498" s="802">
        <v>66.39</v>
      </c>
      <c r="F1498" s="863">
        <f t="shared" si="23"/>
        <v>2655.6</v>
      </c>
    </row>
    <row r="1499" spans="1:6" ht="12.75">
      <c r="A1499" s="811">
        <v>101196</v>
      </c>
      <c r="B1499" s="812" t="s">
        <v>1558</v>
      </c>
      <c r="C1499" s="813" t="s">
        <v>122</v>
      </c>
      <c r="D1499" s="802">
        <v>80</v>
      </c>
      <c r="E1499" s="802">
        <v>39.229999999999997</v>
      </c>
      <c r="F1499" s="863">
        <f t="shared" si="23"/>
        <v>3138.4</v>
      </c>
    </row>
    <row r="1500" spans="1:6" ht="12.75">
      <c r="A1500" s="811">
        <v>101197</v>
      </c>
      <c r="B1500" s="812" t="s">
        <v>1559</v>
      </c>
      <c r="C1500" s="813" t="s">
        <v>122</v>
      </c>
      <c r="D1500" s="802">
        <v>80</v>
      </c>
      <c r="E1500" s="802">
        <v>51.09</v>
      </c>
      <c r="F1500" s="863">
        <f t="shared" si="23"/>
        <v>4087.2</v>
      </c>
    </row>
    <row r="1501" spans="1:6" ht="12.75">
      <c r="A1501" s="811">
        <v>101198</v>
      </c>
      <c r="B1501" s="812" t="s">
        <v>1560</v>
      </c>
      <c r="C1501" s="813" t="s">
        <v>132</v>
      </c>
      <c r="D1501" s="802">
        <v>40</v>
      </c>
      <c r="E1501" s="802">
        <v>17.91</v>
      </c>
      <c r="F1501" s="863">
        <f t="shared" si="23"/>
        <v>716.4</v>
      </c>
    </row>
    <row r="1502" spans="1:6" ht="12.75">
      <c r="A1502" s="811">
        <v>101199</v>
      </c>
      <c r="B1502" s="812" t="s">
        <v>1561</v>
      </c>
      <c r="C1502" s="813" t="s">
        <v>122</v>
      </c>
      <c r="D1502" s="802">
        <v>40</v>
      </c>
      <c r="E1502" s="802">
        <v>77.38</v>
      </c>
      <c r="F1502" s="863">
        <f t="shared" si="23"/>
        <v>3095.2</v>
      </c>
    </row>
    <row r="1503" spans="1:6" ht="12.75">
      <c r="A1503" s="814">
        <v>101200</v>
      </c>
      <c r="B1503" s="815" t="s">
        <v>1562</v>
      </c>
      <c r="C1503" s="816" t="s">
        <v>134</v>
      </c>
      <c r="D1503" s="802"/>
      <c r="E1503" s="802"/>
      <c r="F1503" s="863"/>
    </row>
    <row r="1504" spans="1:6" ht="12.75">
      <c r="A1504" s="811">
        <v>101210</v>
      </c>
      <c r="B1504" s="812" t="s">
        <v>1563</v>
      </c>
      <c r="C1504" s="813" t="s">
        <v>122</v>
      </c>
      <c r="D1504" s="802">
        <v>40</v>
      </c>
      <c r="E1504" s="802">
        <v>190.18</v>
      </c>
      <c r="F1504" s="863">
        <f t="shared" si="23"/>
        <v>7607.2</v>
      </c>
    </row>
    <row r="1505" spans="1:6" ht="12.75">
      <c r="A1505" s="811">
        <v>101211</v>
      </c>
      <c r="B1505" s="812" t="s">
        <v>1564</v>
      </c>
      <c r="C1505" s="813" t="s">
        <v>122</v>
      </c>
      <c r="D1505" s="802">
        <v>40</v>
      </c>
      <c r="E1505" s="802">
        <v>262.31</v>
      </c>
      <c r="F1505" s="863">
        <f t="shared" si="23"/>
        <v>10492.4</v>
      </c>
    </row>
    <row r="1506" spans="1:6" ht="12.75">
      <c r="A1506" s="811">
        <v>101212</v>
      </c>
      <c r="B1506" s="812" t="s">
        <v>1565</v>
      </c>
      <c r="C1506" s="813" t="s">
        <v>122</v>
      </c>
      <c r="D1506" s="802">
        <v>40</v>
      </c>
      <c r="E1506" s="802">
        <v>295.66000000000003</v>
      </c>
      <c r="F1506" s="863">
        <f t="shared" si="23"/>
        <v>11826.4</v>
      </c>
    </row>
    <row r="1507" spans="1:6" ht="12.75">
      <c r="A1507" s="811">
        <v>101213</v>
      </c>
      <c r="B1507" s="812" t="s">
        <v>1566</v>
      </c>
      <c r="C1507" s="813" t="s">
        <v>122</v>
      </c>
      <c r="D1507" s="802">
        <v>40</v>
      </c>
      <c r="E1507" s="802">
        <v>398.85</v>
      </c>
      <c r="F1507" s="863">
        <f t="shared" si="23"/>
        <v>15954</v>
      </c>
    </row>
    <row r="1508" spans="1:6" ht="12.75">
      <c r="A1508" s="811">
        <v>101214</v>
      </c>
      <c r="B1508" s="812" t="s">
        <v>1567</v>
      </c>
      <c r="C1508" s="813" t="s">
        <v>122</v>
      </c>
      <c r="D1508" s="802">
        <v>80</v>
      </c>
      <c r="E1508" s="802">
        <v>17.66</v>
      </c>
      <c r="F1508" s="863">
        <f t="shared" si="23"/>
        <v>1412.8</v>
      </c>
    </row>
    <row r="1509" spans="1:6" ht="12.75">
      <c r="A1509" s="811">
        <v>101215</v>
      </c>
      <c r="B1509" s="812" t="s">
        <v>1568</v>
      </c>
      <c r="C1509" s="813" t="s">
        <v>122</v>
      </c>
      <c r="D1509" s="802">
        <v>80</v>
      </c>
      <c r="E1509" s="802">
        <v>23.31</v>
      </c>
      <c r="F1509" s="863">
        <f t="shared" si="23"/>
        <v>1864.8</v>
      </c>
    </row>
    <row r="1510" spans="1:6" ht="12.75">
      <c r="A1510" s="811">
        <v>101216</v>
      </c>
      <c r="B1510" s="812" t="s">
        <v>1569</v>
      </c>
      <c r="C1510" s="813" t="s">
        <v>122</v>
      </c>
      <c r="D1510" s="802">
        <v>160</v>
      </c>
      <c r="E1510" s="802">
        <v>28.26</v>
      </c>
      <c r="F1510" s="863">
        <f t="shared" si="23"/>
        <v>4521.6000000000004</v>
      </c>
    </row>
    <row r="1511" spans="1:6" ht="12.75">
      <c r="A1511" s="811">
        <v>101217</v>
      </c>
      <c r="B1511" s="812" t="s">
        <v>1570</v>
      </c>
      <c r="C1511" s="813" t="s">
        <v>122</v>
      </c>
      <c r="D1511" s="802">
        <v>160</v>
      </c>
      <c r="E1511" s="802">
        <v>49.29</v>
      </c>
      <c r="F1511" s="863">
        <f t="shared" si="23"/>
        <v>7886.4</v>
      </c>
    </row>
    <row r="1512" spans="1:6" ht="12.75">
      <c r="A1512" s="811">
        <v>101218</v>
      </c>
      <c r="B1512" s="812" t="s">
        <v>1571</v>
      </c>
      <c r="C1512" s="813" t="s">
        <v>122</v>
      </c>
      <c r="D1512" s="802">
        <v>160</v>
      </c>
      <c r="E1512" s="802">
        <v>69.099999999999994</v>
      </c>
      <c r="F1512" s="863">
        <f t="shared" si="23"/>
        <v>11056</v>
      </c>
    </row>
    <row r="1513" spans="1:6" ht="12.75">
      <c r="A1513" s="811">
        <v>101226</v>
      </c>
      <c r="B1513" s="812" t="s">
        <v>1572</v>
      </c>
      <c r="C1513" s="813" t="s">
        <v>132</v>
      </c>
      <c r="D1513" s="802">
        <v>80</v>
      </c>
      <c r="E1513" s="802">
        <v>6.7</v>
      </c>
      <c r="F1513" s="863">
        <f t="shared" si="23"/>
        <v>536</v>
      </c>
    </row>
    <row r="1514" spans="1:6" ht="12.75">
      <c r="A1514" s="811">
        <v>101227</v>
      </c>
      <c r="B1514" s="812" t="s">
        <v>1573</v>
      </c>
      <c r="C1514" s="813" t="s">
        <v>132</v>
      </c>
      <c r="D1514" s="802">
        <v>80</v>
      </c>
      <c r="E1514" s="802">
        <v>8.1999999999999993</v>
      </c>
      <c r="F1514" s="863">
        <f t="shared" si="23"/>
        <v>656</v>
      </c>
    </row>
    <row r="1515" spans="1:6" ht="12.75">
      <c r="A1515" s="811">
        <v>101228</v>
      </c>
      <c r="B1515" s="812" t="s">
        <v>1574</v>
      </c>
      <c r="C1515" s="813" t="s">
        <v>132</v>
      </c>
      <c r="D1515" s="802">
        <v>80</v>
      </c>
      <c r="E1515" s="802">
        <v>17.03</v>
      </c>
      <c r="F1515" s="863">
        <f t="shared" si="23"/>
        <v>1362.4</v>
      </c>
    </row>
    <row r="1516" spans="1:6" ht="25.5">
      <c r="A1516" s="811">
        <v>101234</v>
      </c>
      <c r="B1516" s="812" t="s">
        <v>1575</v>
      </c>
      <c r="C1516" s="813" t="s">
        <v>122</v>
      </c>
      <c r="D1516" s="802">
        <v>8</v>
      </c>
      <c r="E1516" s="802">
        <v>186.28</v>
      </c>
      <c r="F1516" s="863">
        <f t="shared" si="23"/>
        <v>1490.24</v>
      </c>
    </row>
    <row r="1517" spans="1:6" ht="12.75">
      <c r="A1517" s="811">
        <v>101280</v>
      </c>
      <c r="B1517" s="812" t="s">
        <v>1576</v>
      </c>
      <c r="C1517" s="813" t="s">
        <v>122</v>
      </c>
      <c r="D1517" s="802">
        <v>40</v>
      </c>
      <c r="E1517" s="802">
        <v>73.989999999999995</v>
      </c>
      <c r="F1517" s="863">
        <f t="shared" si="23"/>
        <v>2959.6</v>
      </c>
    </row>
    <row r="1518" spans="1:6" ht="12.75">
      <c r="A1518" s="811">
        <v>101281</v>
      </c>
      <c r="B1518" s="812" t="s">
        <v>1577</v>
      </c>
      <c r="C1518" s="813" t="s">
        <v>122</v>
      </c>
      <c r="D1518" s="802">
        <v>40</v>
      </c>
      <c r="E1518" s="802">
        <v>92.36</v>
      </c>
      <c r="F1518" s="863">
        <f t="shared" si="23"/>
        <v>3694.4</v>
      </c>
    </row>
    <row r="1519" spans="1:6" ht="12.75">
      <c r="A1519" s="811">
        <v>101282</v>
      </c>
      <c r="B1519" s="812" t="s">
        <v>1578</v>
      </c>
      <c r="C1519" s="813" t="s">
        <v>122</v>
      </c>
      <c r="D1519" s="802">
        <v>40</v>
      </c>
      <c r="E1519" s="802">
        <v>119.34</v>
      </c>
      <c r="F1519" s="863">
        <f t="shared" si="23"/>
        <v>4773.6000000000004</v>
      </c>
    </row>
    <row r="1520" spans="1:6" ht="12.75">
      <c r="A1520" s="811">
        <v>101283</v>
      </c>
      <c r="B1520" s="812" t="s">
        <v>1579</v>
      </c>
      <c r="C1520" s="813" t="s">
        <v>122</v>
      </c>
      <c r="D1520" s="802">
        <v>40</v>
      </c>
      <c r="E1520" s="802">
        <v>143.94</v>
      </c>
      <c r="F1520" s="863">
        <f t="shared" si="23"/>
        <v>5757.6</v>
      </c>
    </row>
    <row r="1521" spans="1:6" ht="12.75">
      <c r="A1521" s="811">
        <v>101290</v>
      </c>
      <c r="B1521" s="812" t="s">
        <v>1521</v>
      </c>
      <c r="C1521" s="813" t="s">
        <v>101</v>
      </c>
      <c r="D1521" s="802">
        <v>40</v>
      </c>
      <c r="E1521" s="802">
        <v>39.25</v>
      </c>
      <c r="F1521" s="863">
        <f t="shared" si="23"/>
        <v>1570</v>
      </c>
    </row>
    <row r="1522" spans="1:6" ht="12.75">
      <c r="A1522" s="811">
        <v>101291</v>
      </c>
      <c r="B1522" s="812" t="s">
        <v>1522</v>
      </c>
      <c r="C1522" s="813" t="s">
        <v>101</v>
      </c>
      <c r="D1522" s="802">
        <v>16</v>
      </c>
      <c r="E1522" s="802">
        <v>358.29</v>
      </c>
      <c r="F1522" s="863">
        <f t="shared" si="23"/>
        <v>5732.64</v>
      </c>
    </row>
    <row r="1523" spans="1:6" ht="12.75">
      <c r="A1523" s="811">
        <v>101292</v>
      </c>
      <c r="B1523" s="812" t="s">
        <v>1523</v>
      </c>
      <c r="C1523" s="813" t="s">
        <v>109</v>
      </c>
      <c r="D1523" s="802">
        <v>80</v>
      </c>
      <c r="E1523" s="802">
        <v>169.28</v>
      </c>
      <c r="F1523" s="863">
        <f t="shared" si="23"/>
        <v>13542.4</v>
      </c>
    </row>
    <row r="1524" spans="1:6" ht="12.75">
      <c r="A1524" s="811">
        <v>101293</v>
      </c>
      <c r="B1524" s="812" t="s">
        <v>1524</v>
      </c>
      <c r="C1524" s="813" t="s">
        <v>109</v>
      </c>
      <c r="D1524" s="802">
        <v>40</v>
      </c>
      <c r="E1524" s="802">
        <v>236.21</v>
      </c>
      <c r="F1524" s="863">
        <f t="shared" si="23"/>
        <v>9448.4</v>
      </c>
    </row>
    <row r="1525" spans="1:6" ht="12.75">
      <c r="A1525" s="811">
        <v>101294</v>
      </c>
      <c r="B1525" s="812" t="s">
        <v>1525</v>
      </c>
      <c r="C1525" s="813" t="s">
        <v>109</v>
      </c>
      <c r="D1525" s="802">
        <v>80</v>
      </c>
      <c r="E1525" s="802">
        <v>156.69999999999999</v>
      </c>
      <c r="F1525" s="863">
        <f t="shared" si="23"/>
        <v>12536</v>
      </c>
    </row>
    <row r="1526" spans="1:6" ht="12.75">
      <c r="A1526" s="811">
        <v>101298</v>
      </c>
      <c r="B1526" s="812" t="s">
        <v>1379</v>
      </c>
      <c r="C1526" s="813" t="s">
        <v>122</v>
      </c>
      <c r="D1526" s="802">
        <v>80</v>
      </c>
      <c r="E1526" s="802">
        <v>25.1</v>
      </c>
      <c r="F1526" s="863">
        <f t="shared" si="23"/>
        <v>2008</v>
      </c>
    </row>
    <row r="1527" spans="1:6" ht="12.75">
      <c r="A1527" s="814">
        <v>101300</v>
      </c>
      <c r="B1527" s="815" t="s">
        <v>1580</v>
      </c>
      <c r="C1527" s="816" t="s">
        <v>134</v>
      </c>
      <c r="D1527" s="802"/>
      <c r="E1527" s="802"/>
      <c r="F1527" s="863"/>
    </row>
    <row r="1528" spans="1:6" ht="12.75">
      <c r="A1528" s="811">
        <v>101301</v>
      </c>
      <c r="B1528" s="812" t="s">
        <v>1581</v>
      </c>
      <c r="C1528" s="813" t="s">
        <v>132</v>
      </c>
      <c r="D1528" s="802">
        <v>24</v>
      </c>
      <c r="E1528" s="802">
        <v>282.83999999999997</v>
      </c>
      <c r="F1528" s="863">
        <f t="shared" si="23"/>
        <v>6788.16</v>
      </c>
    </row>
    <row r="1529" spans="1:6" ht="12.75">
      <c r="A1529" s="811">
        <v>101303</v>
      </c>
      <c r="B1529" s="812" t="s">
        <v>1582</v>
      </c>
      <c r="C1529" s="813" t="s">
        <v>132</v>
      </c>
      <c r="D1529" s="802">
        <v>24</v>
      </c>
      <c r="E1529" s="802">
        <v>510.84</v>
      </c>
      <c r="F1529" s="863">
        <f t="shared" si="23"/>
        <v>12260.16</v>
      </c>
    </row>
    <row r="1530" spans="1:6" ht="12.75">
      <c r="A1530" s="811">
        <v>101304</v>
      </c>
      <c r="B1530" s="812" t="s">
        <v>1583</v>
      </c>
      <c r="C1530" s="813" t="s">
        <v>132</v>
      </c>
      <c r="D1530" s="802">
        <v>24</v>
      </c>
      <c r="E1530" s="802">
        <v>389.11</v>
      </c>
      <c r="F1530" s="867">
        <f t="shared" si="23"/>
        <v>9338.64</v>
      </c>
    </row>
    <row r="1531" spans="1:6" ht="12.75">
      <c r="A1531" s="817">
        <v>101305</v>
      </c>
      <c r="B1531" s="818" t="s">
        <v>1584</v>
      </c>
      <c r="C1531" s="819" t="s">
        <v>132</v>
      </c>
      <c r="D1531" s="803">
        <v>8</v>
      </c>
      <c r="E1531" s="803">
        <v>607.5</v>
      </c>
      <c r="F1531" s="868">
        <f t="shared" si="23"/>
        <v>4860</v>
      </c>
    </row>
    <row r="1532" spans="1:6" ht="25.5">
      <c r="A1532" s="808">
        <v>101308</v>
      </c>
      <c r="B1532" s="809" t="s">
        <v>1585</v>
      </c>
      <c r="C1532" s="810" t="s">
        <v>132</v>
      </c>
      <c r="D1532" s="802">
        <v>40</v>
      </c>
      <c r="E1532" s="801">
        <v>336.03</v>
      </c>
      <c r="F1532" s="863">
        <f t="shared" si="23"/>
        <v>13441.2</v>
      </c>
    </row>
    <row r="1533" spans="1:6" ht="25.5">
      <c r="A1533" s="811">
        <v>101309</v>
      </c>
      <c r="B1533" s="812" t="s">
        <v>1586</v>
      </c>
      <c r="C1533" s="813" t="s">
        <v>132</v>
      </c>
      <c r="D1533" s="802">
        <v>16</v>
      </c>
      <c r="E1533" s="802">
        <v>395.33</v>
      </c>
      <c r="F1533" s="863">
        <f t="shared" si="23"/>
        <v>6325.28</v>
      </c>
    </row>
    <row r="1534" spans="1:6" ht="12.75">
      <c r="A1534" s="811">
        <v>101314</v>
      </c>
      <c r="B1534" s="812" t="s">
        <v>1587</v>
      </c>
      <c r="C1534" s="813" t="s">
        <v>132</v>
      </c>
      <c r="D1534" s="802">
        <v>8</v>
      </c>
      <c r="E1534" s="802">
        <v>861.43</v>
      </c>
      <c r="F1534" s="863">
        <f t="shared" si="23"/>
        <v>6891.44</v>
      </c>
    </row>
    <row r="1535" spans="1:6" ht="12.75">
      <c r="A1535" s="811">
        <v>101316</v>
      </c>
      <c r="B1535" s="812" t="s">
        <v>1588</v>
      </c>
      <c r="C1535" s="813" t="s">
        <v>132</v>
      </c>
      <c r="D1535" s="802">
        <v>24</v>
      </c>
      <c r="E1535" s="802">
        <v>280.76</v>
      </c>
      <c r="F1535" s="863">
        <f t="shared" si="23"/>
        <v>6738.24</v>
      </c>
    </row>
    <row r="1536" spans="1:6" ht="25.5">
      <c r="A1536" s="811">
        <v>101319</v>
      </c>
      <c r="B1536" s="812" t="s">
        <v>1589</v>
      </c>
      <c r="C1536" s="813" t="s">
        <v>122</v>
      </c>
      <c r="D1536" s="802">
        <v>12</v>
      </c>
      <c r="E1536" s="802">
        <v>1339.84</v>
      </c>
      <c r="F1536" s="863">
        <f t="shared" si="23"/>
        <v>16078.08</v>
      </c>
    </row>
    <row r="1537" spans="1:6" ht="12.75">
      <c r="A1537" s="811">
        <v>101325</v>
      </c>
      <c r="B1537" s="812" t="s">
        <v>1590</v>
      </c>
      <c r="C1537" s="813" t="s">
        <v>132</v>
      </c>
      <c r="D1537" s="802">
        <v>8</v>
      </c>
      <c r="E1537" s="802">
        <v>600.78</v>
      </c>
      <c r="F1537" s="863">
        <f t="shared" si="23"/>
        <v>4806.24</v>
      </c>
    </row>
    <row r="1538" spans="1:6" ht="12.75">
      <c r="A1538" s="811">
        <v>101336</v>
      </c>
      <c r="B1538" s="812" t="s">
        <v>1591</v>
      </c>
      <c r="C1538" s="813" t="s">
        <v>132</v>
      </c>
      <c r="D1538" s="802">
        <v>8</v>
      </c>
      <c r="E1538" s="802">
        <v>970.98</v>
      </c>
      <c r="F1538" s="863">
        <f t="shared" si="23"/>
        <v>7767.84</v>
      </c>
    </row>
    <row r="1539" spans="1:6" ht="12.75">
      <c r="A1539" s="811">
        <v>101338</v>
      </c>
      <c r="B1539" s="812" t="s">
        <v>1592</v>
      </c>
      <c r="C1539" s="813" t="s">
        <v>122</v>
      </c>
      <c r="D1539" s="802">
        <v>8</v>
      </c>
      <c r="E1539" s="802">
        <v>722</v>
      </c>
      <c r="F1539" s="863">
        <f t="shared" si="23"/>
        <v>5776</v>
      </c>
    </row>
    <row r="1540" spans="1:6" ht="25.5">
      <c r="A1540" s="823">
        <v>101339</v>
      </c>
      <c r="B1540" s="812" t="s">
        <v>1593</v>
      </c>
      <c r="C1540" s="813" t="s">
        <v>132</v>
      </c>
      <c r="D1540" s="802">
        <v>4</v>
      </c>
      <c r="E1540" s="802">
        <v>489.31</v>
      </c>
      <c r="F1540" s="863">
        <f t="shared" si="23"/>
        <v>1957.24</v>
      </c>
    </row>
    <row r="1541" spans="1:6" ht="25.5">
      <c r="A1541" s="811">
        <v>101340</v>
      </c>
      <c r="B1541" s="812" t="s">
        <v>1594</v>
      </c>
      <c r="C1541" s="813" t="s">
        <v>132</v>
      </c>
      <c r="D1541" s="802">
        <v>8</v>
      </c>
      <c r="E1541" s="802">
        <v>583.86</v>
      </c>
      <c r="F1541" s="863">
        <f t="shared" si="23"/>
        <v>4670.88</v>
      </c>
    </row>
    <row r="1542" spans="1:6" ht="25.5">
      <c r="A1542" s="811">
        <v>101341</v>
      </c>
      <c r="B1542" s="812" t="s">
        <v>1595</v>
      </c>
      <c r="C1542" s="813" t="s">
        <v>132</v>
      </c>
      <c r="D1542" s="802">
        <v>8</v>
      </c>
      <c r="E1542" s="802">
        <v>709.58</v>
      </c>
      <c r="F1542" s="863">
        <f t="shared" si="23"/>
        <v>5676.64</v>
      </c>
    </row>
    <row r="1543" spans="1:6" ht="25.5">
      <c r="A1543" s="811">
        <v>101342</v>
      </c>
      <c r="B1543" s="812" t="s">
        <v>1596</v>
      </c>
      <c r="C1543" s="813" t="s">
        <v>132</v>
      </c>
      <c r="D1543" s="802">
        <v>0.8</v>
      </c>
      <c r="E1543" s="802">
        <v>734.59999999999991</v>
      </c>
      <c r="F1543" s="863">
        <f t="shared" si="23"/>
        <v>587.67999999999995</v>
      </c>
    </row>
    <row r="1544" spans="1:6" ht="12.75">
      <c r="A1544" s="811">
        <v>101350</v>
      </c>
      <c r="B1544" s="812" t="s">
        <v>1597</v>
      </c>
      <c r="C1544" s="813" t="s">
        <v>132</v>
      </c>
      <c r="D1544" s="802">
        <v>4</v>
      </c>
      <c r="E1544" s="802">
        <v>532.04</v>
      </c>
      <c r="F1544" s="863">
        <f t="shared" si="23"/>
        <v>2128.16</v>
      </c>
    </row>
    <row r="1545" spans="1:6" ht="12.75">
      <c r="A1545" s="811">
        <v>101351</v>
      </c>
      <c r="B1545" s="812" t="s">
        <v>1598</v>
      </c>
      <c r="C1545" s="813" t="s">
        <v>132</v>
      </c>
      <c r="D1545" s="802">
        <v>4</v>
      </c>
      <c r="E1545" s="802">
        <v>382.21</v>
      </c>
      <c r="F1545" s="863">
        <f t="shared" si="23"/>
        <v>1528.84</v>
      </c>
    </row>
    <row r="1546" spans="1:6" ht="12.75">
      <c r="A1546" s="811">
        <v>101352</v>
      </c>
      <c r="B1546" s="812" t="s">
        <v>1599</v>
      </c>
      <c r="C1546" s="813" t="s">
        <v>132</v>
      </c>
      <c r="D1546" s="802">
        <v>4</v>
      </c>
      <c r="E1546" s="802">
        <v>614.79999999999995</v>
      </c>
      <c r="F1546" s="863">
        <f t="shared" si="23"/>
        <v>2459.1999999999998</v>
      </c>
    </row>
    <row r="1547" spans="1:6" ht="12.75">
      <c r="A1547" s="811">
        <v>101353</v>
      </c>
      <c r="B1547" s="812" t="s">
        <v>1600</v>
      </c>
      <c r="C1547" s="813" t="s">
        <v>132</v>
      </c>
      <c r="D1547" s="802">
        <v>4</v>
      </c>
      <c r="E1547" s="802">
        <v>553.04</v>
      </c>
      <c r="F1547" s="863">
        <f t="shared" si="23"/>
        <v>2212.16</v>
      </c>
    </row>
    <row r="1548" spans="1:6" ht="12.75">
      <c r="A1548" s="811">
        <v>101355</v>
      </c>
      <c r="B1548" s="812" t="s">
        <v>1601</v>
      </c>
      <c r="C1548" s="813" t="s">
        <v>132</v>
      </c>
      <c r="D1548" s="802">
        <v>4</v>
      </c>
      <c r="E1548" s="802">
        <v>629.94999999999993</v>
      </c>
      <c r="F1548" s="863">
        <f t="shared" si="23"/>
        <v>2519.8000000000002</v>
      </c>
    </row>
    <row r="1549" spans="1:6" ht="12.75">
      <c r="A1549" s="811">
        <v>101357</v>
      </c>
      <c r="B1549" s="812" t="s">
        <v>1602</v>
      </c>
      <c r="C1549" s="813" t="s">
        <v>132</v>
      </c>
      <c r="D1549" s="802">
        <v>4</v>
      </c>
      <c r="E1549" s="802">
        <v>1024.83</v>
      </c>
      <c r="F1549" s="863">
        <f t="shared" si="23"/>
        <v>4099.32</v>
      </c>
    </row>
    <row r="1550" spans="1:6" ht="12.75">
      <c r="A1550" s="811">
        <v>101358</v>
      </c>
      <c r="B1550" s="812" t="s">
        <v>1603</v>
      </c>
      <c r="C1550" s="813" t="s">
        <v>132</v>
      </c>
      <c r="D1550" s="802">
        <v>4</v>
      </c>
      <c r="E1550" s="802">
        <v>1104.8999999999999</v>
      </c>
      <c r="F1550" s="863">
        <f t="shared" si="23"/>
        <v>4419.6000000000004</v>
      </c>
    </row>
    <row r="1551" spans="1:6" ht="12.75">
      <c r="A1551" s="811">
        <v>101359</v>
      </c>
      <c r="B1551" s="812" t="s">
        <v>1604</v>
      </c>
      <c r="C1551" s="813" t="s">
        <v>132</v>
      </c>
      <c r="D1551" s="802">
        <v>4</v>
      </c>
      <c r="E1551" s="802">
        <v>1124.55</v>
      </c>
      <c r="F1551" s="863">
        <f t="shared" si="23"/>
        <v>4498.2</v>
      </c>
    </row>
    <row r="1552" spans="1:6" ht="12.75">
      <c r="A1552" s="811">
        <v>101360</v>
      </c>
      <c r="B1552" s="812" t="s">
        <v>1605</v>
      </c>
      <c r="C1552" s="813" t="s">
        <v>132</v>
      </c>
      <c r="D1552" s="802">
        <v>4</v>
      </c>
      <c r="E1552" s="802">
        <v>1326.02</v>
      </c>
      <c r="F1552" s="863">
        <f t="shared" ref="F1552:F1615" si="24" xml:space="preserve"> ROUND(D1552*E1552,2)</f>
        <v>5304.08</v>
      </c>
    </row>
    <row r="1553" spans="1:6" ht="12.75">
      <c r="A1553" s="811">
        <v>101361</v>
      </c>
      <c r="B1553" s="812" t="s">
        <v>1606</v>
      </c>
      <c r="C1553" s="813" t="s">
        <v>132</v>
      </c>
      <c r="D1553" s="802">
        <v>4</v>
      </c>
      <c r="E1553" s="802">
        <v>554.19000000000005</v>
      </c>
      <c r="F1553" s="863">
        <f t="shared" si="24"/>
        <v>2216.7600000000002</v>
      </c>
    </row>
    <row r="1554" spans="1:6" ht="12.75">
      <c r="A1554" s="811">
        <v>101370</v>
      </c>
      <c r="B1554" s="812" t="s">
        <v>1607</v>
      </c>
      <c r="C1554" s="813" t="s">
        <v>132</v>
      </c>
      <c r="D1554" s="802">
        <v>4</v>
      </c>
      <c r="E1554" s="802">
        <v>908.54</v>
      </c>
      <c r="F1554" s="863">
        <f t="shared" si="24"/>
        <v>3634.16</v>
      </c>
    </row>
    <row r="1555" spans="1:6" ht="12.75">
      <c r="A1555" s="811">
        <v>101371</v>
      </c>
      <c r="B1555" s="812" t="s">
        <v>1608</v>
      </c>
      <c r="C1555" s="813" t="s">
        <v>132</v>
      </c>
      <c r="D1555" s="802">
        <v>4</v>
      </c>
      <c r="E1555" s="802">
        <v>1122.9100000000001</v>
      </c>
      <c r="F1555" s="863">
        <f t="shared" si="24"/>
        <v>4491.6400000000003</v>
      </c>
    </row>
    <row r="1556" spans="1:6" ht="12.75" customHeight="1">
      <c r="A1556" s="811">
        <v>101378</v>
      </c>
      <c r="B1556" s="812" t="s">
        <v>1609</v>
      </c>
      <c r="C1556" s="813" t="s">
        <v>132</v>
      </c>
      <c r="D1556" s="802">
        <v>16</v>
      </c>
      <c r="E1556" s="802">
        <v>162.16</v>
      </c>
      <c r="F1556" s="863">
        <f t="shared" si="24"/>
        <v>2594.56</v>
      </c>
    </row>
    <row r="1557" spans="1:6" ht="12.75" customHeight="1">
      <c r="A1557" s="811">
        <v>101379</v>
      </c>
      <c r="B1557" s="812" t="s">
        <v>1610</v>
      </c>
      <c r="C1557" s="813" t="s">
        <v>132</v>
      </c>
      <c r="D1557" s="802">
        <v>16</v>
      </c>
      <c r="E1557" s="802">
        <v>239.11</v>
      </c>
      <c r="F1557" s="863">
        <f t="shared" si="24"/>
        <v>3825.76</v>
      </c>
    </row>
    <row r="1558" spans="1:6" ht="12.75">
      <c r="A1558" s="811">
        <v>101396</v>
      </c>
      <c r="B1558" s="812" t="s">
        <v>1611</v>
      </c>
      <c r="C1558" s="813" t="s">
        <v>132</v>
      </c>
      <c r="D1558" s="802">
        <v>3</v>
      </c>
      <c r="E1558" s="802">
        <v>3480.03</v>
      </c>
      <c r="F1558" s="863">
        <f t="shared" si="24"/>
        <v>10440.09</v>
      </c>
    </row>
    <row r="1559" spans="1:6" ht="12.75">
      <c r="A1559" s="814">
        <v>101400</v>
      </c>
      <c r="B1559" s="815" t="s">
        <v>1612</v>
      </c>
      <c r="C1559" s="816" t="s">
        <v>134</v>
      </c>
      <c r="D1559" s="802"/>
      <c r="E1559" s="802"/>
      <c r="F1559" s="863">
        <f t="shared" si="24"/>
        <v>0</v>
      </c>
    </row>
    <row r="1560" spans="1:6" ht="12.75">
      <c r="A1560" s="811">
        <v>101401</v>
      </c>
      <c r="B1560" s="812" t="s">
        <v>1613</v>
      </c>
      <c r="C1560" s="813" t="s">
        <v>132</v>
      </c>
      <c r="D1560" s="802">
        <v>16</v>
      </c>
      <c r="E1560" s="802">
        <v>27.28</v>
      </c>
      <c r="F1560" s="863">
        <f t="shared" si="24"/>
        <v>436.48</v>
      </c>
    </row>
    <row r="1561" spans="1:6" ht="12.75">
      <c r="A1561" s="811">
        <v>101402</v>
      </c>
      <c r="B1561" s="812" t="s">
        <v>1614</v>
      </c>
      <c r="C1561" s="813" t="s">
        <v>132</v>
      </c>
      <c r="D1561" s="802">
        <v>40</v>
      </c>
      <c r="E1561" s="802">
        <v>27.59</v>
      </c>
      <c r="F1561" s="863">
        <f t="shared" si="24"/>
        <v>1103.5999999999999</v>
      </c>
    </row>
    <row r="1562" spans="1:6" ht="12.75">
      <c r="A1562" s="811">
        <v>101403</v>
      </c>
      <c r="B1562" s="812" t="s">
        <v>1615</v>
      </c>
      <c r="C1562" s="813" t="s">
        <v>132</v>
      </c>
      <c r="D1562" s="802">
        <v>16</v>
      </c>
      <c r="E1562" s="802">
        <v>31.51</v>
      </c>
      <c r="F1562" s="863">
        <f t="shared" si="24"/>
        <v>504.16</v>
      </c>
    </row>
    <row r="1563" spans="1:6" ht="12.75">
      <c r="A1563" s="811">
        <v>101404</v>
      </c>
      <c r="B1563" s="812" t="s">
        <v>1616</v>
      </c>
      <c r="C1563" s="813" t="s">
        <v>132</v>
      </c>
      <c r="D1563" s="802">
        <v>160</v>
      </c>
      <c r="E1563" s="802">
        <v>31.299999999999997</v>
      </c>
      <c r="F1563" s="863">
        <f t="shared" si="24"/>
        <v>5008</v>
      </c>
    </row>
    <row r="1564" spans="1:6" ht="12.75">
      <c r="A1564" s="811">
        <v>101408</v>
      </c>
      <c r="B1564" s="812" t="s">
        <v>1617</v>
      </c>
      <c r="C1564" s="813" t="s">
        <v>132</v>
      </c>
      <c r="D1564" s="802">
        <v>40</v>
      </c>
      <c r="E1564" s="802">
        <v>121.44999999999999</v>
      </c>
      <c r="F1564" s="863">
        <f t="shared" si="24"/>
        <v>4858</v>
      </c>
    </row>
    <row r="1565" spans="1:6" ht="12.75">
      <c r="A1565" s="811">
        <v>101409</v>
      </c>
      <c r="B1565" s="812" t="s">
        <v>1618</v>
      </c>
      <c r="C1565" s="813" t="s">
        <v>132</v>
      </c>
      <c r="D1565" s="802">
        <v>8</v>
      </c>
      <c r="E1565" s="802">
        <v>329.61</v>
      </c>
      <c r="F1565" s="863">
        <f t="shared" si="24"/>
        <v>2636.88</v>
      </c>
    </row>
    <row r="1566" spans="1:6" ht="12.75">
      <c r="A1566" s="811">
        <v>101410</v>
      </c>
      <c r="B1566" s="812" t="s">
        <v>1619</v>
      </c>
      <c r="C1566" s="813" t="s">
        <v>132</v>
      </c>
      <c r="D1566" s="802">
        <v>40</v>
      </c>
      <c r="E1566" s="802">
        <v>284.49</v>
      </c>
      <c r="F1566" s="863">
        <f t="shared" si="24"/>
        <v>11379.6</v>
      </c>
    </row>
    <row r="1567" spans="1:6" ht="12.75">
      <c r="A1567" s="811">
        <v>101411</v>
      </c>
      <c r="B1567" s="812" t="s">
        <v>1620</v>
      </c>
      <c r="C1567" s="813" t="s">
        <v>132</v>
      </c>
      <c r="D1567" s="802">
        <v>4</v>
      </c>
      <c r="E1567" s="802">
        <v>912.86</v>
      </c>
      <c r="F1567" s="863">
        <f t="shared" si="24"/>
        <v>3651.44</v>
      </c>
    </row>
    <row r="1568" spans="1:6" ht="12.75">
      <c r="A1568" s="811">
        <v>101412</v>
      </c>
      <c r="B1568" s="812" t="s">
        <v>1621</v>
      </c>
      <c r="C1568" s="813" t="s">
        <v>132</v>
      </c>
      <c r="D1568" s="802">
        <v>4</v>
      </c>
      <c r="E1568" s="802">
        <v>349.78</v>
      </c>
      <c r="F1568" s="863">
        <f t="shared" si="24"/>
        <v>1399.12</v>
      </c>
    </row>
    <row r="1569" spans="1:6" ht="12.75" customHeight="1">
      <c r="A1569" s="811">
        <v>101413</v>
      </c>
      <c r="B1569" s="812" t="s">
        <v>1622</v>
      </c>
      <c r="C1569" s="813" t="s">
        <v>132</v>
      </c>
      <c r="D1569" s="802">
        <v>4</v>
      </c>
      <c r="E1569" s="802">
        <v>316.43</v>
      </c>
      <c r="F1569" s="863">
        <f t="shared" si="24"/>
        <v>1265.72</v>
      </c>
    </row>
    <row r="1570" spans="1:6" ht="12.75">
      <c r="A1570" s="811">
        <v>101414</v>
      </c>
      <c r="B1570" s="812" t="s">
        <v>1623</v>
      </c>
      <c r="C1570" s="813" t="s">
        <v>132</v>
      </c>
      <c r="D1570" s="802">
        <v>4</v>
      </c>
      <c r="E1570" s="802">
        <v>97.550000000000011</v>
      </c>
      <c r="F1570" s="863">
        <f t="shared" si="24"/>
        <v>390.2</v>
      </c>
    </row>
    <row r="1571" spans="1:6" ht="12.75">
      <c r="A1571" s="811">
        <v>101415</v>
      </c>
      <c r="B1571" s="812" t="s">
        <v>1624</v>
      </c>
      <c r="C1571" s="813" t="s">
        <v>132</v>
      </c>
      <c r="D1571" s="802">
        <v>16</v>
      </c>
      <c r="E1571" s="802">
        <v>104.3</v>
      </c>
      <c r="F1571" s="863">
        <f t="shared" si="24"/>
        <v>1668.8</v>
      </c>
    </row>
    <row r="1572" spans="1:6" ht="12.75">
      <c r="A1572" s="811">
        <v>101416</v>
      </c>
      <c r="B1572" s="812" t="s">
        <v>1625</v>
      </c>
      <c r="C1572" s="813" t="s">
        <v>132</v>
      </c>
      <c r="D1572" s="802">
        <v>4</v>
      </c>
      <c r="E1572" s="802">
        <v>387.49</v>
      </c>
      <c r="F1572" s="863">
        <f t="shared" si="24"/>
        <v>1549.96</v>
      </c>
    </row>
    <row r="1573" spans="1:6" ht="12.75">
      <c r="A1573" s="811">
        <v>101417</v>
      </c>
      <c r="B1573" s="812" t="s">
        <v>1626</v>
      </c>
      <c r="C1573" s="813" t="s">
        <v>132</v>
      </c>
      <c r="D1573" s="802">
        <v>4</v>
      </c>
      <c r="E1573" s="802">
        <v>158.03</v>
      </c>
      <c r="F1573" s="863">
        <f t="shared" si="24"/>
        <v>632.12</v>
      </c>
    </row>
    <row r="1574" spans="1:6" ht="12.75">
      <c r="A1574" s="811">
        <v>101418</v>
      </c>
      <c r="B1574" s="812" t="s">
        <v>1627</v>
      </c>
      <c r="C1574" s="813" t="s">
        <v>132</v>
      </c>
      <c r="D1574" s="802">
        <v>16</v>
      </c>
      <c r="E1574" s="802">
        <v>156.16</v>
      </c>
      <c r="F1574" s="863">
        <f t="shared" si="24"/>
        <v>2498.56</v>
      </c>
    </row>
    <row r="1575" spans="1:6" ht="12.75">
      <c r="A1575" s="811">
        <v>101419</v>
      </c>
      <c r="B1575" s="812" t="s">
        <v>1628</v>
      </c>
      <c r="C1575" s="813" t="s">
        <v>132</v>
      </c>
      <c r="D1575" s="802">
        <v>8</v>
      </c>
      <c r="E1575" s="802">
        <v>610.89</v>
      </c>
      <c r="F1575" s="863">
        <f t="shared" si="24"/>
        <v>4887.12</v>
      </c>
    </row>
    <row r="1576" spans="1:6" ht="12.75">
      <c r="A1576" s="811">
        <v>101422</v>
      </c>
      <c r="B1576" s="812" t="s">
        <v>1629</v>
      </c>
      <c r="C1576" s="813" t="s">
        <v>132</v>
      </c>
      <c r="D1576" s="802">
        <v>4</v>
      </c>
      <c r="E1576" s="802">
        <v>183.53</v>
      </c>
      <c r="F1576" s="863">
        <f t="shared" si="24"/>
        <v>734.12</v>
      </c>
    </row>
    <row r="1577" spans="1:6" ht="12.75">
      <c r="A1577" s="811">
        <v>101423</v>
      </c>
      <c r="B1577" s="812" t="s">
        <v>1630</v>
      </c>
      <c r="C1577" s="813" t="s">
        <v>132</v>
      </c>
      <c r="D1577" s="802">
        <v>4</v>
      </c>
      <c r="E1577" s="802">
        <v>189.51</v>
      </c>
      <c r="F1577" s="863">
        <f t="shared" si="24"/>
        <v>758.04</v>
      </c>
    </row>
    <row r="1578" spans="1:6" ht="12.75">
      <c r="A1578" s="811">
        <v>101424</v>
      </c>
      <c r="B1578" s="812" t="s">
        <v>1631</v>
      </c>
      <c r="C1578" s="813" t="s">
        <v>132</v>
      </c>
      <c r="D1578" s="802">
        <v>4</v>
      </c>
      <c r="E1578" s="802">
        <v>296.89</v>
      </c>
      <c r="F1578" s="863">
        <f t="shared" si="24"/>
        <v>1187.56</v>
      </c>
    </row>
    <row r="1579" spans="1:6" ht="12.75">
      <c r="A1579" s="811">
        <v>101425</v>
      </c>
      <c r="B1579" s="812" t="s">
        <v>1632</v>
      </c>
      <c r="C1579" s="813" t="s">
        <v>132</v>
      </c>
      <c r="D1579" s="802">
        <v>24</v>
      </c>
      <c r="E1579" s="802">
        <v>253.05</v>
      </c>
      <c r="F1579" s="863">
        <f t="shared" si="24"/>
        <v>6073.2</v>
      </c>
    </row>
    <row r="1580" spans="1:6" ht="12.75">
      <c r="A1580" s="811">
        <v>101426</v>
      </c>
      <c r="B1580" s="812" t="s">
        <v>1633</v>
      </c>
      <c r="C1580" s="813" t="s">
        <v>132</v>
      </c>
      <c r="D1580" s="802">
        <v>24</v>
      </c>
      <c r="E1580" s="802">
        <v>205.43</v>
      </c>
      <c r="F1580" s="863">
        <f t="shared" si="24"/>
        <v>4930.32</v>
      </c>
    </row>
    <row r="1581" spans="1:6" ht="12.75">
      <c r="A1581" s="811">
        <v>101430</v>
      </c>
      <c r="B1581" s="812" t="s">
        <v>1634</v>
      </c>
      <c r="C1581" s="813" t="s">
        <v>132</v>
      </c>
      <c r="D1581" s="802">
        <v>4</v>
      </c>
      <c r="E1581" s="802">
        <v>531.30000000000007</v>
      </c>
      <c r="F1581" s="863">
        <f t="shared" si="24"/>
        <v>2125.1999999999998</v>
      </c>
    </row>
    <row r="1582" spans="1:6" ht="25.5">
      <c r="A1582" s="811">
        <v>101431</v>
      </c>
      <c r="B1582" s="812" t="s">
        <v>1635</v>
      </c>
      <c r="C1582" s="813" t="s">
        <v>132</v>
      </c>
      <c r="D1582" s="802">
        <v>4</v>
      </c>
      <c r="E1582" s="802">
        <v>422.68</v>
      </c>
      <c r="F1582" s="863">
        <f t="shared" si="24"/>
        <v>1690.72</v>
      </c>
    </row>
    <row r="1583" spans="1:6" ht="25.5">
      <c r="A1583" s="811">
        <v>101432</v>
      </c>
      <c r="B1583" s="812" t="s">
        <v>1636</v>
      </c>
      <c r="C1583" s="813" t="s">
        <v>132</v>
      </c>
      <c r="D1583" s="802">
        <v>4</v>
      </c>
      <c r="E1583" s="802">
        <v>731.35</v>
      </c>
      <c r="F1583" s="863">
        <f t="shared" si="24"/>
        <v>2925.4</v>
      </c>
    </row>
    <row r="1584" spans="1:6" ht="25.5">
      <c r="A1584" s="811">
        <v>101433</v>
      </c>
      <c r="B1584" s="812" t="s">
        <v>1637</v>
      </c>
      <c r="C1584" s="813" t="s">
        <v>132</v>
      </c>
      <c r="D1584" s="802">
        <v>24</v>
      </c>
      <c r="E1584" s="802">
        <v>206.08</v>
      </c>
      <c r="F1584" s="863">
        <f t="shared" si="24"/>
        <v>4945.92</v>
      </c>
    </row>
    <row r="1585" spans="1:6" ht="12.75">
      <c r="A1585" s="811">
        <v>101437</v>
      </c>
      <c r="B1585" s="812" t="s">
        <v>1638</v>
      </c>
      <c r="C1585" s="813" t="s">
        <v>132</v>
      </c>
      <c r="D1585" s="802">
        <v>8</v>
      </c>
      <c r="E1585" s="802">
        <v>154.44</v>
      </c>
      <c r="F1585" s="863">
        <f t="shared" si="24"/>
        <v>1235.52</v>
      </c>
    </row>
    <row r="1586" spans="1:6" ht="12.75">
      <c r="A1586" s="811">
        <v>101440</v>
      </c>
      <c r="B1586" s="812" t="s">
        <v>1639</v>
      </c>
      <c r="C1586" s="813" t="s">
        <v>132</v>
      </c>
      <c r="D1586" s="802">
        <v>8</v>
      </c>
      <c r="E1586" s="802">
        <v>196.48</v>
      </c>
      <c r="F1586" s="863">
        <f t="shared" si="24"/>
        <v>1571.84</v>
      </c>
    </row>
    <row r="1587" spans="1:6" ht="12.75">
      <c r="A1587" s="811">
        <v>101442</v>
      </c>
      <c r="B1587" s="812" t="s">
        <v>1640</v>
      </c>
      <c r="C1587" s="813" t="s">
        <v>132</v>
      </c>
      <c r="D1587" s="802">
        <v>8</v>
      </c>
      <c r="E1587" s="802">
        <v>144.46</v>
      </c>
      <c r="F1587" s="863">
        <f t="shared" si="24"/>
        <v>1155.68</v>
      </c>
    </row>
    <row r="1588" spans="1:6" ht="12.75">
      <c r="A1588" s="811">
        <v>101444</v>
      </c>
      <c r="B1588" s="812" t="s">
        <v>1641</v>
      </c>
      <c r="C1588" s="813" t="s">
        <v>132</v>
      </c>
      <c r="D1588" s="802">
        <v>8</v>
      </c>
      <c r="E1588" s="802">
        <v>283.25</v>
      </c>
      <c r="F1588" s="863">
        <f t="shared" si="24"/>
        <v>2266</v>
      </c>
    </row>
    <row r="1589" spans="1:6" ht="12.75">
      <c r="A1589" s="811">
        <v>101450</v>
      </c>
      <c r="B1589" s="812" t="s">
        <v>1642</v>
      </c>
      <c r="C1589" s="813" t="s">
        <v>132</v>
      </c>
      <c r="D1589" s="802">
        <v>40</v>
      </c>
      <c r="E1589" s="802">
        <v>56.55</v>
      </c>
      <c r="F1589" s="863">
        <f t="shared" si="24"/>
        <v>2262</v>
      </c>
    </row>
    <row r="1590" spans="1:6" ht="12.75">
      <c r="A1590" s="811">
        <v>101451</v>
      </c>
      <c r="B1590" s="812" t="s">
        <v>1643</v>
      </c>
      <c r="C1590" s="813" t="s">
        <v>132</v>
      </c>
      <c r="D1590" s="802">
        <v>40</v>
      </c>
      <c r="E1590" s="802">
        <v>60.91</v>
      </c>
      <c r="F1590" s="863">
        <f t="shared" si="24"/>
        <v>2436.4</v>
      </c>
    </row>
    <row r="1591" spans="1:6" ht="25.5">
      <c r="A1591" s="811">
        <v>101452</v>
      </c>
      <c r="B1591" s="812" t="s">
        <v>1644</v>
      </c>
      <c r="C1591" s="813" t="s">
        <v>132</v>
      </c>
      <c r="D1591" s="802">
        <v>40</v>
      </c>
      <c r="E1591" s="802">
        <v>33.44</v>
      </c>
      <c r="F1591" s="863">
        <f t="shared" si="24"/>
        <v>1337.6</v>
      </c>
    </row>
    <row r="1592" spans="1:6" ht="12.75">
      <c r="A1592" s="811">
        <v>101465</v>
      </c>
      <c r="B1592" s="812" t="s">
        <v>1645</v>
      </c>
      <c r="C1592" s="813" t="s">
        <v>132</v>
      </c>
      <c r="D1592" s="802">
        <v>16</v>
      </c>
      <c r="E1592" s="802">
        <v>62.56</v>
      </c>
      <c r="F1592" s="863">
        <f t="shared" si="24"/>
        <v>1000.96</v>
      </c>
    </row>
    <row r="1593" spans="1:6" ht="25.5">
      <c r="A1593" s="811">
        <v>101466</v>
      </c>
      <c r="B1593" s="812" t="s">
        <v>1646</v>
      </c>
      <c r="C1593" s="813" t="s">
        <v>132</v>
      </c>
      <c r="D1593" s="802">
        <v>16</v>
      </c>
      <c r="E1593" s="802">
        <v>228.76</v>
      </c>
      <c r="F1593" s="863">
        <f t="shared" si="24"/>
        <v>3660.16</v>
      </c>
    </row>
    <row r="1594" spans="1:6" ht="12.75">
      <c r="A1594" s="811">
        <v>101470</v>
      </c>
      <c r="B1594" s="812" t="s">
        <v>1647</v>
      </c>
      <c r="C1594" s="813" t="s">
        <v>132</v>
      </c>
      <c r="D1594" s="802">
        <v>16</v>
      </c>
      <c r="E1594" s="802">
        <v>55.24</v>
      </c>
      <c r="F1594" s="863">
        <f t="shared" si="24"/>
        <v>883.84</v>
      </c>
    </row>
    <row r="1595" spans="1:6" ht="12.75">
      <c r="A1595" s="811">
        <v>101473</v>
      </c>
      <c r="B1595" s="812" t="s">
        <v>1648</v>
      </c>
      <c r="C1595" s="813" t="s">
        <v>122</v>
      </c>
      <c r="D1595" s="802">
        <v>8</v>
      </c>
      <c r="E1595" s="802">
        <v>60.75</v>
      </c>
      <c r="F1595" s="863">
        <f t="shared" si="24"/>
        <v>486</v>
      </c>
    </row>
    <row r="1596" spans="1:6" ht="12.75">
      <c r="A1596" s="811">
        <v>101474</v>
      </c>
      <c r="B1596" s="812" t="s">
        <v>1649</v>
      </c>
      <c r="C1596" s="813" t="s">
        <v>122</v>
      </c>
      <c r="D1596" s="802">
        <v>40</v>
      </c>
      <c r="E1596" s="802">
        <v>64.09</v>
      </c>
      <c r="F1596" s="863">
        <f t="shared" si="24"/>
        <v>2563.6</v>
      </c>
    </row>
    <row r="1597" spans="1:6" ht="12.75">
      <c r="A1597" s="817">
        <v>101475</v>
      </c>
      <c r="B1597" s="818" t="s">
        <v>1650</v>
      </c>
      <c r="C1597" s="819" t="s">
        <v>109</v>
      </c>
      <c r="D1597" s="802">
        <v>16</v>
      </c>
      <c r="E1597" s="803">
        <v>478.95000000000005</v>
      </c>
      <c r="F1597" s="865">
        <f t="shared" si="24"/>
        <v>7663.2</v>
      </c>
    </row>
    <row r="1598" spans="1:6" ht="12.75">
      <c r="A1598" s="808">
        <v>101476</v>
      </c>
      <c r="B1598" s="809" t="s">
        <v>1651</v>
      </c>
      <c r="C1598" s="810" t="s">
        <v>109</v>
      </c>
      <c r="D1598" s="802">
        <v>8</v>
      </c>
      <c r="E1598" s="801">
        <v>469.84</v>
      </c>
      <c r="F1598" s="863">
        <f t="shared" si="24"/>
        <v>3758.72</v>
      </c>
    </row>
    <row r="1599" spans="1:6" ht="12.75" customHeight="1">
      <c r="A1599" s="811">
        <v>101477</v>
      </c>
      <c r="B1599" s="812" t="s">
        <v>1652</v>
      </c>
      <c r="C1599" s="813" t="s">
        <v>109</v>
      </c>
      <c r="D1599" s="802">
        <v>8</v>
      </c>
      <c r="E1599" s="802">
        <v>520.13</v>
      </c>
      <c r="F1599" s="863">
        <f t="shared" si="24"/>
        <v>4161.04</v>
      </c>
    </row>
    <row r="1600" spans="1:6" ht="12.75">
      <c r="A1600" s="811">
        <v>101478</v>
      </c>
      <c r="B1600" s="812" t="s">
        <v>1653</v>
      </c>
      <c r="C1600" s="813" t="s">
        <v>109</v>
      </c>
      <c r="D1600" s="802">
        <v>8</v>
      </c>
      <c r="E1600" s="802">
        <v>621.99</v>
      </c>
      <c r="F1600" s="863">
        <f t="shared" si="24"/>
        <v>4975.92</v>
      </c>
    </row>
    <row r="1601" spans="1:6" ht="12.75">
      <c r="A1601" s="811">
        <v>101482</v>
      </c>
      <c r="B1601" s="812" t="s">
        <v>1654</v>
      </c>
      <c r="C1601" s="813" t="s">
        <v>109</v>
      </c>
      <c r="D1601" s="802">
        <v>8</v>
      </c>
      <c r="E1601" s="802">
        <v>398.7</v>
      </c>
      <c r="F1601" s="863">
        <f t="shared" si="24"/>
        <v>3189.6</v>
      </c>
    </row>
    <row r="1602" spans="1:6" ht="12.75">
      <c r="A1602" s="811">
        <v>101486</v>
      </c>
      <c r="B1602" s="812" t="s">
        <v>1655</v>
      </c>
      <c r="C1602" s="813" t="s">
        <v>109</v>
      </c>
      <c r="D1602" s="802">
        <v>8</v>
      </c>
      <c r="E1602" s="802">
        <v>980.48</v>
      </c>
      <c r="F1602" s="863">
        <f t="shared" si="24"/>
        <v>7843.84</v>
      </c>
    </row>
    <row r="1603" spans="1:6" ht="25.5">
      <c r="A1603" s="811">
        <v>101488</v>
      </c>
      <c r="B1603" s="812" t="s">
        <v>1656</v>
      </c>
      <c r="C1603" s="813" t="s">
        <v>109</v>
      </c>
      <c r="D1603" s="802">
        <v>8</v>
      </c>
      <c r="E1603" s="802">
        <v>125.44</v>
      </c>
      <c r="F1603" s="863">
        <f t="shared" si="24"/>
        <v>1003.52</v>
      </c>
    </row>
    <row r="1604" spans="1:6" ht="25.5">
      <c r="A1604" s="811">
        <v>101489</v>
      </c>
      <c r="B1604" s="812" t="s">
        <v>1657</v>
      </c>
      <c r="C1604" s="813" t="s">
        <v>109</v>
      </c>
      <c r="D1604" s="802">
        <v>8</v>
      </c>
      <c r="E1604" s="802">
        <v>128.36000000000001</v>
      </c>
      <c r="F1604" s="863">
        <f t="shared" si="24"/>
        <v>1026.8800000000001</v>
      </c>
    </row>
    <row r="1605" spans="1:6" ht="12.75">
      <c r="A1605" s="811">
        <v>101491</v>
      </c>
      <c r="B1605" s="812" t="s">
        <v>1658</v>
      </c>
      <c r="C1605" s="813" t="s">
        <v>132</v>
      </c>
      <c r="D1605" s="802">
        <v>24</v>
      </c>
      <c r="E1605" s="802">
        <v>94.6</v>
      </c>
      <c r="F1605" s="863">
        <f t="shared" si="24"/>
        <v>2270.4</v>
      </c>
    </row>
    <row r="1606" spans="1:6" ht="12.75">
      <c r="A1606" s="811">
        <v>101497</v>
      </c>
      <c r="B1606" s="812" t="s">
        <v>1659</v>
      </c>
      <c r="C1606" s="813" t="s">
        <v>132</v>
      </c>
      <c r="D1606" s="802">
        <v>24</v>
      </c>
      <c r="E1606" s="802">
        <v>71.680000000000007</v>
      </c>
      <c r="F1606" s="863">
        <f t="shared" si="24"/>
        <v>1720.32</v>
      </c>
    </row>
    <row r="1607" spans="1:6" ht="12.75">
      <c r="A1607" s="814">
        <v>105000</v>
      </c>
      <c r="B1607" s="815" t="s">
        <v>254</v>
      </c>
      <c r="C1607" s="816" t="s">
        <v>134</v>
      </c>
      <c r="D1607" s="802"/>
      <c r="E1607" s="802"/>
      <c r="F1607" s="863"/>
    </row>
    <row r="1608" spans="1:6" ht="12.75">
      <c r="A1608" s="811">
        <v>105001</v>
      </c>
      <c r="B1608" s="812" t="s">
        <v>1660</v>
      </c>
      <c r="C1608" s="813" t="s">
        <v>122</v>
      </c>
      <c r="D1608" s="802">
        <v>80</v>
      </c>
      <c r="E1608" s="802">
        <v>4.68</v>
      </c>
      <c r="F1608" s="863">
        <f t="shared" si="24"/>
        <v>374.4</v>
      </c>
    </row>
    <row r="1609" spans="1:6" ht="12.75">
      <c r="A1609" s="811">
        <v>105002</v>
      </c>
      <c r="B1609" s="812" t="s">
        <v>1661</v>
      </c>
      <c r="C1609" s="813" t="s">
        <v>122</v>
      </c>
      <c r="D1609" s="802">
        <v>40</v>
      </c>
      <c r="E1609" s="802">
        <v>7.79</v>
      </c>
      <c r="F1609" s="863">
        <f t="shared" si="24"/>
        <v>311.60000000000002</v>
      </c>
    </row>
    <row r="1610" spans="1:6" ht="12.75">
      <c r="A1610" s="811">
        <v>105003</v>
      </c>
      <c r="B1610" s="812" t="s">
        <v>1662</v>
      </c>
      <c r="C1610" s="813" t="s">
        <v>122</v>
      </c>
      <c r="D1610" s="802">
        <v>400</v>
      </c>
      <c r="E1610" s="802">
        <v>3.9000000000000004</v>
      </c>
      <c r="F1610" s="863">
        <f t="shared" si="24"/>
        <v>1560</v>
      </c>
    </row>
    <row r="1611" spans="1:6" ht="12.75">
      <c r="A1611" s="811">
        <v>105004</v>
      </c>
      <c r="B1611" s="812" t="s">
        <v>1663</v>
      </c>
      <c r="C1611" s="813" t="s">
        <v>122</v>
      </c>
      <c r="D1611" s="802">
        <v>80</v>
      </c>
      <c r="E1611" s="802">
        <v>7.01</v>
      </c>
      <c r="F1611" s="863">
        <f t="shared" si="24"/>
        <v>560.79999999999995</v>
      </c>
    </row>
    <row r="1612" spans="1:6" ht="12.75">
      <c r="A1612" s="811">
        <v>105005</v>
      </c>
      <c r="B1612" s="812" t="s">
        <v>1664</v>
      </c>
      <c r="C1612" s="813" t="s">
        <v>122</v>
      </c>
      <c r="D1612" s="802">
        <v>80</v>
      </c>
      <c r="E1612" s="802">
        <v>4.68</v>
      </c>
      <c r="F1612" s="863">
        <f t="shared" si="24"/>
        <v>374.4</v>
      </c>
    </row>
    <row r="1613" spans="1:6" ht="12.75">
      <c r="A1613" s="811">
        <v>105018</v>
      </c>
      <c r="B1613" s="812" t="s">
        <v>1665</v>
      </c>
      <c r="C1613" s="813" t="s">
        <v>132</v>
      </c>
      <c r="D1613" s="802">
        <v>40</v>
      </c>
      <c r="E1613" s="802">
        <v>3.9000000000000004</v>
      </c>
      <c r="F1613" s="863">
        <f t="shared" si="24"/>
        <v>156</v>
      </c>
    </row>
    <row r="1614" spans="1:6" ht="12.75">
      <c r="A1614" s="811">
        <v>105032</v>
      </c>
      <c r="B1614" s="812" t="s">
        <v>1666</v>
      </c>
      <c r="C1614" s="813" t="s">
        <v>122</v>
      </c>
      <c r="D1614" s="802">
        <v>400</v>
      </c>
      <c r="E1614" s="802">
        <v>3.59</v>
      </c>
      <c r="F1614" s="863">
        <f t="shared" si="24"/>
        <v>1436</v>
      </c>
    </row>
    <row r="1615" spans="1:6" ht="12.75">
      <c r="A1615" s="811">
        <v>105033</v>
      </c>
      <c r="B1615" s="812" t="s">
        <v>1667</v>
      </c>
      <c r="C1615" s="813" t="s">
        <v>122</v>
      </c>
      <c r="D1615" s="802">
        <v>400</v>
      </c>
      <c r="E1615" s="802">
        <v>2.34</v>
      </c>
      <c r="F1615" s="863">
        <f t="shared" si="24"/>
        <v>936</v>
      </c>
    </row>
    <row r="1616" spans="1:6" ht="12.75">
      <c r="A1616" s="814">
        <v>106000</v>
      </c>
      <c r="B1616" s="815" t="s">
        <v>210</v>
      </c>
      <c r="C1616" s="816" t="s">
        <v>134</v>
      </c>
      <c r="D1616" s="802"/>
      <c r="E1616" s="802"/>
      <c r="F1616" s="863"/>
    </row>
    <row r="1617" spans="1:6" ht="12.75">
      <c r="A1617" s="811">
        <v>106001</v>
      </c>
      <c r="B1617" s="812" t="s">
        <v>1668</v>
      </c>
      <c r="C1617" s="813" t="s">
        <v>122</v>
      </c>
      <c r="D1617" s="802">
        <v>80</v>
      </c>
      <c r="E1617" s="802">
        <v>9.9600000000000009</v>
      </c>
      <c r="F1617" s="863">
        <f t="shared" ref="F1617:F1680" si="25" xml:space="preserve"> ROUND(D1617*E1617,2)</f>
        <v>796.8</v>
      </c>
    </row>
    <row r="1618" spans="1:6" ht="12.75">
      <c r="A1618" s="811">
        <v>106002</v>
      </c>
      <c r="B1618" s="812" t="s">
        <v>1669</v>
      </c>
      <c r="C1618" s="813" t="s">
        <v>122</v>
      </c>
      <c r="D1618" s="802">
        <v>50</v>
      </c>
      <c r="E1618" s="802">
        <v>11.96</v>
      </c>
      <c r="F1618" s="863">
        <f t="shared" si="25"/>
        <v>598</v>
      </c>
    </row>
    <row r="1619" spans="1:6" ht="12.75">
      <c r="A1619" s="811">
        <v>106003</v>
      </c>
      <c r="B1619" s="812" t="s">
        <v>1670</v>
      </c>
      <c r="C1619" s="813" t="s">
        <v>122</v>
      </c>
      <c r="D1619" s="802">
        <v>80</v>
      </c>
      <c r="E1619" s="802">
        <v>8.98</v>
      </c>
      <c r="F1619" s="863">
        <f t="shared" si="25"/>
        <v>718.4</v>
      </c>
    </row>
    <row r="1620" spans="1:6" ht="12.75">
      <c r="A1620" s="811">
        <v>106004</v>
      </c>
      <c r="B1620" s="812" t="s">
        <v>1671</v>
      </c>
      <c r="C1620" s="813" t="s">
        <v>122</v>
      </c>
      <c r="D1620" s="802">
        <v>40</v>
      </c>
      <c r="E1620" s="802">
        <v>10.96</v>
      </c>
      <c r="F1620" s="863">
        <f t="shared" si="25"/>
        <v>438.4</v>
      </c>
    </row>
    <row r="1621" spans="1:6" ht="12.75">
      <c r="A1621" s="811">
        <v>106005</v>
      </c>
      <c r="B1621" s="812" t="s">
        <v>1672</v>
      </c>
      <c r="C1621" s="813" t="s">
        <v>122</v>
      </c>
      <c r="D1621" s="802">
        <v>40</v>
      </c>
      <c r="E1621" s="802">
        <v>9.9600000000000009</v>
      </c>
      <c r="F1621" s="863">
        <f t="shared" si="25"/>
        <v>398.4</v>
      </c>
    </row>
    <row r="1622" spans="1:6" ht="12.75">
      <c r="A1622" s="811">
        <v>106006</v>
      </c>
      <c r="B1622" s="812" t="s">
        <v>1673</v>
      </c>
      <c r="C1622" s="813" t="s">
        <v>122</v>
      </c>
      <c r="D1622" s="802">
        <v>40</v>
      </c>
      <c r="E1622" s="802">
        <v>11.96</v>
      </c>
      <c r="F1622" s="863">
        <f t="shared" si="25"/>
        <v>478.4</v>
      </c>
    </row>
    <row r="1623" spans="1:6" ht="12.75">
      <c r="A1623" s="811">
        <v>106007</v>
      </c>
      <c r="B1623" s="812" t="s">
        <v>1674</v>
      </c>
      <c r="C1623" s="813" t="s">
        <v>122</v>
      </c>
      <c r="D1623" s="802">
        <v>80</v>
      </c>
      <c r="E1623" s="802">
        <v>9.9600000000000009</v>
      </c>
      <c r="F1623" s="863">
        <f t="shared" si="25"/>
        <v>796.8</v>
      </c>
    </row>
    <row r="1624" spans="1:6" ht="12.75">
      <c r="A1624" s="811">
        <v>106008</v>
      </c>
      <c r="B1624" s="812" t="s">
        <v>1675</v>
      </c>
      <c r="C1624" s="813" t="s">
        <v>122</v>
      </c>
      <c r="D1624" s="802">
        <v>40</v>
      </c>
      <c r="E1624" s="802">
        <v>11.96</v>
      </c>
      <c r="F1624" s="863">
        <f t="shared" si="25"/>
        <v>478.4</v>
      </c>
    </row>
    <row r="1625" spans="1:6" ht="12.75">
      <c r="A1625" s="811">
        <v>106009</v>
      </c>
      <c r="B1625" s="812" t="s">
        <v>1676</v>
      </c>
      <c r="C1625" s="813" t="s">
        <v>122</v>
      </c>
      <c r="D1625" s="802">
        <v>80</v>
      </c>
      <c r="E1625" s="802">
        <v>8.98</v>
      </c>
      <c r="F1625" s="863">
        <f t="shared" si="25"/>
        <v>718.4</v>
      </c>
    </row>
    <row r="1626" spans="1:6" ht="12.75">
      <c r="A1626" s="811">
        <v>106010</v>
      </c>
      <c r="B1626" s="812" t="s">
        <v>1677</v>
      </c>
      <c r="C1626" s="813" t="s">
        <v>122</v>
      </c>
      <c r="D1626" s="802">
        <v>80</v>
      </c>
      <c r="E1626" s="802">
        <v>10.96</v>
      </c>
      <c r="F1626" s="863">
        <f t="shared" si="25"/>
        <v>876.8</v>
      </c>
    </row>
    <row r="1627" spans="1:6" ht="12.75">
      <c r="A1627" s="811">
        <v>106011</v>
      </c>
      <c r="B1627" s="812" t="s">
        <v>1678</v>
      </c>
      <c r="C1627" s="813" t="s">
        <v>122</v>
      </c>
      <c r="D1627" s="802">
        <v>40</v>
      </c>
      <c r="E1627" s="802">
        <v>13.95</v>
      </c>
      <c r="F1627" s="863">
        <f t="shared" si="25"/>
        <v>558</v>
      </c>
    </row>
    <row r="1628" spans="1:6" ht="12.75">
      <c r="A1628" s="811">
        <v>106012</v>
      </c>
      <c r="B1628" s="812" t="s">
        <v>1679</v>
      </c>
      <c r="C1628" s="813" t="s">
        <v>122</v>
      </c>
      <c r="D1628" s="802">
        <v>40</v>
      </c>
      <c r="E1628" s="802">
        <v>15.95</v>
      </c>
      <c r="F1628" s="863">
        <f t="shared" si="25"/>
        <v>638</v>
      </c>
    </row>
    <row r="1629" spans="1:6" ht="12.75">
      <c r="A1629" s="811">
        <v>106015</v>
      </c>
      <c r="B1629" s="812" t="s">
        <v>1680</v>
      </c>
      <c r="C1629" s="813" t="s">
        <v>132</v>
      </c>
      <c r="D1629" s="802">
        <v>16</v>
      </c>
      <c r="E1629" s="802">
        <v>106.54</v>
      </c>
      <c r="F1629" s="863">
        <f t="shared" si="25"/>
        <v>1704.64</v>
      </c>
    </row>
    <row r="1630" spans="1:6" ht="12.75">
      <c r="A1630" s="811">
        <v>106018</v>
      </c>
      <c r="B1630" s="812" t="s">
        <v>1681</v>
      </c>
      <c r="C1630" s="813" t="s">
        <v>132</v>
      </c>
      <c r="D1630" s="802">
        <v>16</v>
      </c>
      <c r="E1630" s="802">
        <v>78.849999999999994</v>
      </c>
      <c r="F1630" s="863">
        <f t="shared" si="25"/>
        <v>1261.5999999999999</v>
      </c>
    </row>
    <row r="1631" spans="1:6" ht="12.75">
      <c r="A1631" s="811">
        <v>106022</v>
      </c>
      <c r="B1631" s="812" t="s">
        <v>1682</v>
      </c>
      <c r="C1631" s="813" t="s">
        <v>132</v>
      </c>
      <c r="D1631" s="802">
        <v>8</v>
      </c>
      <c r="E1631" s="802">
        <v>21.93</v>
      </c>
      <c r="F1631" s="863">
        <f t="shared" si="25"/>
        <v>175.44</v>
      </c>
    </row>
    <row r="1632" spans="1:6" ht="12.75">
      <c r="A1632" s="811">
        <v>106024</v>
      </c>
      <c r="B1632" s="812" t="s">
        <v>1683</v>
      </c>
      <c r="C1632" s="813" t="s">
        <v>132</v>
      </c>
      <c r="D1632" s="802">
        <v>8</v>
      </c>
      <c r="E1632" s="802">
        <v>159.46</v>
      </c>
      <c r="F1632" s="863">
        <f t="shared" si="25"/>
        <v>1275.68</v>
      </c>
    </row>
    <row r="1633" spans="1:6" ht="12.75">
      <c r="A1633" s="811">
        <v>106026</v>
      </c>
      <c r="B1633" s="812" t="s">
        <v>1684</v>
      </c>
      <c r="C1633" s="813" t="s">
        <v>132</v>
      </c>
      <c r="D1633" s="802">
        <v>40</v>
      </c>
      <c r="E1633" s="802">
        <v>10.96</v>
      </c>
      <c r="F1633" s="863">
        <f t="shared" si="25"/>
        <v>438.4</v>
      </c>
    </row>
    <row r="1634" spans="1:6" ht="12.75">
      <c r="A1634" s="811">
        <v>106029</v>
      </c>
      <c r="B1634" s="812" t="s">
        <v>1685</v>
      </c>
      <c r="C1634" s="813" t="s">
        <v>132</v>
      </c>
      <c r="D1634" s="802">
        <v>16</v>
      </c>
      <c r="E1634" s="802">
        <v>59.8</v>
      </c>
      <c r="F1634" s="863">
        <f t="shared" si="25"/>
        <v>956.8</v>
      </c>
    </row>
    <row r="1635" spans="1:6" ht="12.75">
      <c r="A1635" s="811">
        <v>106032</v>
      </c>
      <c r="B1635" s="812" t="s">
        <v>1686</v>
      </c>
      <c r="C1635" s="813" t="s">
        <v>122</v>
      </c>
      <c r="D1635" s="802">
        <v>400</v>
      </c>
      <c r="E1635" s="802">
        <v>4.99</v>
      </c>
      <c r="F1635" s="863">
        <f t="shared" si="25"/>
        <v>1996</v>
      </c>
    </row>
    <row r="1636" spans="1:6" ht="12.75">
      <c r="A1636" s="811">
        <v>106033</v>
      </c>
      <c r="B1636" s="812" t="s">
        <v>1687</v>
      </c>
      <c r="C1636" s="813" t="s">
        <v>122</v>
      </c>
      <c r="D1636" s="802">
        <v>160</v>
      </c>
      <c r="E1636" s="802">
        <v>3.19</v>
      </c>
      <c r="F1636" s="863">
        <f t="shared" si="25"/>
        <v>510.4</v>
      </c>
    </row>
    <row r="1637" spans="1:6" ht="12.75">
      <c r="A1637" s="811">
        <v>106035</v>
      </c>
      <c r="B1637" s="812" t="s">
        <v>1688</v>
      </c>
      <c r="C1637" s="813" t="s">
        <v>132</v>
      </c>
      <c r="D1637" s="802">
        <v>80</v>
      </c>
      <c r="E1637" s="802">
        <v>29.9</v>
      </c>
      <c r="F1637" s="863">
        <f t="shared" si="25"/>
        <v>2392</v>
      </c>
    </row>
    <row r="1638" spans="1:6" ht="12.75">
      <c r="A1638" s="811">
        <v>106040</v>
      </c>
      <c r="B1638" s="812" t="s">
        <v>1689</v>
      </c>
      <c r="C1638" s="813" t="s">
        <v>132</v>
      </c>
      <c r="D1638" s="802">
        <v>80</v>
      </c>
      <c r="E1638" s="802">
        <v>7.98</v>
      </c>
      <c r="F1638" s="863">
        <f t="shared" si="25"/>
        <v>638.4</v>
      </c>
    </row>
    <row r="1639" spans="1:6" ht="12.75">
      <c r="A1639" s="811">
        <v>106042</v>
      </c>
      <c r="B1639" s="812" t="s">
        <v>1690</v>
      </c>
      <c r="C1639" s="813" t="s">
        <v>132</v>
      </c>
      <c r="D1639" s="802">
        <v>80</v>
      </c>
      <c r="E1639" s="802">
        <v>5.19</v>
      </c>
      <c r="F1639" s="863">
        <f t="shared" si="25"/>
        <v>415.2</v>
      </c>
    </row>
    <row r="1640" spans="1:6" ht="12.75">
      <c r="A1640" s="811">
        <v>106045</v>
      </c>
      <c r="B1640" s="812" t="s">
        <v>1691</v>
      </c>
      <c r="C1640" s="813" t="s">
        <v>132</v>
      </c>
      <c r="D1640" s="802">
        <v>16</v>
      </c>
      <c r="E1640" s="802">
        <v>15.149999999999999</v>
      </c>
      <c r="F1640" s="863">
        <f t="shared" si="25"/>
        <v>242.4</v>
      </c>
    </row>
    <row r="1641" spans="1:6" ht="12.75">
      <c r="A1641" s="811">
        <v>106050</v>
      </c>
      <c r="B1641" s="812" t="s">
        <v>1692</v>
      </c>
      <c r="C1641" s="813" t="s">
        <v>109</v>
      </c>
      <c r="D1641" s="802">
        <v>8</v>
      </c>
      <c r="E1641" s="802">
        <v>8.18</v>
      </c>
      <c r="F1641" s="863">
        <f t="shared" si="25"/>
        <v>65.44</v>
      </c>
    </row>
    <row r="1642" spans="1:6" ht="12.75">
      <c r="A1642" s="814">
        <v>107000</v>
      </c>
      <c r="B1642" s="815" t="s">
        <v>217</v>
      </c>
      <c r="C1642" s="816" t="s">
        <v>134</v>
      </c>
      <c r="D1642" s="802"/>
      <c r="E1642" s="802"/>
      <c r="F1642" s="863"/>
    </row>
    <row r="1643" spans="1:6" ht="12.75">
      <c r="A1643" s="811">
        <v>107018</v>
      </c>
      <c r="B1643" s="812" t="s">
        <v>1693</v>
      </c>
      <c r="C1643" s="813" t="s">
        <v>132</v>
      </c>
      <c r="D1643" s="802">
        <v>8</v>
      </c>
      <c r="E1643" s="802">
        <v>71.849999999999994</v>
      </c>
      <c r="F1643" s="863">
        <f t="shared" si="25"/>
        <v>574.79999999999995</v>
      </c>
    </row>
    <row r="1644" spans="1:6" ht="12.75">
      <c r="A1644" s="811">
        <v>107022</v>
      </c>
      <c r="B1644" s="812" t="s">
        <v>1694</v>
      </c>
      <c r="C1644" s="813" t="s">
        <v>132</v>
      </c>
      <c r="D1644" s="802">
        <v>8</v>
      </c>
      <c r="E1644" s="802">
        <v>36.65</v>
      </c>
      <c r="F1644" s="863">
        <f t="shared" si="25"/>
        <v>293.2</v>
      </c>
    </row>
    <row r="1645" spans="1:6" ht="12.75">
      <c r="A1645" s="811">
        <v>107024</v>
      </c>
      <c r="B1645" s="812" t="s">
        <v>1695</v>
      </c>
      <c r="C1645" s="813" t="s">
        <v>132</v>
      </c>
      <c r="D1645" s="802">
        <v>8</v>
      </c>
      <c r="E1645" s="802">
        <v>142.05000000000001</v>
      </c>
      <c r="F1645" s="863">
        <f t="shared" si="25"/>
        <v>1136.4000000000001</v>
      </c>
    </row>
    <row r="1646" spans="1:6" ht="12.75">
      <c r="A1646" s="811">
        <v>107026</v>
      </c>
      <c r="B1646" s="812" t="s">
        <v>1696</v>
      </c>
      <c r="C1646" s="813" t="s">
        <v>132</v>
      </c>
      <c r="D1646" s="802">
        <v>16</v>
      </c>
      <c r="E1646" s="802">
        <v>59.39</v>
      </c>
      <c r="F1646" s="863">
        <f t="shared" si="25"/>
        <v>950.24</v>
      </c>
    </row>
    <row r="1647" spans="1:6" ht="12.75">
      <c r="A1647" s="811">
        <v>107029</v>
      </c>
      <c r="B1647" s="812" t="s">
        <v>1697</v>
      </c>
      <c r="C1647" s="813" t="s">
        <v>132</v>
      </c>
      <c r="D1647" s="802">
        <v>16</v>
      </c>
      <c r="E1647" s="802">
        <v>184.66</v>
      </c>
      <c r="F1647" s="863">
        <f t="shared" si="25"/>
        <v>2954.56</v>
      </c>
    </row>
    <row r="1648" spans="1:6" ht="12.75">
      <c r="A1648" s="811">
        <v>107032</v>
      </c>
      <c r="B1648" s="812" t="s">
        <v>1698</v>
      </c>
      <c r="C1648" s="813" t="s">
        <v>122</v>
      </c>
      <c r="D1648" s="802">
        <v>80</v>
      </c>
      <c r="E1648" s="802">
        <v>37.729999999999997</v>
      </c>
      <c r="F1648" s="863">
        <f t="shared" si="25"/>
        <v>3018.4</v>
      </c>
    </row>
    <row r="1649" spans="1:6" ht="12.75">
      <c r="A1649" s="811">
        <v>107033</v>
      </c>
      <c r="B1649" s="812" t="s">
        <v>1699</v>
      </c>
      <c r="C1649" s="813" t="s">
        <v>122</v>
      </c>
      <c r="D1649" s="802">
        <v>40</v>
      </c>
      <c r="E1649" s="802">
        <v>30.49</v>
      </c>
      <c r="F1649" s="863">
        <f t="shared" si="25"/>
        <v>1219.5999999999999</v>
      </c>
    </row>
    <row r="1650" spans="1:6" ht="12.75">
      <c r="A1650" s="811">
        <v>107035</v>
      </c>
      <c r="B1650" s="812" t="s">
        <v>1700</v>
      </c>
      <c r="C1650" s="813" t="s">
        <v>132</v>
      </c>
      <c r="D1650" s="802">
        <v>80</v>
      </c>
      <c r="E1650" s="802">
        <v>106.54</v>
      </c>
      <c r="F1650" s="863">
        <f t="shared" si="25"/>
        <v>8523.2000000000007</v>
      </c>
    </row>
    <row r="1651" spans="1:6" ht="12.75">
      <c r="A1651" s="811">
        <v>107040</v>
      </c>
      <c r="B1651" s="812" t="s">
        <v>1701</v>
      </c>
      <c r="C1651" s="813" t="s">
        <v>132</v>
      </c>
      <c r="D1651" s="802">
        <v>80</v>
      </c>
      <c r="E1651" s="802">
        <v>17.75</v>
      </c>
      <c r="F1651" s="863">
        <f t="shared" si="25"/>
        <v>1420</v>
      </c>
    </row>
    <row r="1652" spans="1:6" ht="12.75">
      <c r="A1652" s="811">
        <v>107042</v>
      </c>
      <c r="B1652" s="812" t="s">
        <v>1702</v>
      </c>
      <c r="C1652" s="813" t="s">
        <v>132</v>
      </c>
      <c r="D1652" s="802">
        <v>80</v>
      </c>
      <c r="E1652" s="802">
        <v>9.9600000000000009</v>
      </c>
      <c r="F1652" s="863">
        <f t="shared" si="25"/>
        <v>796.8</v>
      </c>
    </row>
    <row r="1653" spans="1:6" ht="12.75">
      <c r="A1653" s="811">
        <v>107045</v>
      </c>
      <c r="B1653" s="812" t="s">
        <v>1703</v>
      </c>
      <c r="C1653" s="813" t="s">
        <v>132</v>
      </c>
      <c r="D1653" s="802">
        <v>40</v>
      </c>
      <c r="E1653" s="802">
        <v>88.78</v>
      </c>
      <c r="F1653" s="863">
        <f t="shared" si="25"/>
        <v>3551.2</v>
      </c>
    </row>
    <row r="1654" spans="1:6" ht="12.75">
      <c r="A1654" s="814">
        <v>108000</v>
      </c>
      <c r="B1654" s="815" t="s">
        <v>264</v>
      </c>
      <c r="C1654" s="816" t="s">
        <v>134</v>
      </c>
      <c r="D1654" s="802"/>
      <c r="E1654" s="802"/>
      <c r="F1654" s="863"/>
    </row>
    <row r="1655" spans="1:6" ht="12.75">
      <c r="A1655" s="811">
        <v>108070</v>
      </c>
      <c r="B1655" s="812" t="s">
        <v>1704</v>
      </c>
      <c r="C1655" s="813" t="s">
        <v>132</v>
      </c>
      <c r="D1655" s="802">
        <v>16</v>
      </c>
      <c r="E1655" s="802">
        <v>28.61</v>
      </c>
      <c r="F1655" s="863">
        <f t="shared" si="25"/>
        <v>457.76</v>
      </c>
    </row>
    <row r="1656" spans="1:6" ht="12.75">
      <c r="A1656" s="811">
        <v>108072</v>
      </c>
      <c r="B1656" s="812" t="s">
        <v>1705</v>
      </c>
      <c r="C1656" s="813" t="s">
        <v>132</v>
      </c>
      <c r="D1656" s="802">
        <v>16</v>
      </c>
      <c r="E1656" s="802">
        <v>129.19999999999999</v>
      </c>
      <c r="F1656" s="863">
        <f t="shared" si="25"/>
        <v>2067.1999999999998</v>
      </c>
    </row>
    <row r="1657" spans="1:6" ht="12.75">
      <c r="A1657" s="811">
        <v>108073</v>
      </c>
      <c r="B1657" s="812" t="s">
        <v>1706</v>
      </c>
      <c r="C1657" s="813" t="s">
        <v>132</v>
      </c>
      <c r="D1657" s="802">
        <v>16</v>
      </c>
      <c r="E1657" s="802">
        <v>182.53</v>
      </c>
      <c r="F1657" s="863">
        <f t="shared" si="25"/>
        <v>2920.48</v>
      </c>
    </row>
    <row r="1658" spans="1:6" ht="12.75">
      <c r="A1658" s="811">
        <v>108074</v>
      </c>
      <c r="B1658" s="812" t="s">
        <v>1707</v>
      </c>
      <c r="C1658" s="813" t="s">
        <v>132</v>
      </c>
      <c r="D1658" s="802">
        <v>16</v>
      </c>
      <c r="E1658" s="802">
        <v>106.68</v>
      </c>
      <c r="F1658" s="863">
        <f t="shared" si="25"/>
        <v>1706.88</v>
      </c>
    </row>
    <row r="1659" spans="1:6" ht="12.75">
      <c r="A1659" s="811">
        <v>108076</v>
      </c>
      <c r="B1659" s="812" t="s">
        <v>1708</v>
      </c>
      <c r="C1659" s="813" t="s">
        <v>132</v>
      </c>
      <c r="D1659" s="802">
        <v>40</v>
      </c>
      <c r="E1659" s="802">
        <v>13.81</v>
      </c>
      <c r="F1659" s="863">
        <f t="shared" si="25"/>
        <v>552.4</v>
      </c>
    </row>
    <row r="1660" spans="1:6" ht="12.75">
      <c r="A1660" s="811">
        <v>108081</v>
      </c>
      <c r="B1660" s="812" t="s">
        <v>1709</v>
      </c>
      <c r="C1660" s="813" t="s">
        <v>132</v>
      </c>
      <c r="D1660" s="802">
        <v>40</v>
      </c>
      <c r="E1660" s="802">
        <v>44.03</v>
      </c>
      <c r="F1660" s="863">
        <f t="shared" si="25"/>
        <v>1761.2</v>
      </c>
    </row>
    <row r="1661" spans="1:6" ht="12.75">
      <c r="A1661" s="811">
        <v>108086</v>
      </c>
      <c r="B1661" s="812" t="s">
        <v>1710</v>
      </c>
      <c r="C1661" s="813" t="s">
        <v>132</v>
      </c>
      <c r="D1661" s="802">
        <v>40</v>
      </c>
      <c r="E1661" s="802">
        <v>38.49</v>
      </c>
      <c r="F1661" s="863">
        <f t="shared" si="25"/>
        <v>1539.6</v>
      </c>
    </row>
    <row r="1662" spans="1:6" ht="12.75">
      <c r="A1662" s="811">
        <v>108093</v>
      </c>
      <c r="B1662" s="812" t="s">
        <v>1711</v>
      </c>
      <c r="C1662" s="813" t="s">
        <v>132</v>
      </c>
      <c r="D1662" s="802">
        <v>40</v>
      </c>
      <c r="E1662" s="802">
        <v>41.71</v>
      </c>
      <c r="F1662" s="863">
        <f t="shared" si="25"/>
        <v>1668.4</v>
      </c>
    </row>
    <row r="1663" spans="1:6" ht="12.75">
      <c r="A1663" s="811">
        <v>108097</v>
      </c>
      <c r="B1663" s="812" t="s">
        <v>1712</v>
      </c>
      <c r="C1663" s="813" t="s">
        <v>132</v>
      </c>
      <c r="D1663" s="802">
        <v>40</v>
      </c>
      <c r="E1663" s="802">
        <v>24.74</v>
      </c>
      <c r="F1663" s="863">
        <f t="shared" si="25"/>
        <v>989.6</v>
      </c>
    </row>
    <row r="1664" spans="1:6" ht="12.75">
      <c r="A1664" s="814">
        <v>109000</v>
      </c>
      <c r="B1664" s="815" t="s">
        <v>1713</v>
      </c>
      <c r="C1664" s="816" t="s">
        <v>134</v>
      </c>
      <c r="D1664" s="802"/>
      <c r="E1664" s="802"/>
      <c r="F1664" s="863"/>
    </row>
    <row r="1665" spans="1:6" ht="12.75">
      <c r="A1665" s="811">
        <v>109001</v>
      </c>
      <c r="B1665" s="812" t="s">
        <v>1714</v>
      </c>
      <c r="C1665" s="813" t="s">
        <v>122</v>
      </c>
      <c r="D1665" s="802">
        <v>800</v>
      </c>
      <c r="E1665" s="802">
        <v>7.81</v>
      </c>
      <c r="F1665" s="863">
        <f t="shared" si="25"/>
        <v>6248</v>
      </c>
    </row>
    <row r="1666" spans="1:6" ht="12.75">
      <c r="A1666" s="826">
        <v>110000</v>
      </c>
      <c r="B1666" s="827" t="s">
        <v>1715</v>
      </c>
      <c r="C1666" s="828"/>
      <c r="D1666" s="802"/>
      <c r="E1666" s="802"/>
      <c r="F1666" s="863"/>
    </row>
    <row r="1667" spans="1:6" ht="12.75">
      <c r="A1667" s="814">
        <v>110100</v>
      </c>
      <c r="B1667" s="815" t="s">
        <v>1716</v>
      </c>
      <c r="C1667" s="816" t="s">
        <v>134</v>
      </c>
      <c r="D1667" s="802"/>
      <c r="E1667" s="802"/>
      <c r="F1667" s="863"/>
    </row>
    <row r="1668" spans="1:6" ht="12.75">
      <c r="A1668" s="811">
        <v>110101</v>
      </c>
      <c r="B1668" s="812" t="s">
        <v>1717</v>
      </c>
      <c r="C1668" s="813" t="s">
        <v>109</v>
      </c>
      <c r="D1668" s="802">
        <v>1200</v>
      </c>
      <c r="E1668" s="802">
        <v>11.24</v>
      </c>
      <c r="F1668" s="863">
        <f t="shared" si="25"/>
        <v>13488</v>
      </c>
    </row>
    <row r="1669" spans="1:6" ht="12.75">
      <c r="A1669" s="811">
        <v>110108</v>
      </c>
      <c r="B1669" s="812" t="s">
        <v>1718</v>
      </c>
      <c r="C1669" s="813" t="s">
        <v>109</v>
      </c>
      <c r="D1669" s="802">
        <v>1200</v>
      </c>
      <c r="E1669" s="802">
        <v>30.71</v>
      </c>
      <c r="F1669" s="863">
        <f t="shared" si="25"/>
        <v>36852</v>
      </c>
    </row>
    <row r="1670" spans="1:6" ht="25.5">
      <c r="A1670" s="811">
        <v>110109</v>
      </c>
      <c r="B1670" s="812" t="s">
        <v>1719</v>
      </c>
      <c r="C1670" s="813" t="s">
        <v>109</v>
      </c>
      <c r="D1670" s="802">
        <v>1200</v>
      </c>
      <c r="E1670" s="802">
        <v>31.26</v>
      </c>
      <c r="F1670" s="863">
        <f t="shared" si="25"/>
        <v>37512</v>
      </c>
    </row>
    <row r="1671" spans="1:6" ht="12.75">
      <c r="A1671" s="811">
        <v>110113</v>
      </c>
      <c r="B1671" s="812" t="s">
        <v>1720</v>
      </c>
      <c r="C1671" s="813" t="s">
        <v>109</v>
      </c>
      <c r="D1671" s="802">
        <v>1200</v>
      </c>
      <c r="E1671" s="802">
        <v>23.16</v>
      </c>
      <c r="F1671" s="863">
        <f t="shared" si="25"/>
        <v>27792</v>
      </c>
    </row>
    <row r="1672" spans="1:6" ht="12.75">
      <c r="A1672" s="829">
        <v>110200</v>
      </c>
      <c r="B1672" s="830" t="s">
        <v>1721</v>
      </c>
      <c r="C1672" s="831" t="s">
        <v>134</v>
      </c>
      <c r="D1672" s="803"/>
      <c r="E1672" s="803"/>
      <c r="F1672" s="865"/>
    </row>
    <row r="1673" spans="1:6" ht="12.75">
      <c r="A1673" s="808">
        <v>110201</v>
      </c>
      <c r="B1673" s="809" t="s">
        <v>1717</v>
      </c>
      <c r="C1673" s="810" t="s">
        <v>109</v>
      </c>
      <c r="D1673" s="801">
        <v>4000</v>
      </c>
      <c r="E1673" s="801">
        <v>5.81</v>
      </c>
      <c r="F1673" s="863">
        <f t="shared" si="25"/>
        <v>23240</v>
      </c>
    </row>
    <row r="1674" spans="1:6" ht="12.75">
      <c r="A1674" s="811">
        <v>110208</v>
      </c>
      <c r="B1674" s="812" t="s">
        <v>1722</v>
      </c>
      <c r="C1674" s="813" t="s">
        <v>109</v>
      </c>
      <c r="D1674" s="801">
        <v>4000</v>
      </c>
      <c r="E1674" s="802">
        <v>28.39</v>
      </c>
      <c r="F1674" s="863">
        <f t="shared" si="25"/>
        <v>113560</v>
      </c>
    </row>
    <row r="1675" spans="1:6" ht="25.5">
      <c r="A1675" s="811">
        <v>110209</v>
      </c>
      <c r="B1675" s="812" t="s">
        <v>1723</v>
      </c>
      <c r="C1675" s="813" t="s">
        <v>109</v>
      </c>
      <c r="D1675" s="801">
        <v>4000</v>
      </c>
      <c r="E1675" s="802">
        <v>28</v>
      </c>
      <c r="F1675" s="863">
        <f t="shared" si="25"/>
        <v>112000</v>
      </c>
    </row>
    <row r="1676" spans="1:6" ht="12.75">
      <c r="A1676" s="811">
        <v>110210</v>
      </c>
      <c r="B1676" s="812" t="s">
        <v>1724</v>
      </c>
      <c r="C1676" s="813" t="s">
        <v>109</v>
      </c>
      <c r="D1676" s="801">
        <v>4000</v>
      </c>
      <c r="E1676" s="802">
        <v>29.83</v>
      </c>
      <c r="F1676" s="863">
        <f t="shared" si="25"/>
        <v>119320</v>
      </c>
    </row>
    <row r="1677" spans="1:6" ht="12.75">
      <c r="A1677" s="811">
        <v>110213</v>
      </c>
      <c r="B1677" s="812" t="s">
        <v>1720</v>
      </c>
      <c r="C1677" s="813" t="s">
        <v>109</v>
      </c>
      <c r="D1677" s="801">
        <v>4000</v>
      </c>
      <c r="E1677" s="802">
        <v>20.98</v>
      </c>
      <c r="F1677" s="863">
        <f t="shared" si="25"/>
        <v>83920</v>
      </c>
    </row>
    <row r="1678" spans="1:6" ht="12.75">
      <c r="A1678" s="811">
        <v>110215</v>
      </c>
      <c r="B1678" s="812" t="s">
        <v>1725</v>
      </c>
      <c r="C1678" s="813" t="s">
        <v>109</v>
      </c>
      <c r="D1678" s="802">
        <v>2400</v>
      </c>
      <c r="E1678" s="802">
        <v>15.69</v>
      </c>
      <c r="F1678" s="863">
        <f t="shared" si="25"/>
        <v>37656</v>
      </c>
    </row>
    <row r="1679" spans="1:6" ht="12.75" customHeight="1">
      <c r="A1679" s="811">
        <v>110225</v>
      </c>
      <c r="B1679" s="812" t="s">
        <v>1726</v>
      </c>
      <c r="C1679" s="813" t="s">
        <v>109</v>
      </c>
      <c r="D1679" s="802">
        <v>400</v>
      </c>
      <c r="E1679" s="802">
        <v>41.7</v>
      </c>
      <c r="F1679" s="863">
        <f t="shared" si="25"/>
        <v>16680</v>
      </c>
    </row>
    <row r="1680" spans="1:6" ht="25.5">
      <c r="A1680" s="811">
        <v>110229</v>
      </c>
      <c r="B1680" s="812" t="s">
        <v>1727</v>
      </c>
      <c r="C1680" s="813" t="s">
        <v>109</v>
      </c>
      <c r="D1680" s="802">
        <v>1200</v>
      </c>
      <c r="E1680" s="802">
        <v>35.21</v>
      </c>
      <c r="F1680" s="863">
        <f t="shared" si="25"/>
        <v>42252</v>
      </c>
    </row>
    <row r="1681" spans="1:6" ht="12.75">
      <c r="A1681" s="811">
        <v>110275</v>
      </c>
      <c r="B1681" s="812" t="s">
        <v>1728</v>
      </c>
      <c r="C1681" s="813" t="s">
        <v>109</v>
      </c>
      <c r="D1681" s="802">
        <v>80</v>
      </c>
      <c r="E1681" s="802">
        <v>92.23</v>
      </c>
      <c r="F1681" s="863">
        <f t="shared" ref="F1681:F1743" si="26" xml:space="preserve"> ROUND(D1681*E1681,2)</f>
        <v>7378.4</v>
      </c>
    </row>
    <row r="1682" spans="1:6" ht="12.75">
      <c r="A1682" s="814">
        <v>110300</v>
      </c>
      <c r="B1682" s="815" t="s">
        <v>1729</v>
      </c>
      <c r="C1682" s="816" t="s">
        <v>134</v>
      </c>
      <c r="D1682" s="802"/>
      <c r="E1682" s="802"/>
      <c r="F1682" s="863"/>
    </row>
    <row r="1683" spans="1:6" ht="12.75">
      <c r="A1683" s="811">
        <v>110301</v>
      </c>
      <c r="B1683" s="812" t="s">
        <v>1717</v>
      </c>
      <c r="C1683" s="813" t="s">
        <v>109</v>
      </c>
      <c r="D1683" s="802">
        <v>4000</v>
      </c>
      <c r="E1683" s="802">
        <v>5.81</v>
      </c>
      <c r="F1683" s="863">
        <f t="shared" si="26"/>
        <v>23240</v>
      </c>
    </row>
    <row r="1684" spans="1:6" ht="25.5">
      <c r="A1684" s="811">
        <v>110303</v>
      </c>
      <c r="B1684" s="812" t="s">
        <v>1730</v>
      </c>
      <c r="C1684" s="813" t="s">
        <v>109</v>
      </c>
      <c r="D1684" s="802">
        <v>1200</v>
      </c>
      <c r="E1684" s="802">
        <v>9.81</v>
      </c>
      <c r="F1684" s="863">
        <f t="shared" si="26"/>
        <v>11772</v>
      </c>
    </row>
    <row r="1685" spans="1:6" ht="12.75">
      <c r="A1685" s="811">
        <v>110304</v>
      </c>
      <c r="B1685" s="812" t="s">
        <v>1731</v>
      </c>
      <c r="C1685" s="813" t="s">
        <v>109</v>
      </c>
      <c r="D1685" s="802">
        <v>400</v>
      </c>
      <c r="E1685" s="802">
        <v>14.14</v>
      </c>
      <c r="F1685" s="863">
        <f t="shared" si="26"/>
        <v>5656</v>
      </c>
    </row>
    <row r="1686" spans="1:6" ht="12.75">
      <c r="A1686" s="811">
        <v>110308</v>
      </c>
      <c r="B1686" s="812" t="s">
        <v>1732</v>
      </c>
      <c r="C1686" s="813" t="s">
        <v>109</v>
      </c>
      <c r="D1686" s="802">
        <v>4000</v>
      </c>
      <c r="E1686" s="802">
        <v>28.39</v>
      </c>
      <c r="F1686" s="863">
        <f t="shared" si="26"/>
        <v>113560</v>
      </c>
    </row>
    <row r="1687" spans="1:6" ht="25.5">
      <c r="A1687" s="811">
        <v>110309</v>
      </c>
      <c r="B1687" s="812" t="s">
        <v>1733</v>
      </c>
      <c r="C1687" s="813" t="s">
        <v>109</v>
      </c>
      <c r="D1687" s="802">
        <v>4000</v>
      </c>
      <c r="E1687" s="802">
        <v>28</v>
      </c>
      <c r="F1687" s="863">
        <f t="shared" si="26"/>
        <v>112000</v>
      </c>
    </row>
    <row r="1688" spans="1:6" ht="12.75">
      <c r="A1688" s="811">
        <v>110310</v>
      </c>
      <c r="B1688" s="812" t="s">
        <v>1734</v>
      </c>
      <c r="C1688" s="813" t="s">
        <v>109</v>
      </c>
      <c r="D1688" s="802">
        <v>400</v>
      </c>
      <c r="E1688" s="802">
        <v>29.83</v>
      </c>
      <c r="F1688" s="863">
        <f t="shared" si="26"/>
        <v>11932</v>
      </c>
    </row>
    <row r="1689" spans="1:6" ht="12.75">
      <c r="A1689" s="811">
        <v>110313</v>
      </c>
      <c r="B1689" s="812" t="s">
        <v>1735</v>
      </c>
      <c r="C1689" s="813" t="s">
        <v>109</v>
      </c>
      <c r="D1689" s="802">
        <v>400</v>
      </c>
      <c r="E1689" s="802">
        <v>21.44</v>
      </c>
      <c r="F1689" s="863">
        <f t="shared" si="26"/>
        <v>8576</v>
      </c>
    </row>
    <row r="1690" spans="1:6" ht="12.75">
      <c r="A1690" s="811">
        <v>110316</v>
      </c>
      <c r="B1690" s="812" t="s">
        <v>1736</v>
      </c>
      <c r="C1690" s="813" t="s">
        <v>109</v>
      </c>
      <c r="D1690" s="802">
        <v>400</v>
      </c>
      <c r="E1690" s="802">
        <v>28.34</v>
      </c>
      <c r="F1690" s="863">
        <f t="shared" si="26"/>
        <v>11336</v>
      </c>
    </row>
    <row r="1691" spans="1:6" ht="12.75">
      <c r="A1691" s="811">
        <v>110341</v>
      </c>
      <c r="B1691" s="812" t="s">
        <v>1737</v>
      </c>
      <c r="C1691" s="813" t="s">
        <v>122</v>
      </c>
      <c r="D1691" s="802">
        <v>240</v>
      </c>
      <c r="E1691" s="802">
        <v>69.31</v>
      </c>
      <c r="F1691" s="863">
        <f t="shared" si="26"/>
        <v>16634.400000000001</v>
      </c>
    </row>
    <row r="1692" spans="1:6" ht="25.5">
      <c r="A1692" s="811">
        <v>110345</v>
      </c>
      <c r="B1692" s="812" t="s">
        <v>1738</v>
      </c>
      <c r="C1692" s="813" t="s">
        <v>109</v>
      </c>
      <c r="D1692" s="802">
        <v>80</v>
      </c>
      <c r="E1692" s="802">
        <v>125.49</v>
      </c>
      <c r="F1692" s="863">
        <f t="shared" si="26"/>
        <v>10039.200000000001</v>
      </c>
    </row>
    <row r="1693" spans="1:6" ht="25.5">
      <c r="A1693" s="811">
        <v>110346</v>
      </c>
      <c r="B1693" s="812" t="s">
        <v>1739</v>
      </c>
      <c r="C1693" s="813" t="s">
        <v>109</v>
      </c>
      <c r="D1693" s="802">
        <v>160</v>
      </c>
      <c r="E1693" s="802">
        <v>62.01</v>
      </c>
      <c r="F1693" s="863">
        <f t="shared" si="26"/>
        <v>9921.6</v>
      </c>
    </row>
    <row r="1694" spans="1:6" ht="25.5">
      <c r="A1694" s="811">
        <v>110347</v>
      </c>
      <c r="B1694" s="812" t="s">
        <v>1740</v>
      </c>
      <c r="C1694" s="813" t="s">
        <v>109</v>
      </c>
      <c r="D1694" s="802">
        <v>80</v>
      </c>
      <c r="E1694" s="802">
        <v>129.97999999999999</v>
      </c>
      <c r="F1694" s="863">
        <f t="shared" si="26"/>
        <v>10398.4</v>
      </c>
    </row>
    <row r="1695" spans="1:6" ht="25.5">
      <c r="A1695" s="811">
        <v>110348</v>
      </c>
      <c r="B1695" s="812" t="s">
        <v>1741</v>
      </c>
      <c r="C1695" s="813" t="s">
        <v>109</v>
      </c>
      <c r="D1695" s="802">
        <v>400</v>
      </c>
      <c r="E1695" s="802">
        <v>66.510000000000005</v>
      </c>
      <c r="F1695" s="863">
        <f t="shared" si="26"/>
        <v>26604</v>
      </c>
    </row>
    <row r="1696" spans="1:6" ht="12.75">
      <c r="A1696" s="814">
        <v>110400</v>
      </c>
      <c r="B1696" s="815" t="s">
        <v>1742</v>
      </c>
      <c r="C1696" s="816" t="s">
        <v>134</v>
      </c>
      <c r="D1696" s="802"/>
      <c r="E1696" s="802"/>
      <c r="F1696" s="863"/>
    </row>
    <row r="1697" spans="1:6" ht="12.75">
      <c r="A1697" s="811">
        <v>110404</v>
      </c>
      <c r="B1697" s="812" t="s">
        <v>1743</v>
      </c>
      <c r="C1697" s="813" t="s">
        <v>122</v>
      </c>
      <c r="D1697" s="802">
        <v>40</v>
      </c>
      <c r="E1697" s="802">
        <v>22.99</v>
      </c>
      <c r="F1697" s="863">
        <f t="shared" si="26"/>
        <v>919.6</v>
      </c>
    </row>
    <row r="1698" spans="1:6" ht="12.75">
      <c r="A1698" s="811">
        <v>110405</v>
      </c>
      <c r="B1698" s="812" t="s">
        <v>1744</v>
      </c>
      <c r="C1698" s="813" t="s">
        <v>122</v>
      </c>
      <c r="D1698" s="802">
        <v>40</v>
      </c>
      <c r="E1698" s="802">
        <v>21.71</v>
      </c>
      <c r="F1698" s="863">
        <f t="shared" si="26"/>
        <v>868.4</v>
      </c>
    </row>
    <row r="1699" spans="1:6" ht="12.75">
      <c r="A1699" s="811">
        <v>110406</v>
      </c>
      <c r="B1699" s="812" t="s">
        <v>1745</v>
      </c>
      <c r="C1699" s="813" t="s">
        <v>122</v>
      </c>
      <c r="D1699" s="802">
        <v>80</v>
      </c>
      <c r="E1699" s="802">
        <v>24.93</v>
      </c>
      <c r="F1699" s="863">
        <f t="shared" si="26"/>
        <v>1994.4</v>
      </c>
    </row>
    <row r="1700" spans="1:6" ht="12.75">
      <c r="A1700" s="811">
        <v>110413</v>
      </c>
      <c r="B1700" s="812" t="s">
        <v>1746</v>
      </c>
      <c r="C1700" s="813" t="s">
        <v>122</v>
      </c>
      <c r="D1700" s="802">
        <v>80</v>
      </c>
      <c r="E1700" s="802">
        <v>21.89</v>
      </c>
      <c r="F1700" s="863">
        <f t="shared" si="26"/>
        <v>1751.2</v>
      </c>
    </row>
    <row r="1701" spans="1:6" ht="12.75">
      <c r="A1701" s="811">
        <v>110417</v>
      </c>
      <c r="B1701" s="812" t="s">
        <v>1747</v>
      </c>
      <c r="C1701" s="813" t="s">
        <v>122</v>
      </c>
      <c r="D1701" s="802">
        <v>240</v>
      </c>
      <c r="E1701" s="802">
        <v>21.29</v>
      </c>
      <c r="F1701" s="863">
        <f t="shared" si="26"/>
        <v>5109.6000000000004</v>
      </c>
    </row>
    <row r="1702" spans="1:6" ht="12.75">
      <c r="A1702" s="811">
        <v>110450</v>
      </c>
      <c r="B1702" s="812" t="s">
        <v>1748</v>
      </c>
      <c r="C1702" s="813" t="s">
        <v>122</v>
      </c>
      <c r="D1702" s="802">
        <v>160</v>
      </c>
      <c r="E1702" s="802">
        <v>12.73</v>
      </c>
      <c r="F1702" s="863">
        <f t="shared" si="26"/>
        <v>2036.8</v>
      </c>
    </row>
    <row r="1703" spans="1:6" ht="12.75">
      <c r="A1703" s="811">
        <v>110456</v>
      </c>
      <c r="B1703" s="812" t="s">
        <v>1749</v>
      </c>
      <c r="C1703" s="813" t="s">
        <v>122</v>
      </c>
      <c r="D1703" s="802">
        <v>80</v>
      </c>
      <c r="E1703" s="802">
        <v>74.95</v>
      </c>
      <c r="F1703" s="863">
        <f t="shared" si="26"/>
        <v>5996</v>
      </c>
    </row>
    <row r="1704" spans="1:6" ht="12.75">
      <c r="A1704" s="811">
        <v>110458</v>
      </c>
      <c r="B1704" s="812" t="s">
        <v>1750</v>
      </c>
      <c r="C1704" s="813" t="s">
        <v>122</v>
      </c>
      <c r="D1704" s="802">
        <v>80</v>
      </c>
      <c r="E1704" s="802">
        <v>104.14</v>
      </c>
      <c r="F1704" s="863">
        <f t="shared" si="26"/>
        <v>8331.2000000000007</v>
      </c>
    </row>
    <row r="1705" spans="1:6" ht="12.75">
      <c r="A1705" s="814">
        <v>115000</v>
      </c>
      <c r="B1705" s="815" t="s">
        <v>254</v>
      </c>
      <c r="C1705" s="816" t="s">
        <v>134</v>
      </c>
      <c r="D1705" s="802"/>
      <c r="E1705" s="802"/>
      <c r="F1705" s="863"/>
    </row>
    <row r="1706" spans="1:6" ht="12.75">
      <c r="A1706" s="811">
        <v>115002</v>
      </c>
      <c r="B1706" s="812" t="s">
        <v>1751</v>
      </c>
      <c r="C1706" s="813" t="s">
        <v>109</v>
      </c>
      <c r="D1706" s="802">
        <v>1600</v>
      </c>
      <c r="E1706" s="802">
        <v>3.28</v>
      </c>
      <c r="F1706" s="863">
        <f t="shared" si="26"/>
        <v>5248</v>
      </c>
    </row>
    <row r="1707" spans="1:6" ht="12.75">
      <c r="A1707" s="811">
        <v>115003</v>
      </c>
      <c r="B1707" s="812" t="s">
        <v>1752</v>
      </c>
      <c r="C1707" s="813" t="s">
        <v>109</v>
      </c>
      <c r="D1707" s="802">
        <v>1600</v>
      </c>
      <c r="E1707" s="802">
        <v>6.54</v>
      </c>
      <c r="F1707" s="863">
        <f t="shared" si="26"/>
        <v>10464</v>
      </c>
    </row>
    <row r="1708" spans="1:6" ht="12.75">
      <c r="A1708" s="811">
        <v>115005</v>
      </c>
      <c r="B1708" s="812" t="s">
        <v>1753</v>
      </c>
      <c r="C1708" s="813" t="s">
        <v>109</v>
      </c>
      <c r="D1708" s="802">
        <v>1200</v>
      </c>
      <c r="E1708" s="802">
        <v>22.9</v>
      </c>
      <c r="F1708" s="863">
        <f t="shared" si="26"/>
        <v>27480</v>
      </c>
    </row>
    <row r="1709" spans="1:6" ht="12.75">
      <c r="A1709" s="814">
        <v>118000</v>
      </c>
      <c r="B1709" s="815" t="s">
        <v>264</v>
      </c>
      <c r="C1709" s="816" t="s">
        <v>134</v>
      </c>
      <c r="D1709" s="802"/>
      <c r="E1709" s="802"/>
      <c r="F1709" s="863"/>
    </row>
    <row r="1710" spans="1:6" ht="12.75">
      <c r="A1710" s="811">
        <v>118001</v>
      </c>
      <c r="B1710" s="812" t="s">
        <v>1754</v>
      </c>
      <c r="C1710" s="813" t="s">
        <v>122</v>
      </c>
      <c r="D1710" s="802">
        <v>80</v>
      </c>
      <c r="E1710" s="802">
        <v>28.84</v>
      </c>
      <c r="F1710" s="863">
        <f t="shared" si="26"/>
        <v>2307.1999999999998</v>
      </c>
    </row>
    <row r="1711" spans="1:6" ht="12.75">
      <c r="A1711" s="811">
        <v>118005</v>
      </c>
      <c r="B1711" s="812" t="s">
        <v>1755</v>
      </c>
      <c r="C1711" s="813" t="s">
        <v>109</v>
      </c>
      <c r="D1711" s="802">
        <v>400</v>
      </c>
      <c r="E1711" s="802">
        <v>39.65</v>
      </c>
      <c r="F1711" s="863">
        <f t="shared" si="26"/>
        <v>15860</v>
      </c>
    </row>
    <row r="1712" spans="1:6" ht="12.75">
      <c r="A1712" s="811">
        <v>118006</v>
      </c>
      <c r="B1712" s="812" t="s">
        <v>1756</v>
      </c>
      <c r="C1712" s="813" t="s">
        <v>109</v>
      </c>
      <c r="D1712" s="802">
        <v>80</v>
      </c>
      <c r="E1712" s="802">
        <v>20.39</v>
      </c>
      <c r="F1712" s="863">
        <f t="shared" si="26"/>
        <v>1631.2</v>
      </c>
    </row>
    <row r="1713" spans="1:6" ht="12.75">
      <c r="A1713" s="826">
        <v>120000</v>
      </c>
      <c r="B1713" s="827" t="s">
        <v>1757</v>
      </c>
      <c r="C1713" s="828"/>
      <c r="D1713" s="802"/>
      <c r="E1713" s="802"/>
      <c r="F1713" s="863"/>
    </row>
    <row r="1714" spans="1:6" ht="12.75">
      <c r="A1714" s="814">
        <v>120100</v>
      </c>
      <c r="B1714" s="815" t="s">
        <v>1758</v>
      </c>
      <c r="C1714" s="816" t="s">
        <v>134</v>
      </c>
      <c r="D1714" s="802"/>
      <c r="E1714" s="802"/>
      <c r="F1714" s="863"/>
    </row>
    <row r="1715" spans="1:6" ht="25.5">
      <c r="A1715" s="811">
        <v>120105</v>
      </c>
      <c r="B1715" s="812" t="s">
        <v>1759</v>
      </c>
      <c r="C1715" s="813" t="s">
        <v>109</v>
      </c>
      <c r="D1715" s="802">
        <v>160</v>
      </c>
      <c r="E1715" s="802">
        <v>108.19</v>
      </c>
      <c r="F1715" s="863">
        <f t="shared" si="26"/>
        <v>17310.400000000001</v>
      </c>
    </row>
    <row r="1716" spans="1:6" ht="25.5">
      <c r="A1716" s="811">
        <v>120106</v>
      </c>
      <c r="B1716" s="812" t="s">
        <v>1760</v>
      </c>
      <c r="C1716" s="813" t="s">
        <v>109</v>
      </c>
      <c r="D1716" s="802">
        <v>160</v>
      </c>
      <c r="E1716" s="802">
        <v>138.08000000000001</v>
      </c>
      <c r="F1716" s="863">
        <f t="shared" si="26"/>
        <v>22092.799999999999</v>
      </c>
    </row>
    <row r="1717" spans="1:6" ht="25.5">
      <c r="A1717" s="811">
        <v>120130</v>
      </c>
      <c r="B1717" s="812" t="s">
        <v>1761</v>
      </c>
      <c r="C1717" s="813" t="s">
        <v>109</v>
      </c>
      <c r="D1717" s="802">
        <v>80</v>
      </c>
      <c r="E1717" s="802">
        <v>67.23</v>
      </c>
      <c r="F1717" s="863">
        <f t="shared" si="26"/>
        <v>5378.4</v>
      </c>
    </row>
    <row r="1718" spans="1:6" ht="12.75">
      <c r="A1718" s="811">
        <v>120140</v>
      </c>
      <c r="B1718" s="812" t="s">
        <v>1762</v>
      </c>
      <c r="C1718" s="813" t="s">
        <v>109</v>
      </c>
      <c r="D1718" s="802">
        <v>400</v>
      </c>
      <c r="E1718" s="802">
        <v>48.05</v>
      </c>
      <c r="F1718" s="863">
        <f t="shared" si="26"/>
        <v>19220</v>
      </c>
    </row>
    <row r="1719" spans="1:6" ht="12.75">
      <c r="A1719" s="811">
        <v>120142</v>
      </c>
      <c r="B1719" s="812" t="s">
        <v>1763</v>
      </c>
      <c r="C1719" s="813" t="s">
        <v>109</v>
      </c>
      <c r="D1719" s="802">
        <v>400</v>
      </c>
      <c r="E1719" s="802">
        <v>62.44</v>
      </c>
      <c r="F1719" s="863">
        <f t="shared" si="26"/>
        <v>24976</v>
      </c>
    </row>
    <row r="1720" spans="1:6" ht="12.75">
      <c r="A1720" s="811">
        <v>120143</v>
      </c>
      <c r="B1720" s="812" t="s">
        <v>1764</v>
      </c>
      <c r="C1720" s="813" t="s">
        <v>109</v>
      </c>
      <c r="D1720" s="802">
        <v>160</v>
      </c>
      <c r="E1720" s="802">
        <v>62.83</v>
      </c>
      <c r="F1720" s="863">
        <f t="shared" si="26"/>
        <v>10052.799999999999</v>
      </c>
    </row>
    <row r="1721" spans="1:6" ht="12.75">
      <c r="A1721" s="811">
        <v>120145</v>
      </c>
      <c r="B1721" s="812" t="s">
        <v>1765</v>
      </c>
      <c r="C1721" s="813" t="s">
        <v>109</v>
      </c>
      <c r="D1721" s="802">
        <v>1200</v>
      </c>
      <c r="E1721" s="802">
        <v>53.16</v>
      </c>
      <c r="F1721" s="863">
        <f t="shared" si="26"/>
        <v>63792</v>
      </c>
    </row>
    <row r="1722" spans="1:6" ht="12.75">
      <c r="A1722" s="814">
        <v>125000</v>
      </c>
      <c r="B1722" s="815" t="s">
        <v>254</v>
      </c>
      <c r="C1722" s="816" t="s">
        <v>134</v>
      </c>
      <c r="D1722" s="802"/>
      <c r="E1722" s="802"/>
      <c r="F1722" s="863"/>
    </row>
    <row r="1723" spans="1:6" ht="12.75">
      <c r="A1723" s="811">
        <v>125001</v>
      </c>
      <c r="B1723" s="812" t="s">
        <v>1766</v>
      </c>
      <c r="C1723" s="813" t="s">
        <v>109</v>
      </c>
      <c r="D1723" s="802">
        <v>160</v>
      </c>
      <c r="E1723" s="802">
        <v>4.3600000000000003</v>
      </c>
      <c r="F1723" s="863">
        <f t="shared" si="26"/>
        <v>697.6</v>
      </c>
    </row>
    <row r="1724" spans="1:6" ht="25.5">
      <c r="A1724" s="811">
        <v>125002</v>
      </c>
      <c r="B1724" s="812" t="s">
        <v>1767</v>
      </c>
      <c r="C1724" s="813" t="s">
        <v>109</v>
      </c>
      <c r="D1724" s="802">
        <v>400</v>
      </c>
      <c r="E1724" s="802">
        <v>5.81</v>
      </c>
      <c r="F1724" s="863">
        <f t="shared" si="26"/>
        <v>2324</v>
      </c>
    </row>
    <row r="1725" spans="1:6" ht="12.75">
      <c r="A1725" s="811">
        <v>125005</v>
      </c>
      <c r="B1725" s="812" t="s">
        <v>1768</v>
      </c>
      <c r="C1725" s="813" t="s">
        <v>109</v>
      </c>
      <c r="D1725" s="802">
        <v>800</v>
      </c>
      <c r="E1725" s="802">
        <v>4.3600000000000003</v>
      </c>
      <c r="F1725" s="863">
        <f t="shared" si="26"/>
        <v>3488</v>
      </c>
    </row>
    <row r="1726" spans="1:6" ht="12.75">
      <c r="A1726" s="811">
        <v>125020</v>
      </c>
      <c r="B1726" s="812" t="s">
        <v>1769</v>
      </c>
      <c r="C1726" s="813" t="s">
        <v>109</v>
      </c>
      <c r="D1726" s="802">
        <v>800</v>
      </c>
      <c r="E1726" s="802">
        <v>5.81</v>
      </c>
      <c r="F1726" s="863">
        <f t="shared" si="26"/>
        <v>4648</v>
      </c>
    </row>
    <row r="1727" spans="1:6" ht="12.75">
      <c r="A1727" s="814">
        <v>126000</v>
      </c>
      <c r="B1727" s="815" t="s">
        <v>210</v>
      </c>
      <c r="C1727" s="816" t="s">
        <v>134</v>
      </c>
      <c r="D1727" s="802"/>
      <c r="E1727" s="802"/>
      <c r="F1727" s="863"/>
    </row>
    <row r="1728" spans="1:6" ht="12.75">
      <c r="A1728" s="811">
        <v>126001</v>
      </c>
      <c r="B1728" s="812" t="s">
        <v>1770</v>
      </c>
      <c r="C1728" s="813" t="s">
        <v>109</v>
      </c>
      <c r="D1728" s="802">
        <v>400</v>
      </c>
      <c r="E1728" s="802">
        <v>11.09</v>
      </c>
      <c r="F1728" s="863">
        <f t="shared" si="26"/>
        <v>4436</v>
      </c>
    </row>
    <row r="1729" spans="1:6" ht="12.75">
      <c r="A1729" s="811">
        <v>126002</v>
      </c>
      <c r="B1729" s="812" t="s">
        <v>1771</v>
      </c>
      <c r="C1729" s="813" t="s">
        <v>109</v>
      </c>
      <c r="D1729" s="802">
        <v>400</v>
      </c>
      <c r="E1729" s="802">
        <v>4.8</v>
      </c>
      <c r="F1729" s="863">
        <f t="shared" si="26"/>
        <v>1920</v>
      </c>
    </row>
    <row r="1730" spans="1:6" ht="12.75">
      <c r="A1730" s="811">
        <v>126020</v>
      </c>
      <c r="B1730" s="812" t="s">
        <v>1772</v>
      </c>
      <c r="C1730" s="813" t="s">
        <v>109</v>
      </c>
      <c r="D1730" s="802">
        <v>400</v>
      </c>
      <c r="E1730" s="802">
        <v>13.23</v>
      </c>
      <c r="F1730" s="863">
        <f t="shared" si="26"/>
        <v>5292</v>
      </c>
    </row>
    <row r="1731" spans="1:6" ht="12.75">
      <c r="A1731" s="811">
        <v>126030</v>
      </c>
      <c r="B1731" s="812" t="s">
        <v>1773</v>
      </c>
      <c r="C1731" s="813" t="s">
        <v>109</v>
      </c>
      <c r="D1731" s="802">
        <v>400</v>
      </c>
      <c r="E1731" s="802">
        <v>6.61</v>
      </c>
      <c r="F1731" s="863">
        <f t="shared" si="26"/>
        <v>2644</v>
      </c>
    </row>
    <row r="1732" spans="1:6" ht="12.75">
      <c r="A1732" s="814">
        <v>127000</v>
      </c>
      <c r="B1732" s="815" t="s">
        <v>217</v>
      </c>
      <c r="C1732" s="816" t="s">
        <v>134</v>
      </c>
      <c r="D1732" s="802"/>
      <c r="E1732" s="802"/>
      <c r="F1732" s="863"/>
    </row>
    <row r="1733" spans="1:6" ht="12.75">
      <c r="A1733" s="811">
        <v>127030</v>
      </c>
      <c r="B1733" s="812" t="s">
        <v>1774</v>
      </c>
      <c r="C1733" s="813" t="s">
        <v>109</v>
      </c>
      <c r="D1733" s="802">
        <v>400</v>
      </c>
      <c r="E1733" s="802">
        <v>9.91</v>
      </c>
      <c r="F1733" s="863">
        <f t="shared" si="26"/>
        <v>3964</v>
      </c>
    </row>
    <row r="1734" spans="1:6" ht="12.75">
      <c r="A1734" s="820">
        <v>130000</v>
      </c>
      <c r="B1734" s="827" t="s">
        <v>1775</v>
      </c>
      <c r="C1734" s="828"/>
      <c r="D1734" s="802"/>
      <c r="E1734" s="802"/>
      <c r="F1734" s="863"/>
    </row>
    <row r="1735" spans="1:6" ht="12.75">
      <c r="A1735" s="814">
        <v>130100</v>
      </c>
      <c r="B1735" s="815" t="s">
        <v>1776</v>
      </c>
      <c r="C1735" s="816" t="s">
        <v>134</v>
      </c>
      <c r="D1735" s="802"/>
      <c r="E1735" s="802"/>
      <c r="F1735" s="863"/>
    </row>
    <row r="1736" spans="1:6" ht="12.75">
      <c r="A1736" s="811">
        <v>130101</v>
      </c>
      <c r="B1736" s="812" t="s">
        <v>1777</v>
      </c>
      <c r="C1736" s="813" t="s">
        <v>101</v>
      </c>
      <c r="D1736" s="802">
        <v>8</v>
      </c>
      <c r="E1736" s="802">
        <v>159.91</v>
      </c>
      <c r="F1736" s="863">
        <f t="shared" si="26"/>
        <v>1279.28</v>
      </c>
    </row>
    <row r="1737" spans="1:6" ht="12.75">
      <c r="A1737" s="811">
        <v>130102</v>
      </c>
      <c r="B1737" s="812" t="s">
        <v>1778</v>
      </c>
      <c r="C1737" s="813" t="s">
        <v>101</v>
      </c>
      <c r="D1737" s="802">
        <v>40</v>
      </c>
      <c r="E1737" s="802">
        <v>328.13</v>
      </c>
      <c r="F1737" s="863">
        <f t="shared" si="26"/>
        <v>13125.2</v>
      </c>
    </row>
    <row r="1738" spans="1:6" ht="12.75">
      <c r="A1738" s="811">
        <v>130110</v>
      </c>
      <c r="B1738" s="812" t="s">
        <v>1779</v>
      </c>
      <c r="C1738" s="813" t="s">
        <v>101</v>
      </c>
      <c r="D1738" s="802">
        <v>80</v>
      </c>
      <c r="E1738" s="802">
        <v>133.63999999999999</v>
      </c>
      <c r="F1738" s="863">
        <f t="shared" si="26"/>
        <v>10691.2</v>
      </c>
    </row>
    <row r="1739" spans="1:6" ht="12.75">
      <c r="A1739" s="811">
        <v>130111</v>
      </c>
      <c r="B1739" s="812" t="s">
        <v>1780</v>
      </c>
      <c r="C1739" s="813" t="s">
        <v>101</v>
      </c>
      <c r="D1739" s="802">
        <v>40</v>
      </c>
      <c r="E1739" s="802">
        <v>104.36</v>
      </c>
      <c r="F1739" s="863">
        <f t="shared" si="26"/>
        <v>4174.3999999999996</v>
      </c>
    </row>
    <row r="1740" spans="1:6" ht="12.75">
      <c r="A1740" s="811">
        <v>130114</v>
      </c>
      <c r="B1740" s="812" t="s">
        <v>1781</v>
      </c>
      <c r="C1740" s="813" t="s">
        <v>101</v>
      </c>
      <c r="D1740" s="802">
        <v>40</v>
      </c>
      <c r="E1740" s="802">
        <v>329.9</v>
      </c>
      <c r="F1740" s="863">
        <f t="shared" si="26"/>
        <v>13196</v>
      </c>
    </row>
    <row r="1741" spans="1:6" ht="12.75">
      <c r="A1741" s="811">
        <v>130115</v>
      </c>
      <c r="B1741" s="812" t="s">
        <v>1782</v>
      </c>
      <c r="C1741" s="813" t="s">
        <v>101</v>
      </c>
      <c r="D1741" s="802">
        <v>40</v>
      </c>
      <c r="E1741" s="802">
        <v>358.29</v>
      </c>
      <c r="F1741" s="863">
        <f t="shared" si="26"/>
        <v>14331.6</v>
      </c>
    </row>
    <row r="1742" spans="1:6" ht="12.75">
      <c r="A1742" s="811">
        <v>130117</v>
      </c>
      <c r="B1742" s="812" t="s">
        <v>1783</v>
      </c>
      <c r="C1742" s="813" t="s">
        <v>101</v>
      </c>
      <c r="D1742" s="802">
        <v>80</v>
      </c>
      <c r="E1742" s="802">
        <v>427.04999999999995</v>
      </c>
      <c r="F1742" s="863">
        <f t="shared" si="26"/>
        <v>34164</v>
      </c>
    </row>
    <row r="1743" spans="1:6" ht="12.75">
      <c r="A1743" s="811">
        <v>130118</v>
      </c>
      <c r="B1743" s="812" t="s">
        <v>1784</v>
      </c>
      <c r="C1743" s="813" t="s">
        <v>101</v>
      </c>
      <c r="D1743" s="802">
        <v>80</v>
      </c>
      <c r="E1743" s="802">
        <v>487.81</v>
      </c>
      <c r="F1743" s="863">
        <f t="shared" si="26"/>
        <v>39024.800000000003</v>
      </c>
    </row>
    <row r="1744" spans="1:6" ht="12.75">
      <c r="A1744" s="814">
        <v>130200</v>
      </c>
      <c r="B1744" s="815" t="s">
        <v>1785</v>
      </c>
      <c r="C1744" s="816" t="s">
        <v>134</v>
      </c>
      <c r="D1744" s="802"/>
      <c r="E1744" s="802"/>
      <c r="F1744" s="863"/>
    </row>
    <row r="1745" spans="1:6" ht="12.75">
      <c r="A1745" s="811">
        <v>130201</v>
      </c>
      <c r="B1745" s="812" t="s">
        <v>1786</v>
      </c>
      <c r="C1745" s="813" t="s">
        <v>109</v>
      </c>
      <c r="D1745" s="802">
        <v>1600</v>
      </c>
      <c r="E1745" s="802">
        <v>39.1</v>
      </c>
      <c r="F1745" s="863">
        <f t="shared" ref="F1745:F1805" si="27" xml:space="preserve"> ROUND(D1745*E1745,2)</f>
        <v>62560</v>
      </c>
    </row>
    <row r="1746" spans="1:6" ht="12.75">
      <c r="A1746" s="811">
        <v>130202</v>
      </c>
      <c r="B1746" s="812" t="s">
        <v>1787</v>
      </c>
      <c r="C1746" s="813" t="s">
        <v>109</v>
      </c>
      <c r="D1746" s="802">
        <v>800</v>
      </c>
      <c r="E1746" s="802">
        <v>40.909999999999997</v>
      </c>
      <c r="F1746" s="863">
        <f t="shared" si="27"/>
        <v>32728</v>
      </c>
    </row>
    <row r="1747" spans="1:6" ht="12.75">
      <c r="A1747" s="811">
        <v>130203</v>
      </c>
      <c r="B1747" s="812" t="s">
        <v>1788</v>
      </c>
      <c r="C1747" s="813" t="s">
        <v>109</v>
      </c>
      <c r="D1747" s="802">
        <v>400</v>
      </c>
      <c r="E1747" s="802">
        <v>43.81</v>
      </c>
      <c r="F1747" s="863">
        <f t="shared" si="27"/>
        <v>17524</v>
      </c>
    </row>
    <row r="1748" spans="1:6" ht="12.75">
      <c r="A1748" s="811">
        <v>130204</v>
      </c>
      <c r="B1748" s="812" t="s">
        <v>1789</v>
      </c>
      <c r="C1748" s="813" t="s">
        <v>109</v>
      </c>
      <c r="D1748" s="802">
        <v>800</v>
      </c>
      <c r="E1748" s="802">
        <v>3.88</v>
      </c>
      <c r="F1748" s="863">
        <f t="shared" si="27"/>
        <v>3104</v>
      </c>
    </row>
    <row r="1749" spans="1:6" ht="12.75">
      <c r="A1749" s="811">
        <v>130205</v>
      </c>
      <c r="B1749" s="812" t="s">
        <v>1790</v>
      </c>
      <c r="C1749" s="813" t="s">
        <v>109</v>
      </c>
      <c r="D1749" s="802">
        <v>800</v>
      </c>
      <c r="E1749" s="802">
        <v>78.23</v>
      </c>
      <c r="F1749" s="863">
        <f t="shared" si="27"/>
        <v>62584</v>
      </c>
    </row>
    <row r="1750" spans="1:6" ht="12.75">
      <c r="A1750" s="811">
        <v>130207</v>
      </c>
      <c r="B1750" s="812" t="s">
        <v>1791</v>
      </c>
      <c r="C1750" s="813" t="s">
        <v>109</v>
      </c>
      <c r="D1750" s="802">
        <v>160</v>
      </c>
      <c r="E1750" s="802">
        <v>85.98</v>
      </c>
      <c r="F1750" s="863">
        <f t="shared" si="27"/>
        <v>13756.8</v>
      </c>
    </row>
    <row r="1751" spans="1:6" ht="12.75">
      <c r="A1751" s="811">
        <v>130208</v>
      </c>
      <c r="B1751" s="812" t="s">
        <v>1792</v>
      </c>
      <c r="C1751" s="813" t="s">
        <v>109</v>
      </c>
      <c r="D1751" s="802">
        <v>160</v>
      </c>
      <c r="E1751" s="802">
        <v>88.36</v>
      </c>
      <c r="F1751" s="863">
        <f t="shared" si="27"/>
        <v>14137.6</v>
      </c>
    </row>
    <row r="1752" spans="1:6" ht="12.75">
      <c r="A1752" s="811">
        <v>130211</v>
      </c>
      <c r="B1752" s="812" t="s">
        <v>1793</v>
      </c>
      <c r="C1752" s="813" t="s">
        <v>109</v>
      </c>
      <c r="D1752" s="802">
        <v>160</v>
      </c>
      <c r="E1752" s="802">
        <v>48.78</v>
      </c>
      <c r="F1752" s="863">
        <f t="shared" si="27"/>
        <v>7804.8</v>
      </c>
    </row>
    <row r="1753" spans="1:6" ht="12.75">
      <c r="A1753" s="811">
        <v>130237</v>
      </c>
      <c r="B1753" s="812" t="s">
        <v>1794</v>
      </c>
      <c r="C1753" s="813" t="s">
        <v>109</v>
      </c>
      <c r="D1753" s="802">
        <v>240</v>
      </c>
      <c r="E1753" s="802">
        <v>113.01</v>
      </c>
      <c r="F1753" s="863">
        <f t="shared" si="27"/>
        <v>27122.400000000001</v>
      </c>
    </row>
    <row r="1754" spans="1:6" ht="25.5">
      <c r="A1754" s="811">
        <v>130238</v>
      </c>
      <c r="B1754" s="812" t="s">
        <v>1795</v>
      </c>
      <c r="C1754" s="813" t="s">
        <v>109</v>
      </c>
      <c r="D1754" s="802">
        <v>80</v>
      </c>
      <c r="E1754" s="802">
        <v>208.74</v>
      </c>
      <c r="F1754" s="863">
        <f t="shared" si="27"/>
        <v>16699.2</v>
      </c>
    </row>
    <row r="1755" spans="1:6" ht="25.5">
      <c r="A1755" s="811">
        <v>130239</v>
      </c>
      <c r="B1755" s="812" t="s">
        <v>1796</v>
      </c>
      <c r="C1755" s="813" t="s">
        <v>109</v>
      </c>
      <c r="D1755" s="802">
        <v>80</v>
      </c>
      <c r="E1755" s="802">
        <v>165.7</v>
      </c>
      <c r="F1755" s="863">
        <f t="shared" si="27"/>
        <v>13256</v>
      </c>
    </row>
    <row r="1756" spans="1:6" ht="12.75">
      <c r="A1756" s="811">
        <v>130240</v>
      </c>
      <c r="B1756" s="812" t="s">
        <v>1797</v>
      </c>
      <c r="C1756" s="813" t="s">
        <v>109</v>
      </c>
      <c r="D1756" s="802">
        <v>80</v>
      </c>
      <c r="E1756" s="802">
        <v>99.4</v>
      </c>
      <c r="F1756" s="863">
        <f t="shared" si="27"/>
        <v>7952</v>
      </c>
    </row>
    <row r="1757" spans="1:6" ht="12.75">
      <c r="A1757" s="811">
        <v>130242</v>
      </c>
      <c r="B1757" s="812" t="s">
        <v>1798</v>
      </c>
      <c r="C1757" s="813" t="s">
        <v>109</v>
      </c>
      <c r="D1757" s="802">
        <v>400</v>
      </c>
      <c r="E1757" s="802">
        <v>56.36</v>
      </c>
      <c r="F1757" s="863">
        <f t="shared" si="27"/>
        <v>22544</v>
      </c>
    </row>
    <row r="1758" spans="1:6" ht="25.5">
      <c r="A1758" s="811">
        <v>130243</v>
      </c>
      <c r="B1758" s="812" t="s">
        <v>1799</v>
      </c>
      <c r="C1758" s="813" t="s">
        <v>109</v>
      </c>
      <c r="D1758" s="802">
        <v>160</v>
      </c>
      <c r="E1758" s="802">
        <v>164.43</v>
      </c>
      <c r="F1758" s="863">
        <f t="shared" si="27"/>
        <v>26308.799999999999</v>
      </c>
    </row>
    <row r="1759" spans="1:6" ht="25.5">
      <c r="A1759" s="811">
        <v>130244</v>
      </c>
      <c r="B1759" s="812" t="s">
        <v>1800</v>
      </c>
      <c r="C1759" s="813" t="s">
        <v>109</v>
      </c>
      <c r="D1759" s="802">
        <v>80</v>
      </c>
      <c r="E1759" s="802">
        <v>207.36</v>
      </c>
      <c r="F1759" s="863">
        <f t="shared" si="27"/>
        <v>16588.8</v>
      </c>
    </row>
    <row r="1760" spans="1:6" ht="12.75">
      <c r="A1760" s="811">
        <v>130246</v>
      </c>
      <c r="B1760" s="812" t="s">
        <v>1801</v>
      </c>
      <c r="C1760" s="813" t="s">
        <v>109</v>
      </c>
      <c r="D1760" s="802">
        <v>40</v>
      </c>
      <c r="E1760" s="802">
        <v>81.540000000000006</v>
      </c>
      <c r="F1760" s="863">
        <f t="shared" si="27"/>
        <v>3261.6</v>
      </c>
    </row>
    <row r="1761" spans="1:6" ht="12.75">
      <c r="A1761" s="811">
        <v>130247</v>
      </c>
      <c r="B1761" s="812" t="s">
        <v>1802</v>
      </c>
      <c r="C1761" s="813" t="s">
        <v>109</v>
      </c>
      <c r="D1761" s="802">
        <v>80</v>
      </c>
      <c r="E1761" s="802">
        <v>124.11</v>
      </c>
      <c r="F1761" s="863">
        <f t="shared" si="27"/>
        <v>9928.7999999999993</v>
      </c>
    </row>
    <row r="1762" spans="1:6" ht="12.75" customHeight="1">
      <c r="A1762" s="811">
        <v>130254</v>
      </c>
      <c r="B1762" s="812" t="s">
        <v>1803</v>
      </c>
      <c r="C1762" s="813" t="s">
        <v>109</v>
      </c>
      <c r="D1762" s="802">
        <v>80</v>
      </c>
      <c r="E1762" s="802">
        <v>139.99</v>
      </c>
      <c r="F1762" s="863">
        <f t="shared" si="27"/>
        <v>11199.2</v>
      </c>
    </row>
    <row r="1763" spans="1:6" ht="25.5">
      <c r="A1763" s="811">
        <v>130256</v>
      </c>
      <c r="B1763" s="812" t="s">
        <v>1804</v>
      </c>
      <c r="C1763" s="813" t="s">
        <v>109</v>
      </c>
      <c r="D1763" s="802">
        <v>40</v>
      </c>
      <c r="E1763" s="802">
        <v>147.94</v>
      </c>
      <c r="F1763" s="863">
        <f t="shared" si="27"/>
        <v>5917.6</v>
      </c>
    </row>
    <row r="1764" spans="1:6" ht="12.75">
      <c r="A1764" s="811">
        <v>130258</v>
      </c>
      <c r="B1764" s="812" t="s">
        <v>1805</v>
      </c>
      <c r="C1764" s="813" t="s">
        <v>109</v>
      </c>
      <c r="D1764" s="802">
        <v>160</v>
      </c>
      <c r="E1764" s="802">
        <v>304.40000000000003</v>
      </c>
      <c r="F1764" s="863">
        <f t="shared" si="27"/>
        <v>48704</v>
      </c>
    </row>
    <row r="1765" spans="1:6" ht="12.75">
      <c r="A1765" s="811">
        <v>130260</v>
      </c>
      <c r="B1765" s="812" t="s">
        <v>1806</v>
      </c>
      <c r="C1765" s="813" t="s">
        <v>109</v>
      </c>
      <c r="D1765" s="802">
        <v>50</v>
      </c>
      <c r="E1765" s="802">
        <v>347.29</v>
      </c>
      <c r="F1765" s="863">
        <f t="shared" si="27"/>
        <v>17364.5</v>
      </c>
    </row>
    <row r="1766" spans="1:6" ht="12.75">
      <c r="A1766" s="811">
        <v>130262</v>
      </c>
      <c r="B1766" s="812" t="s">
        <v>1807</v>
      </c>
      <c r="C1766" s="813" t="s">
        <v>109</v>
      </c>
      <c r="D1766" s="802">
        <v>40</v>
      </c>
      <c r="E1766" s="802">
        <v>283.44</v>
      </c>
      <c r="F1766" s="863">
        <f t="shared" si="27"/>
        <v>11337.6</v>
      </c>
    </row>
    <row r="1767" spans="1:6" ht="12.75">
      <c r="A1767" s="811">
        <v>130264</v>
      </c>
      <c r="B1767" s="812" t="s">
        <v>1808</v>
      </c>
      <c r="C1767" s="813" t="s">
        <v>109</v>
      </c>
      <c r="D1767" s="802">
        <v>160</v>
      </c>
      <c r="E1767" s="802">
        <v>65.63</v>
      </c>
      <c r="F1767" s="863">
        <f t="shared" si="27"/>
        <v>10500.8</v>
      </c>
    </row>
    <row r="1768" spans="1:6" ht="12.75" customHeight="1">
      <c r="A1768" s="811">
        <v>130270</v>
      </c>
      <c r="B1768" s="812" t="s">
        <v>1809</v>
      </c>
      <c r="C1768" s="813" t="s">
        <v>109</v>
      </c>
      <c r="D1768" s="802">
        <v>80</v>
      </c>
      <c r="E1768" s="802">
        <v>100.1</v>
      </c>
      <c r="F1768" s="863">
        <f t="shared" si="27"/>
        <v>8008</v>
      </c>
    </row>
    <row r="1769" spans="1:6" ht="25.5">
      <c r="A1769" s="811">
        <v>130271</v>
      </c>
      <c r="B1769" s="812" t="s">
        <v>1810</v>
      </c>
      <c r="C1769" s="813" t="s">
        <v>122</v>
      </c>
      <c r="D1769" s="802">
        <v>80</v>
      </c>
      <c r="E1769" s="802">
        <v>53.33</v>
      </c>
      <c r="F1769" s="863">
        <f t="shared" si="27"/>
        <v>4266.3999999999996</v>
      </c>
    </row>
    <row r="1770" spans="1:6" ht="12.75">
      <c r="A1770" s="811">
        <v>130276</v>
      </c>
      <c r="B1770" s="812" t="s">
        <v>1811</v>
      </c>
      <c r="C1770" s="813" t="s">
        <v>109</v>
      </c>
      <c r="D1770" s="802">
        <v>40</v>
      </c>
      <c r="E1770" s="802">
        <v>261.02999999999997</v>
      </c>
      <c r="F1770" s="863">
        <f t="shared" si="27"/>
        <v>10441.200000000001</v>
      </c>
    </row>
    <row r="1771" spans="1:6" ht="25.5">
      <c r="A1771" s="811">
        <v>130278</v>
      </c>
      <c r="B1771" s="812" t="s">
        <v>1812</v>
      </c>
      <c r="C1771" s="813" t="s">
        <v>109</v>
      </c>
      <c r="D1771" s="802">
        <v>40</v>
      </c>
      <c r="E1771" s="802">
        <v>131.35</v>
      </c>
      <c r="F1771" s="863">
        <f t="shared" si="27"/>
        <v>5254</v>
      </c>
    </row>
    <row r="1772" spans="1:6" ht="25.5">
      <c r="A1772" s="811">
        <v>130287</v>
      </c>
      <c r="B1772" s="812" t="s">
        <v>1813</v>
      </c>
      <c r="C1772" s="813" t="s">
        <v>109</v>
      </c>
      <c r="D1772" s="802">
        <v>1600</v>
      </c>
      <c r="E1772" s="802">
        <v>60.49</v>
      </c>
      <c r="F1772" s="863">
        <f t="shared" si="27"/>
        <v>96784</v>
      </c>
    </row>
    <row r="1773" spans="1:6" ht="25.5">
      <c r="A1773" s="811">
        <v>130288</v>
      </c>
      <c r="B1773" s="812" t="s">
        <v>1814</v>
      </c>
      <c r="C1773" s="813" t="s">
        <v>109</v>
      </c>
      <c r="D1773" s="802">
        <v>80</v>
      </c>
      <c r="E1773" s="802">
        <v>88.34</v>
      </c>
      <c r="F1773" s="863">
        <f t="shared" si="27"/>
        <v>7067.2</v>
      </c>
    </row>
    <row r="1774" spans="1:6" ht="12.75">
      <c r="A1774" s="811">
        <v>130290</v>
      </c>
      <c r="B1774" s="812" t="s">
        <v>1815</v>
      </c>
      <c r="C1774" s="813" t="s">
        <v>109</v>
      </c>
      <c r="D1774" s="802">
        <v>240</v>
      </c>
      <c r="E1774" s="802">
        <v>83.79</v>
      </c>
      <c r="F1774" s="863">
        <f t="shared" si="27"/>
        <v>20109.599999999999</v>
      </c>
    </row>
    <row r="1775" spans="1:6" ht="12.75">
      <c r="A1775" s="811">
        <v>130291</v>
      </c>
      <c r="B1775" s="812" t="s">
        <v>1816</v>
      </c>
      <c r="C1775" s="813" t="s">
        <v>109</v>
      </c>
      <c r="D1775" s="802">
        <v>240</v>
      </c>
      <c r="E1775" s="802">
        <v>66.7</v>
      </c>
      <c r="F1775" s="863">
        <f t="shared" si="27"/>
        <v>16008</v>
      </c>
    </row>
    <row r="1776" spans="1:6" ht="12.75" customHeight="1">
      <c r="A1776" s="811">
        <v>130292</v>
      </c>
      <c r="B1776" s="812" t="s">
        <v>1817</v>
      </c>
      <c r="C1776" s="813" t="s">
        <v>109</v>
      </c>
      <c r="D1776" s="802">
        <v>240</v>
      </c>
      <c r="E1776" s="802">
        <v>118.61</v>
      </c>
      <c r="F1776" s="863">
        <f t="shared" si="27"/>
        <v>28466.400000000001</v>
      </c>
    </row>
    <row r="1777" spans="1:6" ht="25.5">
      <c r="A1777" s="811">
        <v>130293</v>
      </c>
      <c r="B1777" s="812" t="s">
        <v>1818</v>
      </c>
      <c r="C1777" s="813" t="s">
        <v>109</v>
      </c>
      <c r="D1777" s="802">
        <v>240</v>
      </c>
      <c r="E1777" s="802">
        <v>121.76</v>
      </c>
      <c r="F1777" s="863">
        <f t="shared" si="27"/>
        <v>29222.400000000001</v>
      </c>
    </row>
    <row r="1778" spans="1:6" ht="12.75">
      <c r="A1778" s="814">
        <v>130300</v>
      </c>
      <c r="B1778" s="815" t="s">
        <v>1819</v>
      </c>
      <c r="C1778" s="816" t="s">
        <v>134</v>
      </c>
      <c r="D1778" s="802"/>
      <c r="E1778" s="802"/>
      <c r="F1778" s="863"/>
    </row>
    <row r="1779" spans="1:6" ht="12.75">
      <c r="A1779" s="811">
        <v>130302</v>
      </c>
      <c r="B1779" s="812" t="s">
        <v>1820</v>
      </c>
      <c r="C1779" s="813" t="s">
        <v>122</v>
      </c>
      <c r="D1779" s="802">
        <v>400</v>
      </c>
      <c r="E1779" s="802">
        <v>7.64</v>
      </c>
      <c r="F1779" s="863">
        <f t="shared" si="27"/>
        <v>3056</v>
      </c>
    </row>
    <row r="1780" spans="1:6" ht="12.75">
      <c r="A1780" s="811">
        <v>130304</v>
      </c>
      <c r="B1780" s="812" t="s">
        <v>1821</v>
      </c>
      <c r="C1780" s="813" t="s">
        <v>122</v>
      </c>
      <c r="D1780" s="802">
        <v>80</v>
      </c>
      <c r="E1780" s="802">
        <v>47.9</v>
      </c>
      <c r="F1780" s="863">
        <f t="shared" si="27"/>
        <v>3832</v>
      </c>
    </row>
    <row r="1781" spans="1:6" ht="12.75">
      <c r="A1781" s="811">
        <v>130305</v>
      </c>
      <c r="B1781" s="812" t="s">
        <v>1822</v>
      </c>
      <c r="C1781" s="813" t="s">
        <v>122</v>
      </c>
      <c r="D1781" s="802">
        <v>240</v>
      </c>
      <c r="E1781" s="802">
        <v>41.56</v>
      </c>
      <c r="F1781" s="863">
        <f t="shared" si="27"/>
        <v>9974.4</v>
      </c>
    </row>
    <row r="1782" spans="1:6" ht="12.75">
      <c r="A1782" s="811">
        <v>130307</v>
      </c>
      <c r="B1782" s="812" t="s">
        <v>1823</v>
      </c>
      <c r="C1782" s="813" t="s">
        <v>122</v>
      </c>
      <c r="D1782" s="802">
        <v>160</v>
      </c>
      <c r="E1782" s="802">
        <v>43.6</v>
      </c>
      <c r="F1782" s="863">
        <f t="shared" si="27"/>
        <v>6976</v>
      </c>
    </row>
    <row r="1783" spans="1:6" ht="12.75">
      <c r="A1783" s="811">
        <v>130309</v>
      </c>
      <c r="B1783" s="812" t="s">
        <v>1824</v>
      </c>
      <c r="C1783" s="813" t="s">
        <v>122</v>
      </c>
      <c r="D1783" s="802">
        <v>160</v>
      </c>
      <c r="E1783" s="802">
        <v>10.09</v>
      </c>
      <c r="F1783" s="863">
        <f t="shared" si="27"/>
        <v>1614.4</v>
      </c>
    </row>
    <row r="1784" spans="1:6" ht="12.75">
      <c r="A1784" s="811">
        <v>130327</v>
      </c>
      <c r="B1784" s="812" t="s">
        <v>1825</v>
      </c>
      <c r="C1784" s="813" t="s">
        <v>122</v>
      </c>
      <c r="D1784" s="802">
        <v>80</v>
      </c>
      <c r="E1784" s="802">
        <v>28.08</v>
      </c>
      <c r="F1784" s="863">
        <f t="shared" si="27"/>
        <v>2246.4</v>
      </c>
    </row>
    <row r="1785" spans="1:6" ht="12.75">
      <c r="A1785" s="811">
        <v>130331</v>
      </c>
      <c r="B1785" s="812" t="s">
        <v>1826</v>
      </c>
      <c r="C1785" s="813" t="s">
        <v>122</v>
      </c>
      <c r="D1785" s="802">
        <v>400</v>
      </c>
      <c r="E1785" s="802">
        <v>21.74</v>
      </c>
      <c r="F1785" s="863">
        <f t="shared" si="27"/>
        <v>8696</v>
      </c>
    </row>
    <row r="1786" spans="1:6" ht="12.75">
      <c r="A1786" s="811">
        <v>130335</v>
      </c>
      <c r="B1786" s="812" t="s">
        <v>1827</v>
      </c>
      <c r="C1786" s="813" t="s">
        <v>122</v>
      </c>
      <c r="D1786" s="802">
        <v>400</v>
      </c>
      <c r="E1786" s="802">
        <v>21.38</v>
      </c>
      <c r="F1786" s="863">
        <f t="shared" si="27"/>
        <v>8552</v>
      </c>
    </row>
    <row r="1787" spans="1:6" ht="12.75">
      <c r="A1787" s="811">
        <v>130336</v>
      </c>
      <c r="B1787" s="812" t="s">
        <v>1828</v>
      </c>
      <c r="C1787" s="813" t="s">
        <v>122</v>
      </c>
      <c r="D1787" s="802">
        <v>160</v>
      </c>
      <c r="E1787" s="802">
        <v>67.010000000000005</v>
      </c>
      <c r="F1787" s="863">
        <f t="shared" si="27"/>
        <v>10721.6</v>
      </c>
    </row>
    <row r="1788" spans="1:6" ht="12.75">
      <c r="A1788" s="811">
        <v>130340</v>
      </c>
      <c r="B1788" s="812" t="s">
        <v>1829</v>
      </c>
      <c r="C1788" s="813" t="s">
        <v>122</v>
      </c>
      <c r="D1788" s="802">
        <v>240</v>
      </c>
      <c r="E1788" s="802">
        <v>12.24</v>
      </c>
      <c r="F1788" s="863">
        <f t="shared" si="27"/>
        <v>2937.6</v>
      </c>
    </row>
    <row r="1789" spans="1:6" ht="12.75">
      <c r="A1789" s="811">
        <v>130365</v>
      </c>
      <c r="B1789" s="812" t="s">
        <v>1830</v>
      </c>
      <c r="C1789" s="813" t="s">
        <v>122</v>
      </c>
      <c r="D1789" s="802">
        <v>640</v>
      </c>
      <c r="E1789" s="802">
        <v>31.26</v>
      </c>
      <c r="F1789" s="863">
        <f t="shared" si="27"/>
        <v>20006.400000000001</v>
      </c>
    </row>
    <row r="1790" spans="1:6" ht="12.75">
      <c r="A1790" s="811">
        <v>130367</v>
      </c>
      <c r="B1790" s="812" t="s">
        <v>1831</v>
      </c>
      <c r="C1790" s="813" t="s">
        <v>122</v>
      </c>
      <c r="D1790" s="802">
        <v>640</v>
      </c>
      <c r="E1790" s="802">
        <v>60.44</v>
      </c>
      <c r="F1790" s="863">
        <f t="shared" si="27"/>
        <v>38681.599999999999</v>
      </c>
    </row>
    <row r="1791" spans="1:6" ht="12.75">
      <c r="A1791" s="811">
        <v>130369</v>
      </c>
      <c r="B1791" s="812" t="s">
        <v>1832</v>
      </c>
      <c r="C1791" s="813" t="s">
        <v>122</v>
      </c>
      <c r="D1791" s="802">
        <v>160</v>
      </c>
      <c r="E1791" s="802">
        <v>60.06</v>
      </c>
      <c r="F1791" s="863">
        <f t="shared" si="27"/>
        <v>9609.6</v>
      </c>
    </row>
    <row r="1792" spans="1:6" ht="25.5">
      <c r="A1792" s="811">
        <v>130385</v>
      </c>
      <c r="B1792" s="812" t="s">
        <v>1833</v>
      </c>
      <c r="C1792" s="813" t="s">
        <v>122</v>
      </c>
      <c r="D1792" s="802">
        <v>160</v>
      </c>
      <c r="E1792" s="802">
        <v>54.75</v>
      </c>
      <c r="F1792" s="863">
        <f t="shared" si="27"/>
        <v>8760</v>
      </c>
    </row>
    <row r="1793" spans="1:6" ht="12.75">
      <c r="A1793" s="811">
        <v>130387</v>
      </c>
      <c r="B1793" s="812" t="s">
        <v>1834</v>
      </c>
      <c r="C1793" s="813" t="s">
        <v>122</v>
      </c>
      <c r="D1793" s="802">
        <v>160</v>
      </c>
      <c r="E1793" s="802">
        <v>72.53</v>
      </c>
      <c r="F1793" s="863">
        <f t="shared" si="27"/>
        <v>11604.8</v>
      </c>
    </row>
    <row r="1794" spans="1:6" ht="25.5">
      <c r="A1794" s="811">
        <v>130394</v>
      </c>
      <c r="B1794" s="812" t="s">
        <v>1835</v>
      </c>
      <c r="C1794" s="813" t="s">
        <v>122</v>
      </c>
      <c r="D1794" s="802">
        <v>160</v>
      </c>
      <c r="E1794" s="802">
        <v>11.69</v>
      </c>
      <c r="F1794" s="863">
        <f t="shared" si="27"/>
        <v>1870.4</v>
      </c>
    </row>
    <row r="1795" spans="1:6" ht="12.75">
      <c r="A1795" s="814">
        <v>130400</v>
      </c>
      <c r="B1795" s="815" t="s">
        <v>1836</v>
      </c>
      <c r="C1795" s="816" t="s">
        <v>134</v>
      </c>
      <c r="D1795" s="802"/>
      <c r="E1795" s="802"/>
      <c r="F1795" s="863">
        <f t="shared" si="27"/>
        <v>0</v>
      </c>
    </row>
    <row r="1796" spans="1:6" ht="12.75">
      <c r="A1796" s="811">
        <v>130405</v>
      </c>
      <c r="B1796" s="812" t="s">
        <v>1837</v>
      </c>
      <c r="C1796" s="813" t="s">
        <v>122</v>
      </c>
      <c r="D1796" s="802">
        <v>160</v>
      </c>
      <c r="E1796" s="802">
        <v>57.41</v>
      </c>
      <c r="F1796" s="863">
        <f t="shared" si="27"/>
        <v>9185.6</v>
      </c>
    </row>
    <row r="1797" spans="1:6" ht="12.75">
      <c r="A1797" s="814">
        <v>135000</v>
      </c>
      <c r="B1797" s="815" t="s">
        <v>254</v>
      </c>
      <c r="C1797" s="816" t="s">
        <v>134</v>
      </c>
      <c r="D1797" s="802"/>
      <c r="E1797" s="802"/>
      <c r="F1797" s="863"/>
    </row>
    <row r="1798" spans="1:6" ht="12.75">
      <c r="A1798" s="811">
        <v>135001</v>
      </c>
      <c r="B1798" s="812" t="s">
        <v>1838</v>
      </c>
      <c r="C1798" s="813" t="s">
        <v>101</v>
      </c>
      <c r="D1798" s="802">
        <v>240</v>
      </c>
      <c r="E1798" s="802">
        <v>212.61</v>
      </c>
      <c r="F1798" s="863">
        <f t="shared" si="27"/>
        <v>51026.400000000001</v>
      </c>
    </row>
    <row r="1799" spans="1:6" ht="25.5">
      <c r="A1799" s="811">
        <v>135005</v>
      </c>
      <c r="B1799" s="812" t="s">
        <v>1839</v>
      </c>
      <c r="C1799" s="813" t="s">
        <v>109</v>
      </c>
      <c r="D1799" s="802">
        <v>2400</v>
      </c>
      <c r="E1799" s="802">
        <v>24.54</v>
      </c>
      <c r="F1799" s="863">
        <f t="shared" si="27"/>
        <v>58896</v>
      </c>
    </row>
    <row r="1800" spans="1:6" ht="12.75">
      <c r="A1800" s="811">
        <v>135010</v>
      </c>
      <c r="B1800" s="812" t="s">
        <v>1840</v>
      </c>
      <c r="C1800" s="813" t="s">
        <v>109</v>
      </c>
      <c r="D1800" s="802">
        <v>240</v>
      </c>
      <c r="E1800" s="802">
        <v>16.350000000000001</v>
      </c>
      <c r="F1800" s="863">
        <f t="shared" si="27"/>
        <v>3924</v>
      </c>
    </row>
    <row r="1801" spans="1:6" ht="12.75">
      <c r="A1801" s="811">
        <v>135012</v>
      </c>
      <c r="B1801" s="812" t="s">
        <v>1841</v>
      </c>
      <c r="C1801" s="813" t="s">
        <v>109</v>
      </c>
      <c r="D1801" s="802">
        <v>400</v>
      </c>
      <c r="E1801" s="802">
        <v>16.350000000000001</v>
      </c>
      <c r="F1801" s="863">
        <f t="shared" si="27"/>
        <v>6540</v>
      </c>
    </row>
    <row r="1802" spans="1:6" ht="12.75">
      <c r="A1802" s="817">
        <v>135014</v>
      </c>
      <c r="B1802" s="818" t="s">
        <v>1842</v>
      </c>
      <c r="C1802" s="819" t="s">
        <v>109</v>
      </c>
      <c r="D1802" s="802">
        <v>400</v>
      </c>
      <c r="E1802" s="803">
        <v>19.63</v>
      </c>
      <c r="F1802" s="865">
        <f t="shared" si="27"/>
        <v>7852</v>
      </c>
    </row>
    <row r="1803" spans="1:6" ht="25.5">
      <c r="A1803" s="808">
        <v>135020</v>
      </c>
      <c r="B1803" s="809" t="s">
        <v>1843</v>
      </c>
      <c r="C1803" s="810" t="s">
        <v>109</v>
      </c>
      <c r="D1803" s="801">
        <v>1600</v>
      </c>
      <c r="E1803" s="801">
        <v>14.73</v>
      </c>
      <c r="F1803" s="863">
        <f t="shared" si="27"/>
        <v>23568</v>
      </c>
    </row>
    <row r="1804" spans="1:6" ht="12.75">
      <c r="A1804" s="811">
        <v>135030</v>
      </c>
      <c r="B1804" s="812" t="s">
        <v>1844</v>
      </c>
      <c r="C1804" s="813" t="s">
        <v>122</v>
      </c>
      <c r="D1804" s="802">
        <v>800</v>
      </c>
      <c r="E1804" s="802">
        <v>2.13</v>
      </c>
      <c r="F1804" s="863">
        <f t="shared" si="27"/>
        <v>1704</v>
      </c>
    </row>
    <row r="1805" spans="1:6" ht="12.75">
      <c r="A1805" s="811">
        <v>135040</v>
      </c>
      <c r="B1805" s="812" t="s">
        <v>1845</v>
      </c>
      <c r="C1805" s="813" t="s">
        <v>122</v>
      </c>
      <c r="D1805" s="802">
        <v>400</v>
      </c>
      <c r="E1805" s="802">
        <v>6.54</v>
      </c>
      <c r="F1805" s="863">
        <f t="shared" si="27"/>
        <v>2616</v>
      </c>
    </row>
    <row r="1806" spans="1:6" ht="12.75">
      <c r="A1806" s="814">
        <v>138000</v>
      </c>
      <c r="B1806" s="815" t="s">
        <v>264</v>
      </c>
      <c r="C1806" s="816" t="s">
        <v>134</v>
      </c>
      <c r="D1806" s="802"/>
      <c r="E1806" s="802"/>
      <c r="F1806" s="863"/>
    </row>
    <row r="1807" spans="1:6" ht="12.75">
      <c r="A1807" s="811">
        <v>138015</v>
      </c>
      <c r="B1807" s="812" t="s">
        <v>1846</v>
      </c>
      <c r="C1807" s="813" t="s">
        <v>109</v>
      </c>
      <c r="D1807" s="802">
        <v>40</v>
      </c>
      <c r="E1807" s="802">
        <v>131.35</v>
      </c>
      <c r="F1807" s="863">
        <f t="shared" ref="F1807:F1870" si="28" xml:space="preserve"> ROUND(D1807*E1807,2)</f>
        <v>5254</v>
      </c>
    </row>
    <row r="1808" spans="1:6" ht="12.75">
      <c r="A1808" s="811">
        <v>138016</v>
      </c>
      <c r="B1808" s="812" t="s">
        <v>1847</v>
      </c>
      <c r="C1808" s="813" t="s">
        <v>109</v>
      </c>
      <c r="D1808" s="802">
        <v>40</v>
      </c>
      <c r="E1808" s="802">
        <v>21.9</v>
      </c>
      <c r="F1808" s="863">
        <f t="shared" si="28"/>
        <v>876</v>
      </c>
    </row>
    <row r="1809" spans="1:6" ht="12.75">
      <c r="A1809" s="811">
        <v>138017</v>
      </c>
      <c r="B1809" s="812" t="s">
        <v>1848</v>
      </c>
      <c r="C1809" s="813" t="s">
        <v>109</v>
      </c>
      <c r="D1809" s="802">
        <v>40</v>
      </c>
      <c r="E1809" s="802">
        <v>5.19</v>
      </c>
      <c r="F1809" s="863">
        <f t="shared" si="28"/>
        <v>207.6</v>
      </c>
    </row>
    <row r="1810" spans="1:6" ht="12.75">
      <c r="A1810" s="811">
        <v>138018</v>
      </c>
      <c r="B1810" s="812" t="s">
        <v>1849</v>
      </c>
      <c r="C1810" s="813" t="s">
        <v>109</v>
      </c>
      <c r="D1810" s="802">
        <v>40</v>
      </c>
      <c r="E1810" s="802">
        <v>171.5</v>
      </c>
      <c r="F1810" s="863">
        <f t="shared" si="28"/>
        <v>6860</v>
      </c>
    </row>
    <row r="1811" spans="1:6" ht="12.75">
      <c r="A1811" s="811">
        <v>138041</v>
      </c>
      <c r="B1811" s="812" t="s">
        <v>1850</v>
      </c>
      <c r="C1811" s="813" t="s">
        <v>122</v>
      </c>
      <c r="D1811" s="802">
        <v>160</v>
      </c>
      <c r="E1811" s="802">
        <v>16.809999999999999</v>
      </c>
      <c r="F1811" s="863">
        <f t="shared" si="28"/>
        <v>2689.6</v>
      </c>
    </row>
    <row r="1812" spans="1:6" ht="12.75">
      <c r="A1812" s="811">
        <v>138061</v>
      </c>
      <c r="B1812" s="812" t="s">
        <v>1851</v>
      </c>
      <c r="C1812" s="813" t="s">
        <v>109</v>
      </c>
      <c r="D1812" s="801">
        <v>1600</v>
      </c>
      <c r="E1812" s="802">
        <v>6.19</v>
      </c>
      <c r="F1812" s="863">
        <f t="shared" si="28"/>
        <v>9904</v>
      </c>
    </row>
    <row r="1813" spans="1:6" ht="12.75">
      <c r="A1813" s="811">
        <v>138062</v>
      </c>
      <c r="B1813" s="812" t="s">
        <v>1852</v>
      </c>
      <c r="C1813" s="813" t="s">
        <v>109</v>
      </c>
      <c r="D1813" s="802">
        <v>160</v>
      </c>
      <c r="E1813" s="802">
        <v>6.19</v>
      </c>
      <c r="F1813" s="863">
        <f t="shared" si="28"/>
        <v>990.4</v>
      </c>
    </row>
    <row r="1814" spans="1:6" ht="12.75">
      <c r="A1814" s="811">
        <v>138070</v>
      </c>
      <c r="B1814" s="812" t="s">
        <v>1853</v>
      </c>
      <c r="C1814" s="813" t="s">
        <v>109</v>
      </c>
      <c r="D1814" s="802">
        <v>2400</v>
      </c>
      <c r="E1814" s="802">
        <v>19.89</v>
      </c>
      <c r="F1814" s="863">
        <f t="shared" si="28"/>
        <v>47736</v>
      </c>
    </row>
    <row r="1815" spans="1:6" ht="12.75">
      <c r="A1815" s="811">
        <v>138071</v>
      </c>
      <c r="B1815" s="812" t="s">
        <v>1854</v>
      </c>
      <c r="C1815" s="813" t="s">
        <v>109</v>
      </c>
      <c r="D1815" s="802">
        <v>400</v>
      </c>
      <c r="E1815" s="802">
        <v>26.64</v>
      </c>
      <c r="F1815" s="863">
        <f t="shared" si="28"/>
        <v>10656</v>
      </c>
    </row>
    <row r="1816" spans="1:6" ht="12.75">
      <c r="A1816" s="811">
        <v>138072</v>
      </c>
      <c r="B1816" s="812" t="s">
        <v>1855</v>
      </c>
      <c r="C1816" s="813" t="s">
        <v>109</v>
      </c>
      <c r="D1816" s="802">
        <v>400</v>
      </c>
      <c r="E1816" s="802">
        <v>30.71</v>
      </c>
      <c r="F1816" s="863">
        <f t="shared" si="28"/>
        <v>12284</v>
      </c>
    </row>
    <row r="1817" spans="1:6" ht="12.75">
      <c r="A1817" s="811">
        <v>138073</v>
      </c>
      <c r="B1817" s="812" t="s">
        <v>1856</v>
      </c>
      <c r="C1817" s="813" t="s">
        <v>122</v>
      </c>
      <c r="D1817" s="802">
        <v>800</v>
      </c>
      <c r="E1817" s="802">
        <v>10.29</v>
      </c>
      <c r="F1817" s="863">
        <f t="shared" si="28"/>
        <v>8232</v>
      </c>
    </row>
    <row r="1818" spans="1:6" ht="12.75">
      <c r="A1818" s="811">
        <v>138074</v>
      </c>
      <c r="B1818" s="812" t="s">
        <v>1857</v>
      </c>
      <c r="C1818" s="813" t="s">
        <v>122</v>
      </c>
      <c r="D1818" s="802">
        <v>400</v>
      </c>
      <c r="E1818" s="802">
        <v>13.79</v>
      </c>
      <c r="F1818" s="863">
        <f t="shared" si="28"/>
        <v>5516</v>
      </c>
    </row>
    <row r="1819" spans="1:6" ht="12.75">
      <c r="A1819" s="811">
        <v>138075</v>
      </c>
      <c r="B1819" s="812" t="s">
        <v>1858</v>
      </c>
      <c r="C1819" s="813" t="s">
        <v>122</v>
      </c>
      <c r="D1819" s="802">
        <v>400</v>
      </c>
      <c r="E1819" s="802">
        <v>15.89</v>
      </c>
      <c r="F1819" s="863">
        <f t="shared" si="28"/>
        <v>6356</v>
      </c>
    </row>
    <row r="1820" spans="1:6" ht="12.75">
      <c r="A1820" s="826">
        <v>140000</v>
      </c>
      <c r="B1820" s="827" t="s">
        <v>1859</v>
      </c>
      <c r="C1820" s="828"/>
      <c r="D1820" s="802"/>
      <c r="E1820" s="802"/>
      <c r="F1820" s="863"/>
    </row>
    <row r="1821" spans="1:6" ht="12.75">
      <c r="A1821" s="814">
        <v>140100</v>
      </c>
      <c r="B1821" s="815" t="s">
        <v>1860</v>
      </c>
      <c r="C1821" s="816" t="s">
        <v>134</v>
      </c>
      <c r="D1821" s="802"/>
      <c r="E1821" s="802"/>
      <c r="F1821" s="863"/>
    </row>
    <row r="1822" spans="1:6" ht="12.75">
      <c r="A1822" s="811">
        <v>140102</v>
      </c>
      <c r="B1822" s="812" t="s">
        <v>1861</v>
      </c>
      <c r="C1822" s="813" t="s">
        <v>109</v>
      </c>
      <c r="D1822" s="802">
        <v>400</v>
      </c>
      <c r="E1822" s="802">
        <v>90.21</v>
      </c>
      <c r="F1822" s="863">
        <f t="shared" si="28"/>
        <v>36084</v>
      </c>
    </row>
    <row r="1823" spans="1:6" ht="12.75">
      <c r="A1823" s="811">
        <v>140103</v>
      </c>
      <c r="B1823" s="812" t="s">
        <v>1862</v>
      </c>
      <c r="C1823" s="813" t="s">
        <v>109</v>
      </c>
      <c r="D1823" s="802">
        <v>400</v>
      </c>
      <c r="E1823" s="802">
        <v>108.35</v>
      </c>
      <c r="F1823" s="863">
        <f t="shared" si="28"/>
        <v>43340</v>
      </c>
    </row>
    <row r="1824" spans="1:6" ht="12.75">
      <c r="A1824" s="811">
        <v>140104</v>
      </c>
      <c r="B1824" s="812" t="s">
        <v>1863</v>
      </c>
      <c r="C1824" s="813" t="s">
        <v>109</v>
      </c>
      <c r="D1824" s="802">
        <v>80</v>
      </c>
      <c r="E1824" s="802">
        <v>124.2</v>
      </c>
      <c r="F1824" s="863">
        <f t="shared" si="28"/>
        <v>9936</v>
      </c>
    </row>
    <row r="1825" spans="1:6" ht="12.75">
      <c r="A1825" s="811">
        <v>140105</v>
      </c>
      <c r="B1825" s="812" t="s">
        <v>1864</v>
      </c>
      <c r="C1825" s="813" t="s">
        <v>109</v>
      </c>
      <c r="D1825" s="802">
        <v>80</v>
      </c>
      <c r="E1825" s="802">
        <v>139.68</v>
      </c>
      <c r="F1825" s="863">
        <f t="shared" si="28"/>
        <v>11174.4</v>
      </c>
    </row>
    <row r="1826" spans="1:6" ht="12.75">
      <c r="A1826" s="811">
        <v>140111</v>
      </c>
      <c r="B1826" s="812" t="s">
        <v>1865</v>
      </c>
      <c r="C1826" s="813" t="s">
        <v>109</v>
      </c>
      <c r="D1826" s="802">
        <v>160</v>
      </c>
      <c r="E1826" s="802">
        <v>96.26</v>
      </c>
      <c r="F1826" s="863">
        <f t="shared" si="28"/>
        <v>15401.6</v>
      </c>
    </row>
    <row r="1827" spans="1:6" ht="12.75">
      <c r="A1827" s="811">
        <v>140130</v>
      </c>
      <c r="B1827" s="812" t="s">
        <v>1866</v>
      </c>
      <c r="C1827" s="813" t="s">
        <v>109</v>
      </c>
      <c r="D1827" s="802">
        <v>40</v>
      </c>
      <c r="E1827" s="802">
        <v>265.64</v>
      </c>
      <c r="F1827" s="863">
        <f t="shared" si="28"/>
        <v>10625.6</v>
      </c>
    </row>
    <row r="1828" spans="1:6" ht="12.75">
      <c r="A1828" s="811">
        <v>140137</v>
      </c>
      <c r="B1828" s="812" t="s">
        <v>1867</v>
      </c>
      <c r="C1828" s="813" t="s">
        <v>109</v>
      </c>
      <c r="D1828" s="802">
        <v>40</v>
      </c>
      <c r="E1828" s="802">
        <v>364.81</v>
      </c>
      <c r="F1828" s="863">
        <f t="shared" si="28"/>
        <v>14592.4</v>
      </c>
    </row>
    <row r="1829" spans="1:6" ht="12.75">
      <c r="A1829" s="811">
        <v>140140</v>
      </c>
      <c r="B1829" s="812" t="s">
        <v>1868</v>
      </c>
      <c r="C1829" s="813" t="s">
        <v>109</v>
      </c>
      <c r="D1829" s="802">
        <v>40</v>
      </c>
      <c r="E1829" s="802">
        <v>231.46</v>
      </c>
      <c r="F1829" s="863">
        <f t="shared" si="28"/>
        <v>9258.4</v>
      </c>
    </row>
    <row r="1830" spans="1:6" ht="12.75">
      <c r="A1830" s="811">
        <v>140150</v>
      </c>
      <c r="B1830" s="812" t="s">
        <v>1869</v>
      </c>
      <c r="C1830" s="813" t="s">
        <v>109</v>
      </c>
      <c r="D1830" s="802">
        <v>40</v>
      </c>
      <c r="E1830" s="802">
        <v>227.65</v>
      </c>
      <c r="F1830" s="863">
        <f t="shared" si="28"/>
        <v>9106</v>
      </c>
    </row>
    <row r="1831" spans="1:6" ht="12.75">
      <c r="A1831" s="811">
        <v>140152</v>
      </c>
      <c r="B1831" s="812" t="s">
        <v>1870</v>
      </c>
      <c r="C1831" s="813" t="s">
        <v>109</v>
      </c>
      <c r="D1831" s="802">
        <v>40</v>
      </c>
      <c r="E1831" s="802">
        <v>287.93</v>
      </c>
      <c r="F1831" s="863">
        <f t="shared" si="28"/>
        <v>11517.2</v>
      </c>
    </row>
    <row r="1832" spans="1:6" ht="12.75">
      <c r="A1832" s="811">
        <v>140170</v>
      </c>
      <c r="B1832" s="812" t="s">
        <v>1871</v>
      </c>
      <c r="C1832" s="813" t="s">
        <v>109</v>
      </c>
      <c r="D1832" s="802">
        <v>160</v>
      </c>
      <c r="E1832" s="802">
        <v>122.73</v>
      </c>
      <c r="F1832" s="863">
        <f t="shared" si="28"/>
        <v>19636.8</v>
      </c>
    </row>
    <row r="1833" spans="1:6" ht="12.75">
      <c r="A1833" s="811">
        <v>140172</v>
      </c>
      <c r="B1833" s="812" t="s">
        <v>1872</v>
      </c>
      <c r="C1833" s="813" t="s">
        <v>109</v>
      </c>
      <c r="D1833" s="802">
        <v>80</v>
      </c>
      <c r="E1833" s="802">
        <v>323.40000000000003</v>
      </c>
      <c r="F1833" s="863">
        <f t="shared" si="28"/>
        <v>25872</v>
      </c>
    </row>
    <row r="1834" spans="1:6" ht="12.75">
      <c r="A1834" s="814">
        <v>145000</v>
      </c>
      <c r="B1834" s="815" t="s">
        <v>254</v>
      </c>
      <c r="C1834" s="816" t="s">
        <v>134</v>
      </c>
      <c r="D1834" s="802"/>
      <c r="E1834" s="802"/>
      <c r="F1834" s="863"/>
    </row>
    <row r="1835" spans="1:6" ht="12.75" customHeight="1">
      <c r="A1835" s="811">
        <v>145001</v>
      </c>
      <c r="B1835" s="812" t="s">
        <v>1873</v>
      </c>
      <c r="C1835" s="813" t="s">
        <v>109</v>
      </c>
      <c r="D1835" s="802">
        <v>160</v>
      </c>
      <c r="E1835" s="802">
        <v>43.84</v>
      </c>
      <c r="F1835" s="863">
        <f t="shared" si="28"/>
        <v>7014.4</v>
      </c>
    </row>
    <row r="1836" spans="1:6" ht="12.75">
      <c r="A1836" s="814">
        <v>146000</v>
      </c>
      <c r="B1836" s="815" t="s">
        <v>210</v>
      </c>
      <c r="C1836" s="816" t="s">
        <v>134</v>
      </c>
      <c r="D1836" s="802"/>
      <c r="E1836" s="802"/>
      <c r="F1836" s="863"/>
    </row>
    <row r="1837" spans="1:6" ht="12.75" customHeight="1">
      <c r="A1837" s="811">
        <v>146001</v>
      </c>
      <c r="B1837" s="812" t="s">
        <v>1874</v>
      </c>
      <c r="C1837" s="813" t="s">
        <v>109</v>
      </c>
      <c r="D1837" s="802">
        <v>40</v>
      </c>
      <c r="E1837" s="802">
        <v>65.760000000000005</v>
      </c>
      <c r="F1837" s="863">
        <f t="shared" si="28"/>
        <v>2630.4</v>
      </c>
    </row>
    <row r="1838" spans="1:6" ht="12.75">
      <c r="A1838" s="814">
        <v>147000</v>
      </c>
      <c r="B1838" s="815" t="s">
        <v>217</v>
      </c>
      <c r="C1838" s="816" t="s">
        <v>134</v>
      </c>
      <c r="D1838" s="802"/>
      <c r="E1838" s="802"/>
      <c r="F1838" s="863"/>
    </row>
    <row r="1839" spans="1:6" ht="12.75">
      <c r="A1839" s="811">
        <v>147001</v>
      </c>
      <c r="B1839" s="812" t="s">
        <v>1875</v>
      </c>
      <c r="C1839" s="813" t="s">
        <v>109</v>
      </c>
      <c r="D1839" s="802">
        <v>40</v>
      </c>
      <c r="E1839" s="802">
        <v>47.3</v>
      </c>
      <c r="F1839" s="863">
        <f t="shared" si="28"/>
        <v>1892</v>
      </c>
    </row>
    <row r="1840" spans="1:6" ht="12.75">
      <c r="A1840" s="826">
        <v>150000</v>
      </c>
      <c r="B1840" s="827" t="s">
        <v>1876</v>
      </c>
      <c r="C1840" s="828"/>
      <c r="D1840" s="802"/>
      <c r="E1840" s="802"/>
      <c r="F1840" s="863"/>
    </row>
    <row r="1841" spans="1:6" ht="12.75">
      <c r="A1841" s="814">
        <v>150100</v>
      </c>
      <c r="B1841" s="815" t="s">
        <v>1877</v>
      </c>
      <c r="C1841" s="816" t="s">
        <v>134</v>
      </c>
      <c r="D1841" s="802"/>
      <c r="E1841" s="802"/>
      <c r="F1841" s="863"/>
    </row>
    <row r="1842" spans="1:6" ht="12.75">
      <c r="A1842" s="811">
        <v>150101</v>
      </c>
      <c r="B1842" s="812" t="s">
        <v>1878</v>
      </c>
      <c r="C1842" s="813" t="s">
        <v>109</v>
      </c>
      <c r="D1842" s="802">
        <v>400</v>
      </c>
      <c r="E1842" s="802">
        <v>4.8499999999999996</v>
      </c>
      <c r="F1842" s="863">
        <f t="shared" si="28"/>
        <v>1940</v>
      </c>
    </row>
    <row r="1843" spans="1:6" ht="12.75">
      <c r="A1843" s="811">
        <v>150102</v>
      </c>
      <c r="B1843" s="812" t="s">
        <v>1879</v>
      </c>
      <c r="C1843" s="813" t="s">
        <v>109</v>
      </c>
      <c r="D1843" s="802">
        <v>4000</v>
      </c>
      <c r="E1843" s="802">
        <v>6.65</v>
      </c>
      <c r="F1843" s="863">
        <f t="shared" si="28"/>
        <v>26600</v>
      </c>
    </row>
    <row r="1844" spans="1:6" ht="25.5">
      <c r="A1844" s="811">
        <v>150108</v>
      </c>
      <c r="B1844" s="812" t="s">
        <v>1880</v>
      </c>
      <c r="C1844" s="813" t="s">
        <v>109</v>
      </c>
      <c r="D1844" s="802">
        <v>1600</v>
      </c>
      <c r="E1844" s="802">
        <v>8.61</v>
      </c>
      <c r="F1844" s="863">
        <f t="shared" si="28"/>
        <v>13776</v>
      </c>
    </row>
    <row r="1845" spans="1:6" ht="12.75">
      <c r="A1845" s="811">
        <v>150110</v>
      </c>
      <c r="B1845" s="812" t="s">
        <v>1881</v>
      </c>
      <c r="C1845" s="813" t="s">
        <v>109</v>
      </c>
      <c r="D1845" s="802">
        <v>12000</v>
      </c>
      <c r="E1845" s="802">
        <v>15.51</v>
      </c>
      <c r="F1845" s="863">
        <f t="shared" si="28"/>
        <v>186120</v>
      </c>
    </row>
    <row r="1846" spans="1:6" ht="12.75">
      <c r="A1846" s="811">
        <v>150111</v>
      </c>
      <c r="B1846" s="812" t="s">
        <v>1882</v>
      </c>
      <c r="C1846" s="813" t="s">
        <v>109</v>
      </c>
      <c r="D1846" s="802">
        <v>4000</v>
      </c>
      <c r="E1846" s="802">
        <v>23.66</v>
      </c>
      <c r="F1846" s="863">
        <f t="shared" si="28"/>
        <v>94640</v>
      </c>
    </row>
    <row r="1847" spans="1:6" ht="12.75">
      <c r="A1847" s="811">
        <v>150115</v>
      </c>
      <c r="B1847" s="812" t="s">
        <v>1883</v>
      </c>
      <c r="C1847" s="813" t="s">
        <v>109</v>
      </c>
      <c r="D1847" s="802">
        <v>12000</v>
      </c>
      <c r="E1847" s="802">
        <v>16.18</v>
      </c>
      <c r="F1847" s="863">
        <f t="shared" si="28"/>
        <v>194160</v>
      </c>
    </row>
    <row r="1848" spans="1:6" ht="12.75">
      <c r="A1848" s="811">
        <v>150116</v>
      </c>
      <c r="B1848" s="812" t="s">
        <v>1884</v>
      </c>
      <c r="C1848" s="813" t="s">
        <v>109</v>
      </c>
      <c r="D1848" s="802">
        <v>2400</v>
      </c>
      <c r="E1848" s="802">
        <v>26.28</v>
      </c>
      <c r="F1848" s="863">
        <f t="shared" si="28"/>
        <v>63072</v>
      </c>
    </row>
    <row r="1849" spans="1:6" ht="12.75">
      <c r="A1849" s="811">
        <v>150118</v>
      </c>
      <c r="B1849" s="812" t="s">
        <v>1885</v>
      </c>
      <c r="C1849" s="813" t="s">
        <v>109</v>
      </c>
      <c r="D1849" s="802">
        <v>800</v>
      </c>
      <c r="E1849" s="802">
        <v>45.61</v>
      </c>
      <c r="F1849" s="863">
        <f t="shared" si="28"/>
        <v>36488</v>
      </c>
    </row>
    <row r="1850" spans="1:6" ht="12.75">
      <c r="A1850" s="811">
        <v>150119</v>
      </c>
      <c r="B1850" s="812" t="s">
        <v>1886</v>
      </c>
      <c r="C1850" s="813" t="s">
        <v>109</v>
      </c>
      <c r="D1850" s="802">
        <v>800</v>
      </c>
      <c r="E1850" s="802">
        <v>15.29</v>
      </c>
      <c r="F1850" s="863">
        <f t="shared" si="28"/>
        <v>12232</v>
      </c>
    </row>
    <row r="1851" spans="1:6" ht="12.75">
      <c r="A1851" s="811">
        <v>150120</v>
      </c>
      <c r="B1851" s="812" t="s">
        <v>1887</v>
      </c>
      <c r="C1851" s="813" t="s">
        <v>109</v>
      </c>
      <c r="D1851" s="802">
        <v>400</v>
      </c>
      <c r="E1851" s="802">
        <v>16.599999999999998</v>
      </c>
      <c r="F1851" s="863">
        <f t="shared" si="28"/>
        <v>6640</v>
      </c>
    </row>
    <row r="1852" spans="1:6" ht="12.75">
      <c r="A1852" s="811">
        <v>150121</v>
      </c>
      <c r="B1852" s="812" t="s">
        <v>1888</v>
      </c>
      <c r="C1852" s="813" t="s">
        <v>109</v>
      </c>
      <c r="D1852" s="802">
        <v>400</v>
      </c>
      <c r="E1852" s="802">
        <v>33.33</v>
      </c>
      <c r="F1852" s="863">
        <f t="shared" si="28"/>
        <v>13332</v>
      </c>
    </row>
    <row r="1853" spans="1:6" ht="12.75">
      <c r="A1853" s="811">
        <v>150123</v>
      </c>
      <c r="B1853" s="812" t="s">
        <v>1889</v>
      </c>
      <c r="C1853" s="813" t="s">
        <v>109</v>
      </c>
      <c r="D1853" s="802">
        <v>1600</v>
      </c>
      <c r="E1853" s="802">
        <v>17.489999999999998</v>
      </c>
      <c r="F1853" s="863">
        <f t="shared" si="28"/>
        <v>27984</v>
      </c>
    </row>
    <row r="1854" spans="1:6" ht="12.75">
      <c r="A1854" s="811">
        <v>150124</v>
      </c>
      <c r="B1854" s="812" t="s">
        <v>1890</v>
      </c>
      <c r="C1854" s="813" t="s">
        <v>109</v>
      </c>
      <c r="D1854" s="802">
        <v>800</v>
      </c>
      <c r="E1854" s="802">
        <v>34.229999999999997</v>
      </c>
      <c r="F1854" s="863">
        <f t="shared" si="28"/>
        <v>27384</v>
      </c>
    </row>
    <row r="1855" spans="1:6" ht="25.5">
      <c r="A1855" s="811">
        <v>150125</v>
      </c>
      <c r="B1855" s="812" t="s">
        <v>1891</v>
      </c>
      <c r="C1855" s="813" t="s">
        <v>109</v>
      </c>
      <c r="D1855" s="802">
        <v>800</v>
      </c>
      <c r="E1855" s="802">
        <v>38.479999999999997</v>
      </c>
      <c r="F1855" s="863">
        <f t="shared" si="28"/>
        <v>30784</v>
      </c>
    </row>
    <row r="1856" spans="1:6" ht="12.75">
      <c r="A1856" s="811">
        <v>150136</v>
      </c>
      <c r="B1856" s="812" t="s">
        <v>1892</v>
      </c>
      <c r="C1856" s="813" t="s">
        <v>109</v>
      </c>
      <c r="D1856" s="802">
        <v>240</v>
      </c>
      <c r="E1856" s="802">
        <v>100.61</v>
      </c>
      <c r="F1856" s="863">
        <f t="shared" si="28"/>
        <v>24146.400000000001</v>
      </c>
    </row>
    <row r="1857" spans="1:6" ht="25.5">
      <c r="A1857" s="811">
        <v>150170</v>
      </c>
      <c r="B1857" s="812" t="s">
        <v>1893</v>
      </c>
      <c r="C1857" s="813" t="s">
        <v>109</v>
      </c>
      <c r="D1857" s="802">
        <v>240</v>
      </c>
      <c r="E1857" s="802">
        <v>21.58</v>
      </c>
      <c r="F1857" s="863">
        <f t="shared" si="28"/>
        <v>5179.2</v>
      </c>
    </row>
    <row r="1858" spans="1:6" ht="12.75">
      <c r="A1858" s="811">
        <v>150176</v>
      </c>
      <c r="B1858" s="812" t="s">
        <v>1894</v>
      </c>
      <c r="C1858" s="813" t="s">
        <v>109</v>
      </c>
      <c r="D1858" s="802">
        <v>1600</v>
      </c>
      <c r="E1858" s="802">
        <v>20.81</v>
      </c>
      <c r="F1858" s="863">
        <f t="shared" si="28"/>
        <v>33296</v>
      </c>
    </row>
    <row r="1859" spans="1:6" ht="25.5">
      <c r="A1859" s="811">
        <v>150177</v>
      </c>
      <c r="B1859" s="812" t="s">
        <v>1895</v>
      </c>
      <c r="C1859" s="813" t="s">
        <v>109</v>
      </c>
      <c r="D1859" s="802">
        <v>800</v>
      </c>
      <c r="E1859" s="802">
        <v>32.21</v>
      </c>
      <c r="F1859" s="863">
        <f t="shared" si="28"/>
        <v>25768</v>
      </c>
    </row>
    <row r="1860" spans="1:6" ht="12.75">
      <c r="A1860" s="814">
        <v>150200</v>
      </c>
      <c r="B1860" s="815" t="s">
        <v>1896</v>
      </c>
      <c r="C1860" s="816" t="s">
        <v>134</v>
      </c>
      <c r="D1860" s="802"/>
      <c r="E1860" s="802"/>
      <c r="F1860" s="863"/>
    </row>
    <row r="1861" spans="1:6" ht="12.75">
      <c r="A1861" s="811">
        <v>150205</v>
      </c>
      <c r="B1861" s="812" t="s">
        <v>1897</v>
      </c>
      <c r="C1861" s="813" t="s">
        <v>109</v>
      </c>
      <c r="D1861" s="802">
        <v>400</v>
      </c>
      <c r="E1861" s="802">
        <v>17.36</v>
      </c>
      <c r="F1861" s="863">
        <f t="shared" si="28"/>
        <v>6944</v>
      </c>
    </row>
    <row r="1862" spans="1:6" ht="12.75">
      <c r="A1862" s="811">
        <v>150206</v>
      </c>
      <c r="B1862" s="812" t="s">
        <v>1898</v>
      </c>
      <c r="C1862" s="813" t="s">
        <v>109</v>
      </c>
      <c r="D1862" s="802">
        <v>400</v>
      </c>
      <c r="E1862" s="802">
        <v>30.74</v>
      </c>
      <c r="F1862" s="863">
        <f t="shared" si="28"/>
        <v>12296</v>
      </c>
    </row>
    <row r="1863" spans="1:6" ht="12.75">
      <c r="A1863" s="811">
        <v>150207</v>
      </c>
      <c r="B1863" s="812" t="s">
        <v>1899</v>
      </c>
      <c r="C1863" s="813" t="s">
        <v>109</v>
      </c>
      <c r="D1863" s="802">
        <v>400</v>
      </c>
      <c r="E1863" s="802">
        <v>9.19</v>
      </c>
      <c r="F1863" s="863">
        <f t="shared" si="28"/>
        <v>3676</v>
      </c>
    </row>
    <row r="1864" spans="1:6" ht="12.75">
      <c r="A1864" s="811">
        <v>150208</v>
      </c>
      <c r="B1864" s="812" t="s">
        <v>1900</v>
      </c>
      <c r="C1864" s="813" t="s">
        <v>109</v>
      </c>
      <c r="D1864" s="802">
        <v>400</v>
      </c>
      <c r="E1864" s="802">
        <v>20.74</v>
      </c>
      <c r="F1864" s="863">
        <f t="shared" si="28"/>
        <v>8296</v>
      </c>
    </row>
    <row r="1865" spans="1:6" ht="12.75">
      <c r="A1865" s="811">
        <v>150209</v>
      </c>
      <c r="B1865" s="812" t="s">
        <v>1901</v>
      </c>
      <c r="C1865" s="813" t="s">
        <v>122</v>
      </c>
      <c r="D1865" s="802">
        <v>160</v>
      </c>
      <c r="E1865" s="802">
        <v>3.05</v>
      </c>
      <c r="F1865" s="863">
        <f t="shared" si="28"/>
        <v>488</v>
      </c>
    </row>
    <row r="1866" spans="1:6" ht="12.75">
      <c r="A1866" s="811">
        <v>150210</v>
      </c>
      <c r="B1866" s="812" t="s">
        <v>1902</v>
      </c>
      <c r="C1866" s="813" t="s">
        <v>109</v>
      </c>
      <c r="D1866" s="802">
        <v>4000</v>
      </c>
      <c r="E1866" s="802">
        <v>18.79</v>
      </c>
      <c r="F1866" s="863">
        <f t="shared" si="28"/>
        <v>75160</v>
      </c>
    </row>
    <row r="1867" spans="1:6" ht="12.75" customHeight="1">
      <c r="A1867" s="811">
        <v>150211</v>
      </c>
      <c r="B1867" s="812" t="s">
        <v>1903</v>
      </c>
      <c r="C1867" s="813" t="s">
        <v>109</v>
      </c>
      <c r="D1867" s="802">
        <v>1600</v>
      </c>
      <c r="E1867" s="802">
        <v>32.159999999999997</v>
      </c>
      <c r="F1867" s="863">
        <f t="shared" si="28"/>
        <v>51456</v>
      </c>
    </row>
    <row r="1868" spans="1:6" ht="12.75">
      <c r="A1868" s="811">
        <v>150212</v>
      </c>
      <c r="B1868" s="812" t="s">
        <v>1904</v>
      </c>
      <c r="C1868" s="813" t="s">
        <v>109</v>
      </c>
      <c r="D1868" s="802">
        <v>4000</v>
      </c>
      <c r="E1868" s="802">
        <v>9.73</v>
      </c>
      <c r="F1868" s="863">
        <f t="shared" si="28"/>
        <v>38920</v>
      </c>
    </row>
    <row r="1869" spans="1:6" ht="12.75">
      <c r="A1869" s="811">
        <v>150213</v>
      </c>
      <c r="B1869" s="812" t="s">
        <v>1905</v>
      </c>
      <c r="C1869" s="813" t="s">
        <v>109</v>
      </c>
      <c r="D1869" s="802">
        <v>1600</v>
      </c>
      <c r="E1869" s="802">
        <v>22.16</v>
      </c>
      <c r="F1869" s="863">
        <f t="shared" si="28"/>
        <v>35456</v>
      </c>
    </row>
    <row r="1870" spans="1:6" ht="12.75">
      <c r="A1870" s="811">
        <v>150214</v>
      </c>
      <c r="B1870" s="812" t="s">
        <v>1906</v>
      </c>
      <c r="C1870" s="813" t="s">
        <v>122</v>
      </c>
      <c r="D1870" s="802">
        <v>2400</v>
      </c>
      <c r="E1870" s="802">
        <v>3.34</v>
      </c>
      <c r="F1870" s="863">
        <f t="shared" si="28"/>
        <v>8016</v>
      </c>
    </row>
    <row r="1871" spans="1:6" ht="25.5">
      <c r="A1871" s="811">
        <v>150240</v>
      </c>
      <c r="B1871" s="812" t="s">
        <v>1907</v>
      </c>
      <c r="C1871" s="813" t="s">
        <v>109</v>
      </c>
      <c r="D1871" s="802">
        <v>400</v>
      </c>
      <c r="E1871" s="802">
        <v>13.51</v>
      </c>
      <c r="F1871" s="863">
        <f t="shared" ref="F1871:F1934" si="29" xml:space="preserve"> ROUND(D1871*E1871,2)</f>
        <v>5404</v>
      </c>
    </row>
    <row r="1872" spans="1:6" ht="12.75">
      <c r="A1872" s="811">
        <v>150255</v>
      </c>
      <c r="B1872" s="812" t="s">
        <v>1908</v>
      </c>
      <c r="C1872" s="813" t="s">
        <v>109</v>
      </c>
      <c r="D1872" s="802">
        <v>400</v>
      </c>
      <c r="E1872" s="802">
        <v>16.760000000000002</v>
      </c>
      <c r="F1872" s="863">
        <f t="shared" si="29"/>
        <v>6704</v>
      </c>
    </row>
    <row r="1873" spans="1:6" ht="25.5">
      <c r="A1873" s="817">
        <v>150259</v>
      </c>
      <c r="B1873" s="818" t="s">
        <v>1909</v>
      </c>
      <c r="C1873" s="819" t="s">
        <v>122</v>
      </c>
      <c r="D1873" s="802">
        <v>400</v>
      </c>
      <c r="E1873" s="803">
        <v>3.15</v>
      </c>
      <c r="F1873" s="865">
        <f t="shared" si="29"/>
        <v>1260</v>
      </c>
    </row>
    <row r="1874" spans="1:6" ht="25.5">
      <c r="A1874" s="808">
        <v>150260</v>
      </c>
      <c r="B1874" s="809" t="s">
        <v>1910</v>
      </c>
      <c r="C1874" s="810" t="s">
        <v>109</v>
      </c>
      <c r="D1874" s="802">
        <v>1600</v>
      </c>
      <c r="E1874" s="801">
        <v>15.73</v>
      </c>
      <c r="F1874" s="863">
        <f t="shared" si="29"/>
        <v>25168</v>
      </c>
    </row>
    <row r="1875" spans="1:6" ht="12.75">
      <c r="A1875" s="811">
        <v>150261</v>
      </c>
      <c r="B1875" s="812" t="s">
        <v>1911</v>
      </c>
      <c r="C1875" s="813" t="s">
        <v>109</v>
      </c>
      <c r="D1875" s="802">
        <v>800</v>
      </c>
      <c r="E1875" s="802">
        <v>18.579999999999998</v>
      </c>
      <c r="F1875" s="863">
        <f t="shared" si="29"/>
        <v>14864</v>
      </c>
    </row>
    <row r="1876" spans="1:6" ht="12.75">
      <c r="A1876" s="814">
        <v>150300</v>
      </c>
      <c r="B1876" s="815" t="s">
        <v>1912</v>
      </c>
      <c r="C1876" s="816" t="s">
        <v>134</v>
      </c>
      <c r="D1876" s="802"/>
      <c r="E1876" s="802"/>
      <c r="F1876" s="863">
        <f t="shared" si="29"/>
        <v>0</v>
      </c>
    </row>
    <row r="1877" spans="1:6" ht="12.75">
      <c r="A1877" s="811">
        <v>150304</v>
      </c>
      <c r="B1877" s="812" t="s">
        <v>1913</v>
      </c>
      <c r="C1877" s="813" t="s">
        <v>122</v>
      </c>
      <c r="D1877" s="802">
        <v>1600</v>
      </c>
      <c r="E1877" s="802">
        <v>5.5</v>
      </c>
      <c r="F1877" s="863">
        <f t="shared" si="29"/>
        <v>8800</v>
      </c>
    </row>
    <row r="1878" spans="1:6" ht="12.75">
      <c r="A1878" s="811">
        <v>150305</v>
      </c>
      <c r="B1878" s="812" t="s">
        <v>1914</v>
      </c>
      <c r="C1878" s="813" t="s">
        <v>109</v>
      </c>
      <c r="D1878" s="802">
        <v>400</v>
      </c>
      <c r="E1878" s="802">
        <v>37.299999999999997</v>
      </c>
      <c r="F1878" s="863">
        <f t="shared" si="29"/>
        <v>14920</v>
      </c>
    </row>
    <row r="1879" spans="1:6" ht="12.75">
      <c r="A1879" s="811">
        <v>150307</v>
      </c>
      <c r="B1879" s="812" t="s">
        <v>1915</v>
      </c>
      <c r="C1879" s="813" t="s">
        <v>109</v>
      </c>
      <c r="D1879" s="802">
        <v>400</v>
      </c>
      <c r="E1879" s="802">
        <v>15.59</v>
      </c>
      <c r="F1879" s="863">
        <f t="shared" si="29"/>
        <v>6236</v>
      </c>
    </row>
    <row r="1880" spans="1:6" ht="12.75">
      <c r="A1880" s="811">
        <v>150309</v>
      </c>
      <c r="B1880" s="812" t="s">
        <v>1916</v>
      </c>
      <c r="C1880" s="813" t="s">
        <v>122</v>
      </c>
      <c r="D1880" s="802">
        <v>400</v>
      </c>
      <c r="E1880" s="802">
        <v>9.3000000000000007</v>
      </c>
      <c r="F1880" s="863">
        <f t="shared" si="29"/>
        <v>3720</v>
      </c>
    </row>
    <row r="1881" spans="1:6" ht="12.75">
      <c r="A1881" s="811">
        <v>150310</v>
      </c>
      <c r="B1881" s="812" t="s">
        <v>1917</v>
      </c>
      <c r="C1881" s="813" t="s">
        <v>109</v>
      </c>
      <c r="D1881" s="802">
        <v>4000</v>
      </c>
      <c r="E1881" s="802">
        <v>38.199999999999996</v>
      </c>
      <c r="F1881" s="863">
        <f t="shared" si="29"/>
        <v>152800</v>
      </c>
    </row>
    <row r="1882" spans="1:6" ht="12.75">
      <c r="A1882" s="811">
        <v>150312</v>
      </c>
      <c r="B1882" s="812" t="s">
        <v>1918</v>
      </c>
      <c r="C1882" s="813" t="s">
        <v>109</v>
      </c>
      <c r="D1882" s="802">
        <v>4000</v>
      </c>
      <c r="E1882" s="802">
        <v>16.11</v>
      </c>
      <c r="F1882" s="863">
        <f t="shared" si="29"/>
        <v>64440</v>
      </c>
    </row>
    <row r="1883" spans="1:6" ht="12.75">
      <c r="A1883" s="811">
        <v>150314</v>
      </c>
      <c r="B1883" s="812" t="s">
        <v>1919</v>
      </c>
      <c r="C1883" s="813" t="s">
        <v>122</v>
      </c>
      <c r="D1883" s="802">
        <v>400</v>
      </c>
      <c r="E1883" s="802">
        <v>9.66</v>
      </c>
      <c r="F1883" s="863">
        <f t="shared" si="29"/>
        <v>3864</v>
      </c>
    </row>
    <row r="1884" spans="1:6" ht="12.75">
      <c r="A1884" s="811">
        <v>150330</v>
      </c>
      <c r="B1884" s="812" t="s">
        <v>1920</v>
      </c>
      <c r="C1884" s="813" t="s">
        <v>109</v>
      </c>
      <c r="D1884" s="802">
        <v>400</v>
      </c>
      <c r="E1884" s="802">
        <v>38.71</v>
      </c>
      <c r="F1884" s="863">
        <f t="shared" si="29"/>
        <v>15484</v>
      </c>
    </row>
    <row r="1885" spans="1:6" ht="12.75">
      <c r="A1885" s="811">
        <v>150332</v>
      </c>
      <c r="B1885" s="812" t="s">
        <v>1921</v>
      </c>
      <c r="C1885" s="813" t="s">
        <v>109</v>
      </c>
      <c r="D1885" s="802">
        <v>400</v>
      </c>
      <c r="E1885" s="802">
        <v>16.43</v>
      </c>
      <c r="F1885" s="863">
        <f t="shared" si="29"/>
        <v>6572</v>
      </c>
    </row>
    <row r="1886" spans="1:6" ht="12.75">
      <c r="A1886" s="811">
        <v>150334</v>
      </c>
      <c r="B1886" s="812" t="s">
        <v>1922</v>
      </c>
      <c r="C1886" s="813" t="s">
        <v>122</v>
      </c>
      <c r="D1886" s="802">
        <v>160</v>
      </c>
      <c r="E1886" s="802">
        <v>9.86</v>
      </c>
      <c r="F1886" s="863">
        <f t="shared" si="29"/>
        <v>1577.6</v>
      </c>
    </row>
    <row r="1887" spans="1:6" ht="12.75">
      <c r="A1887" s="814">
        <v>155000</v>
      </c>
      <c r="B1887" s="815" t="s">
        <v>254</v>
      </c>
      <c r="C1887" s="816" t="s">
        <v>134</v>
      </c>
      <c r="D1887" s="802"/>
      <c r="E1887" s="802"/>
      <c r="F1887" s="863"/>
    </row>
    <row r="1888" spans="1:6" ht="12.75">
      <c r="A1888" s="811">
        <v>155001</v>
      </c>
      <c r="B1888" s="812" t="s">
        <v>1923</v>
      </c>
      <c r="C1888" s="813" t="s">
        <v>109</v>
      </c>
      <c r="D1888" s="802">
        <v>800</v>
      </c>
      <c r="E1888" s="802">
        <v>1.81</v>
      </c>
      <c r="F1888" s="863">
        <f t="shared" si="29"/>
        <v>1448</v>
      </c>
    </row>
    <row r="1889" spans="1:6" ht="12.75">
      <c r="A1889" s="811">
        <v>155003</v>
      </c>
      <c r="B1889" s="812" t="s">
        <v>1924</v>
      </c>
      <c r="C1889" s="813" t="s">
        <v>109</v>
      </c>
      <c r="D1889" s="802">
        <v>1600</v>
      </c>
      <c r="E1889" s="802">
        <v>4.1499999999999995</v>
      </c>
      <c r="F1889" s="863">
        <f t="shared" si="29"/>
        <v>6640</v>
      </c>
    </row>
    <row r="1890" spans="1:6" ht="12.75">
      <c r="A1890" s="811">
        <v>155004</v>
      </c>
      <c r="B1890" s="812" t="s">
        <v>1925</v>
      </c>
      <c r="C1890" s="813" t="s">
        <v>109</v>
      </c>
      <c r="D1890" s="802">
        <v>1600</v>
      </c>
      <c r="E1890" s="802">
        <v>7.6</v>
      </c>
      <c r="F1890" s="863">
        <f t="shared" si="29"/>
        <v>12160</v>
      </c>
    </row>
    <row r="1891" spans="1:6" ht="12.75">
      <c r="A1891" s="811">
        <v>155005</v>
      </c>
      <c r="B1891" s="812" t="s">
        <v>1926</v>
      </c>
      <c r="C1891" s="813" t="s">
        <v>109</v>
      </c>
      <c r="D1891" s="802">
        <v>160</v>
      </c>
      <c r="E1891" s="802">
        <v>76.430000000000007</v>
      </c>
      <c r="F1891" s="863">
        <f t="shared" si="29"/>
        <v>12228.8</v>
      </c>
    </row>
    <row r="1892" spans="1:6" ht="12.75">
      <c r="A1892" s="811">
        <v>155010</v>
      </c>
      <c r="B1892" s="812" t="s">
        <v>1927</v>
      </c>
      <c r="C1892" s="813" t="s">
        <v>109</v>
      </c>
      <c r="D1892" s="802">
        <v>400</v>
      </c>
      <c r="E1892" s="802">
        <v>5.66</v>
      </c>
      <c r="F1892" s="863">
        <f t="shared" si="29"/>
        <v>2264</v>
      </c>
    </row>
    <row r="1893" spans="1:6" ht="12.75">
      <c r="A1893" s="811">
        <v>155011</v>
      </c>
      <c r="B1893" s="812" t="s">
        <v>1928</v>
      </c>
      <c r="C1893" s="813" t="s">
        <v>109</v>
      </c>
      <c r="D1893" s="802">
        <v>400</v>
      </c>
      <c r="E1893" s="802">
        <v>9.3999999999999986</v>
      </c>
      <c r="F1893" s="863">
        <f t="shared" si="29"/>
        <v>3760</v>
      </c>
    </row>
    <row r="1894" spans="1:6" ht="12.75">
      <c r="A1894" s="811">
        <v>155013</v>
      </c>
      <c r="B1894" s="812" t="s">
        <v>1929</v>
      </c>
      <c r="C1894" s="813" t="s">
        <v>122</v>
      </c>
      <c r="D1894" s="802">
        <v>400</v>
      </c>
      <c r="E1894" s="802">
        <v>0.95</v>
      </c>
      <c r="F1894" s="863">
        <f t="shared" si="29"/>
        <v>380</v>
      </c>
    </row>
    <row r="1895" spans="1:6" ht="12.75">
      <c r="A1895" s="811">
        <v>155014</v>
      </c>
      <c r="B1895" s="812" t="s">
        <v>1930</v>
      </c>
      <c r="C1895" s="813" t="s">
        <v>122</v>
      </c>
      <c r="D1895" s="802">
        <v>400</v>
      </c>
      <c r="E1895" s="802">
        <v>1.34</v>
      </c>
      <c r="F1895" s="863">
        <f t="shared" si="29"/>
        <v>536</v>
      </c>
    </row>
    <row r="1896" spans="1:6" ht="12.75">
      <c r="A1896" s="811">
        <v>155020</v>
      </c>
      <c r="B1896" s="812" t="s">
        <v>1931</v>
      </c>
      <c r="C1896" s="813" t="s">
        <v>109</v>
      </c>
      <c r="D1896" s="802">
        <v>800</v>
      </c>
      <c r="E1896" s="802">
        <v>5.58</v>
      </c>
      <c r="F1896" s="863">
        <f t="shared" si="29"/>
        <v>4464</v>
      </c>
    </row>
    <row r="1897" spans="1:6" ht="12.75">
      <c r="A1897" s="811">
        <v>155021</v>
      </c>
      <c r="B1897" s="812" t="s">
        <v>1932</v>
      </c>
      <c r="C1897" s="813" t="s">
        <v>109</v>
      </c>
      <c r="D1897" s="802">
        <v>800</v>
      </c>
      <c r="E1897" s="802">
        <v>8.5</v>
      </c>
      <c r="F1897" s="863">
        <f t="shared" si="29"/>
        <v>6800</v>
      </c>
    </row>
    <row r="1898" spans="1:6" ht="12.75">
      <c r="A1898" s="811">
        <v>155023</v>
      </c>
      <c r="B1898" s="812" t="s">
        <v>1933</v>
      </c>
      <c r="C1898" s="813" t="s">
        <v>109</v>
      </c>
      <c r="D1898" s="802">
        <v>160</v>
      </c>
      <c r="E1898" s="802">
        <v>76.430000000000007</v>
      </c>
      <c r="F1898" s="863">
        <f t="shared" si="29"/>
        <v>12228.8</v>
      </c>
    </row>
    <row r="1899" spans="1:6" ht="12.75">
      <c r="A1899" s="814">
        <v>158000</v>
      </c>
      <c r="B1899" s="815" t="s">
        <v>264</v>
      </c>
      <c r="C1899" s="816" t="s">
        <v>134</v>
      </c>
      <c r="D1899" s="802"/>
      <c r="E1899" s="802"/>
      <c r="F1899" s="863"/>
    </row>
    <row r="1900" spans="1:6" ht="12.75">
      <c r="A1900" s="811">
        <v>158001</v>
      </c>
      <c r="B1900" s="812" t="s">
        <v>1934</v>
      </c>
      <c r="C1900" s="813" t="s">
        <v>109</v>
      </c>
      <c r="D1900" s="802">
        <v>4000</v>
      </c>
      <c r="E1900" s="802">
        <v>12.81</v>
      </c>
      <c r="F1900" s="863">
        <f t="shared" si="29"/>
        <v>51240</v>
      </c>
    </row>
    <row r="1901" spans="1:6" ht="12" customHeight="1">
      <c r="A1901" s="811">
        <v>158005</v>
      </c>
      <c r="B1901" s="812" t="s">
        <v>1935</v>
      </c>
      <c r="C1901" s="813" t="s">
        <v>109</v>
      </c>
      <c r="D1901" s="802">
        <v>4000</v>
      </c>
      <c r="E1901" s="802">
        <v>13.66</v>
      </c>
      <c r="F1901" s="863">
        <f t="shared" si="29"/>
        <v>54640</v>
      </c>
    </row>
    <row r="1902" spans="1:6" ht="12.75">
      <c r="A1902" s="811">
        <v>158011</v>
      </c>
      <c r="B1902" s="812" t="s">
        <v>1936</v>
      </c>
      <c r="C1902" s="813" t="s">
        <v>109</v>
      </c>
      <c r="D1902" s="802">
        <v>80</v>
      </c>
      <c r="E1902" s="802">
        <v>16.190000000000001</v>
      </c>
      <c r="F1902" s="863">
        <f t="shared" si="29"/>
        <v>1295.2</v>
      </c>
    </row>
    <row r="1903" spans="1:6" ht="12.75">
      <c r="A1903" s="811">
        <v>158012</v>
      </c>
      <c r="B1903" s="812" t="s">
        <v>1937</v>
      </c>
      <c r="C1903" s="813" t="s">
        <v>109</v>
      </c>
      <c r="D1903" s="802">
        <v>80</v>
      </c>
      <c r="E1903" s="802">
        <v>8.0500000000000007</v>
      </c>
      <c r="F1903" s="863">
        <f t="shared" si="29"/>
        <v>644</v>
      </c>
    </row>
    <row r="1904" spans="1:6" ht="12.75">
      <c r="A1904" s="811">
        <v>158013</v>
      </c>
      <c r="B1904" s="812" t="s">
        <v>1938</v>
      </c>
      <c r="C1904" s="813" t="s">
        <v>109</v>
      </c>
      <c r="D1904" s="802">
        <v>80</v>
      </c>
      <c r="E1904" s="802">
        <v>12.11</v>
      </c>
      <c r="F1904" s="863">
        <f t="shared" si="29"/>
        <v>968.8</v>
      </c>
    </row>
    <row r="1905" spans="1:6" ht="12.75">
      <c r="A1905" s="811">
        <v>158014</v>
      </c>
      <c r="B1905" s="812" t="s">
        <v>1939</v>
      </c>
      <c r="C1905" s="813" t="s">
        <v>122</v>
      </c>
      <c r="D1905" s="802">
        <v>80</v>
      </c>
      <c r="E1905" s="802">
        <v>1.98</v>
      </c>
      <c r="F1905" s="863">
        <f t="shared" si="29"/>
        <v>158.4</v>
      </c>
    </row>
    <row r="1906" spans="1:6" ht="12.75">
      <c r="A1906" s="811">
        <v>158020</v>
      </c>
      <c r="B1906" s="812" t="s">
        <v>1940</v>
      </c>
      <c r="C1906" s="813" t="s">
        <v>109</v>
      </c>
      <c r="D1906" s="802">
        <v>80</v>
      </c>
      <c r="E1906" s="802">
        <v>21.86</v>
      </c>
      <c r="F1906" s="863">
        <f t="shared" si="29"/>
        <v>1748.8</v>
      </c>
    </row>
    <row r="1907" spans="1:6" ht="12.75">
      <c r="A1907" s="811">
        <v>158030</v>
      </c>
      <c r="B1907" s="812" t="s">
        <v>1941</v>
      </c>
      <c r="C1907" s="813" t="s">
        <v>109</v>
      </c>
      <c r="D1907" s="802">
        <v>800</v>
      </c>
      <c r="E1907" s="802">
        <v>16.899999999999999</v>
      </c>
      <c r="F1907" s="863">
        <f t="shared" si="29"/>
        <v>13520</v>
      </c>
    </row>
    <row r="1908" spans="1:6" ht="12.75">
      <c r="A1908" s="811">
        <v>158031</v>
      </c>
      <c r="B1908" s="812" t="s">
        <v>1942</v>
      </c>
      <c r="C1908" s="813" t="s">
        <v>109</v>
      </c>
      <c r="D1908" s="802">
        <v>800</v>
      </c>
      <c r="E1908" s="802">
        <v>8.4</v>
      </c>
      <c r="F1908" s="863">
        <f t="shared" si="29"/>
        <v>6720</v>
      </c>
    </row>
    <row r="1909" spans="1:6" ht="12.75">
      <c r="A1909" s="811">
        <v>158032</v>
      </c>
      <c r="B1909" s="812" t="s">
        <v>1943</v>
      </c>
      <c r="C1909" s="813" t="s">
        <v>109</v>
      </c>
      <c r="D1909" s="802">
        <v>400</v>
      </c>
      <c r="E1909" s="802">
        <v>12.84</v>
      </c>
      <c r="F1909" s="863">
        <f t="shared" si="29"/>
        <v>5136</v>
      </c>
    </row>
    <row r="1910" spans="1:6" ht="12.75">
      <c r="A1910" s="811">
        <v>158033</v>
      </c>
      <c r="B1910" s="812" t="s">
        <v>1944</v>
      </c>
      <c r="C1910" s="813" t="s">
        <v>122</v>
      </c>
      <c r="D1910" s="802">
        <v>400</v>
      </c>
      <c r="E1910" s="802">
        <v>2.11</v>
      </c>
      <c r="F1910" s="863">
        <f t="shared" si="29"/>
        <v>844</v>
      </c>
    </row>
    <row r="1911" spans="1:6" ht="12.75">
      <c r="A1911" s="811">
        <v>158034</v>
      </c>
      <c r="B1911" s="812" t="s">
        <v>1945</v>
      </c>
      <c r="C1911" s="813" t="s">
        <v>109</v>
      </c>
      <c r="D1911" s="802">
        <v>400</v>
      </c>
      <c r="E1911" s="802">
        <v>22.4</v>
      </c>
      <c r="F1911" s="863">
        <f t="shared" si="29"/>
        <v>8960</v>
      </c>
    </row>
    <row r="1912" spans="1:6" ht="12.75">
      <c r="A1912" s="811">
        <v>158040</v>
      </c>
      <c r="B1912" s="812" t="s">
        <v>1946</v>
      </c>
      <c r="C1912" s="813" t="s">
        <v>109</v>
      </c>
      <c r="D1912" s="802">
        <v>400</v>
      </c>
      <c r="E1912" s="802">
        <v>22.71</v>
      </c>
      <c r="F1912" s="863">
        <f t="shared" si="29"/>
        <v>9084</v>
      </c>
    </row>
    <row r="1913" spans="1:6" ht="12.75">
      <c r="A1913" s="820">
        <v>170000</v>
      </c>
      <c r="B1913" s="821" t="s">
        <v>1947</v>
      </c>
      <c r="C1913" s="822"/>
      <c r="D1913" s="802"/>
      <c r="E1913" s="802"/>
      <c r="F1913" s="863"/>
    </row>
    <row r="1914" spans="1:6" ht="12.75">
      <c r="A1914" s="814">
        <v>170100</v>
      </c>
      <c r="B1914" s="815" t="s">
        <v>1948</v>
      </c>
      <c r="C1914" s="816" t="s">
        <v>134</v>
      </c>
      <c r="D1914" s="802"/>
      <c r="E1914" s="802"/>
      <c r="F1914" s="863"/>
    </row>
    <row r="1915" spans="1:6" ht="12.75" customHeight="1">
      <c r="A1915" s="811">
        <v>170117</v>
      </c>
      <c r="B1915" s="812" t="s">
        <v>1949</v>
      </c>
      <c r="C1915" s="813" t="s">
        <v>122</v>
      </c>
      <c r="D1915" s="802">
        <v>160</v>
      </c>
      <c r="E1915" s="802">
        <v>292.39999999999998</v>
      </c>
      <c r="F1915" s="863">
        <f t="shared" si="29"/>
        <v>46784</v>
      </c>
    </row>
    <row r="1916" spans="1:6" ht="12.75" customHeight="1">
      <c r="A1916" s="811">
        <v>170118</v>
      </c>
      <c r="B1916" s="812" t="s">
        <v>1950</v>
      </c>
      <c r="C1916" s="813" t="s">
        <v>122</v>
      </c>
      <c r="D1916" s="802">
        <v>160</v>
      </c>
      <c r="E1916" s="802">
        <v>265.76</v>
      </c>
      <c r="F1916" s="863">
        <f t="shared" si="29"/>
        <v>42521.599999999999</v>
      </c>
    </row>
    <row r="1917" spans="1:6" ht="12.75">
      <c r="A1917" s="811">
        <v>170120</v>
      </c>
      <c r="B1917" s="812" t="s">
        <v>1951</v>
      </c>
      <c r="C1917" s="813" t="s">
        <v>122</v>
      </c>
      <c r="D1917" s="802">
        <v>160</v>
      </c>
      <c r="E1917" s="802">
        <v>163.08000000000001</v>
      </c>
      <c r="F1917" s="863">
        <f t="shared" si="29"/>
        <v>26092.799999999999</v>
      </c>
    </row>
    <row r="1918" spans="1:6" ht="12.75">
      <c r="A1918" s="811">
        <v>170121</v>
      </c>
      <c r="B1918" s="812" t="s">
        <v>1952</v>
      </c>
      <c r="C1918" s="813" t="s">
        <v>122</v>
      </c>
      <c r="D1918" s="802">
        <v>160</v>
      </c>
      <c r="E1918" s="802">
        <v>168.91</v>
      </c>
      <c r="F1918" s="863">
        <f t="shared" si="29"/>
        <v>27025.599999999999</v>
      </c>
    </row>
    <row r="1919" spans="1:6" ht="12.75">
      <c r="A1919" s="811">
        <v>170122</v>
      </c>
      <c r="B1919" s="812" t="s">
        <v>1953</v>
      </c>
      <c r="C1919" s="813" t="s">
        <v>122</v>
      </c>
      <c r="D1919" s="802">
        <v>160</v>
      </c>
      <c r="E1919" s="802">
        <v>171</v>
      </c>
      <c r="F1919" s="863">
        <f t="shared" si="29"/>
        <v>27360</v>
      </c>
    </row>
    <row r="1920" spans="1:6" ht="12.75">
      <c r="A1920" s="811">
        <v>170123</v>
      </c>
      <c r="B1920" s="812" t="s">
        <v>1954</v>
      </c>
      <c r="C1920" s="813" t="s">
        <v>122</v>
      </c>
      <c r="D1920" s="802">
        <v>160</v>
      </c>
      <c r="E1920" s="802">
        <v>351.36</v>
      </c>
      <c r="F1920" s="863">
        <f t="shared" si="29"/>
        <v>56217.599999999999</v>
      </c>
    </row>
    <row r="1921" spans="1:6" ht="12.75">
      <c r="A1921" s="811">
        <v>170124</v>
      </c>
      <c r="B1921" s="812" t="s">
        <v>1955</v>
      </c>
      <c r="C1921" s="813" t="s">
        <v>122</v>
      </c>
      <c r="D1921" s="802">
        <v>160</v>
      </c>
      <c r="E1921" s="802">
        <v>235.14</v>
      </c>
      <c r="F1921" s="863">
        <f t="shared" si="29"/>
        <v>37622.400000000001</v>
      </c>
    </row>
    <row r="1922" spans="1:6" ht="12.75">
      <c r="A1922" s="811">
        <v>170125</v>
      </c>
      <c r="B1922" s="812" t="s">
        <v>1956</v>
      </c>
      <c r="C1922" s="813" t="s">
        <v>122</v>
      </c>
      <c r="D1922" s="802">
        <v>160</v>
      </c>
      <c r="E1922" s="802">
        <v>177.28</v>
      </c>
      <c r="F1922" s="863">
        <f t="shared" si="29"/>
        <v>28364.799999999999</v>
      </c>
    </row>
    <row r="1923" spans="1:6" ht="12.75">
      <c r="A1923" s="811">
        <v>170126</v>
      </c>
      <c r="B1923" s="812" t="s">
        <v>1957</v>
      </c>
      <c r="C1923" s="813" t="s">
        <v>122</v>
      </c>
      <c r="D1923" s="802">
        <v>160</v>
      </c>
      <c r="E1923" s="802">
        <v>150.76</v>
      </c>
      <c r="F1923" s="863">
        <f t="shared" si="29"/>
        <v>24121.599999999999</v>
      </c>
    </row>
    <row r="1924" spans="1:6" ht="12.75">
      <c r="A1924" s="811">
        <v>170127</v>
      </c>
      <c r="B1924" s="812" t="s">
        <v>1958</v>
      </c>
      <c r="C1924" s="813" t="s">
        <v>122</v>
      </c>
      <c r="D1924" s="802">
        <v>400</v>
      </c>
      <c r="E1924" s="802">
        <v>323.2</v>
      </c>
      <c r="F1924" s="863">
        <f t="shared" si="29"/>
        <v>129280</v>
      </c>
    </row>
    <row r="1925" spans="1:6" ht="12.75">
      <c r="A1925" s="811">
        <v>170128</v>
      </c>
      <c r="B1925" s="812" t="s">
        <v>1959</v>
      </c>
      <c r="C1925" s="813" t="s">
        <v>122</v>
      </c>
      <c r="D1925" s="802">
        <v>160</v>
      </c>
      <c r="E1925" s="802">
        <v>133.33000000000001</v>
      </c>
      <c r="F1925" s="863">
        <f t="shared" si="29"/>
        <v>21332.799999999999</v>
      </c>
    </row>
    <row r="1926" spans="1:6" ht="12.75">
      <c r="A1926" s="811">
        <v>170129</v>
      </c>
      <c r="B1926" s="812" t="s">
        <v>1960</v>
      </c>
      <c r="C1926" s="813" t="s">
        <v>122</v>
      </c>
      <c r="D1926" s="802">
        <v>320</v>
      </c>
      <c r="E1926" s="802">
        <v>470.41</v>
      </c>
      <c r="F1926" s="863">
        <f t="shared" si="29"/>
        <v>150531.20000000001</v>
      </c>
    </row>
    <row r="1927" spans="1:6" ht="12.75">
      <c r="A1927" s="811">
        <v>170130</v>
      </c>
      <c r="B1927" s="812" t="s">
        <v>1961</v>
      </c>
      <c r="C1927" s="813" t="s">
        <v>122</v>
      </c>
      <c r="D1927" s="802">
        <v>80</v>
      </c>
      <c r="E1927" s="802">
        <v>486.04999999999995</v>
      </c>
      <c r="F1927" s="863">
        <f t="shared" si="29"/>
        <v>38884</v>
      </c>
    </row>
    <row r="1928" spans="1:6" ht="12.75">
      <c r="A1928" s="811">
        <v>170131</v>
      </c>
      <c r="B1928" s="812" t="s">
        <v>1962</v>
      </c>
      <c r="C1928" s="813" t="s">
        <v>122</v>
      </c>
      <c r="D1928" s="802">
        <v>80</v>
      </c>
      <c r="E1928" s="802">
        <v>768.49</v>
      </c>
      <c r="F1928" s="863">
        <f t="shared" si="29"/>
        <v>61479.199999999997</v>
      </c>
    </row>
    <row r="1929" spans="1:6" ht="12.75">
      <c r="A1929" s="811">
        <v>170132</v>
      </c>
      <c r="B1929" s="812" t="s">
        <v>1963</v>
      </c>
      <c r="C1929" s="813" t="s">
        <v>122</v>
      </c>
      <c r="D1929" s="802">
        <v>80</v>
      </c>
      <c r="E1929" s="802">
        <v>869.18</v>
      </c>
      <c r="F1929" s="863">
        <f t="shared" si="29"/>
        <v>69534.399999999994</v>
      </c>
    </row>
    <row r="1930" spans="1:6" ht="12.75">
      <c r="A1930" s="811">
        <v>170133</v>
      </c>
      <c r="B1930" s="812" t="s">
        <v>1964</v>
      </c>
      <c r="C1930" s="813" t="s">
        <v>122</v>
      </c>
      <c r="D1930" s="802">
        <v>80</v>
      </c>
      <c r="E1930" s="802">
        <v>194.3</v>
      </c>
      <c r="F1930" s="863">
        <f t="shared" si="29"/>
        <v>15544</v>
      </c>
    </row>
    <row r="1931" spans="1:6" ht="12.75">
      <c r="A1931" s="811">
        <v>170134</v>
      </c>
      <c r="B1931" s="812" t="s">
        <v>1965</v>
      </c>
      <c r="C1931" s="813" t="s">
        <v>132</v>
      </c>
      <c r="D1931" s="802">
        <v>4</v>
      </c>
      <c r="E1931" s="802">
        <v>2147.83</v>
      </c>
      <c r="F1931" s="863">
        <f t="shared" si="29"/>
        <v>8591.32</v>
      </c>
    </row>
    <row r="1932" spans="1:6" ht="12.75">
      <c r="A1932" s="811">
        <v>170135</v>
      </c>
      <c r="B1932" s="812" t="s">
        <v>1966</v>
      </c>
      <c r="C1932" s="813" t="s">
        <v>132</v>
      </c>
      <c r="D1932" s="802">
        <v>4</v>
      </c>
      <c r="E1932" s="802">
        <v>1853.34</v>
      </c>
      <c r="F1932" s="863">
        <f t="shared" si="29"/>
        <v>7413.36</v>
      </c>
    </row>
    <row r="1933" spans="1:6" ht="25.5">
      <c r="A1933" s="811">
        <v>170136</v>
      </c>
      <c r="B1933" s="812" t="s">
        <v>1967</v>
      </c>
      <c r="C1933" s="813" t="s">
        <v>132</v>
      </c>
      <c r="D1933" s="802">
        <v>4</v>
      </c>
      <c r="E1933" s="802">
        <v>2901.89</v>
      </c>
      <c r="F1933" s="863">
        <f t="shared" si="29"/>
        <v>11607.56</v>
      </c>
    </row>
    <row r="1934" spans="1:6" ht="12.75">
      <c r="A1934" s="811">
        <v>170137</v>
      </c>
      <c r="B1934" s="812" t="s">
        <v>1968</v>
      </c>
      <c r="C1934" s="813" t="s">
        <v>132</v>
      </c>
      <c r="D1934" s="802">
        <v>4</v>
      </c>
      <c r="E1934" s="802">
        <v>3472.06</v>
      </c>
      <c r="F1934" s="863">
        <f t="shared" si="29"/>
        <v>13888.24</v>
      </c>
    </row>
    <row r="1935" spans="1:6" ht="12.75">
      <c r="A1935" s="811">
        <v>170138</v>
      </c>
      <c r="B1935" s="812" t="s">
        <v>1969</v>
      </c>
      <c r="C1935" s="813" t="s">
        <v>132</v>
      </c>
      <c r="D1935" s="802">
        <v>4</v>
      </c>
      <c r="E1935" s="802">
        <v>4714.9399999999996</v>
      </c>
      <c r="F1935" s="863">
        <f t="shared" ref="F1935:F1998" si="30" xml:space="preserve"> ROUND(D1935*E1935,2)</f>
        <v>18859.759999999998</v>
      </c>
    </row>
    <row r="1936" spans="1:6" ht="12.75">
      <c r="A1936" s="811">
        <v>170140</v>
      </c>
      <c r="B1936" s="812" t="s">
        <v>1970</v>
      </c>
      <c r="C1936" s="813" t="s">
        <v>109</v>
      </c>
      <c r="D1936" s="802">
        <v>40</v>
      </c>
      <c r="E1936" s="802">
        <v>371.88</v>
      </c>
      <c r="F1936" s="863">
        <f t="shared" si="30"/>
        <v>14875.2</v>
      </c>
    </row>
    <row r="1937" spans="1:6" ht="12.75">
      <c r="A1937" s="811">
        <v>170141</v>
      </c>
      <c r="B1937" s="812" t="s">
        <v>1971</v>
      </c>
      <c r="C1937" s="813" t="s">
        <v>109</v>
      </c>
      <c r="D1937" s="802">
        <v>40</v>
      </c>
      <c r="E1937" s="802">
        <v>292.38</v>
      </c>
      <c r="F1937" s="863">
        <f t="shared" si="30"/>
        <v>11695.2</v>
      </c>
    </row>
    <row r="1938" spans="1:6" ht="12.75">
      <c r="A1938" s="811">
        <v>170142</v>
      </c>
      <c r="B1938" s="812" t="s">
        <v>1972</v>
      </c>
      <c r="C1938" s="813" t="s">
        <v>109</v>
      </c>
      <c r="D1938" s="802">
        <v>40</v>
      </c>
      <c r="E1938" s="802">
        <v>369.58</v>
      </c>
      <c r="F1938" s="863">
        <f t="shared" si="30"/>
        <v>14783.2</v>
      </c>
    </row>
    <row r="1939" spans="1:6" ht="12.75">
      <c r="A1939" s="811">
        <v>170143</v>
      </c>
      <c r="B1939" s="812" t="s">
        <v>1973</v>
      </c>
      <c r="C1939" s="813" t="s">
        <v>109</v>
      </c>
      <c r="D1939" s="802">
        <v>40</v>
      </c>
      <c r="E1939" s="802">
        <v>289.10000000000002</v>
      </c>
      <c r="F1939" s="863">
        <f t="shared" si="30"/>
        <v>11564</v>
      </c>
    </row>
    <row r="1940" spans="1:6" ht="12.75">
      <c r="A1940" s="811">
        <v>170144</v>
      </c>
      <c r="B1940" s="812" t="s">
        <v>1974</v>
      </c>
      <c r="C1940" s="813" t="s">
        <v>109</v>
      </c>
      <c r="D1940" s="802">
        <v>40</v>
      </c>
      <c r="E1940" s="802">
        <v>385.06</v>
      </c>
      <c r="F1940" s="863">
        <f t="shared" si="30"/>
        <v>15402.4</v>
      </c>
    </row>
    <row r="1941" spans="1:6" ht="12.75">
      <c r="A1941" s="811">
        <v>170145</v>
      </c>
      <c r="B1941" s="812" t="s">
        <v>1975</v>
      </c>
      <c r="C1941" s="813" t="s">
        <v>109</v>
      </c>
      <c r="D1941" s="802">
        <v>40</v>
      </c>
      <c r="E1941" s="802">
        <v>306.38</v>
      </c>
      <c r="F1941" s="863">
        <f t="shared" si="30"/>
        <v>12255.2</v>
      </c>
    </row>
    <row r="1942" spans="1:6" ht="25.5">
      <c r="A1942" s="811">
        <v>170155</v>
      </c>
      <c r="B1942" s="812" t="s">
        <v>1976</v>
      </c>
      <c r="C1942" s="813" t="s">
        <v>122</v>
      </c>
      <c r="D1942" s="802">
        <v>16</v>
      </c>
      <c r="E1942" s="802">
        <v>679.14</v>
      </c>
      <c r="F1942" s="863">
        <f t="shared" si="30"/>
        <v>10866.24</v>
      </c>
    </row>
    <row r="1943" spans="1:6" ht="12.75">
      <c r="A1943" s="811">
        <v>170157</v>
      </c>
      <c r="B1943" s="812" t="s">
        <v>1977</v>
      </c>
      <c r="C1943" s="813" t="s">
        <v>122</v>
      </c>
      <c r="D1943" s="802">
        <v>16</v>
      </c>
      <c r="E1943" s="802">
        <v>532.73</v>
      </c>
      <c r="F1943" s="863">
        <f t="shared" si="30"/>
        <v>8523.68</v>
      </c>
    </row>
    <row r="1944" spans="1:6" ht="25.5">
      <c r="A1944" s="811">
        <v>170159</v>
      </c>
      <c r="B1944" s="812" t="s">
        <v>1978</v>
      </c>
      <c r="C1944" s="813" t="s">
        <v>122</v>
      </c>
      <c r="D1944" s="802">
        <v>16</v>
      </c>
      <c r="E1944" s="802">
        <v>733.85</v>
      </c>
      <c r="F1944" s="863">
        <f t="shared" si="30"/>
        <v>11741.6</v>
      </c>
    </row>
    <row r="1945" spans="1:6" ht="25.5">
      <c r="A1945" s="817">
        <v>170164</v>
      </c>
      <c r="B1945" s="818" t="s">
        <v>1979</v>
      </c>
      <c r="C1945" s="819" t="s">
        <v>122</v>
      </c>
      <c r="D1945" s="802">
        <v>40</v>
      </c>
      <c r="E1945" s="803">
        <v>506.5</v>
      </c>
      <c r="F1945" s="865">
        <f t="shared" si="30"/>
        <v>20260</v>
      </c>
    </row>
    <row r="1946" spans="1:6" ht="25.5">
      <c r="A1946" s="808">
        <v>170165</v>
      </c>
      <c r="B1946" s="809" t="s">
        <v>1980</v>
      </c>
      <c r="C1946" s="810" t="s">
        <v>109</v>
      </c>
      <c r="D1946" s="802">
        <v>40</v>
      </c>
      <c r="E1946" s="801">
        <v>59.06</v>
      </c>
      <c r="F1946" s="863">
        <f t="shared" si="30"/>
        <v>2362.4</v>
      </c>
    </row>
    <row r="1947" spans="1:6" ht="25.5">
      <c r="A1947" s="811">
        <v>170190</v>
      </c>
      <c r="B1947" s="812" t="s">
        <v>1981</v>
      </c>
      <c r="C1947" s="813" t="s">
        <v>109</v>
      </c>
      <c r="D1947" s="802">
        <v>80</v>
      </c>
      <c r="E1947" s="802">
        <v>184.60000000000002</v>
      </c>
      <c r="F1947" s="863">
        <f t="shared" si="30"/>
        <v>14768</v>
      </c>
    </row>
    <row r="1948" spans="1:6" ht="25.5">
      <c r="A1948" s="811">
        <v>170191</v>
      </c>
      <c r="B1948" s="812" t="s">
        <v>1982</v>
      </c>
      <c r="C1948" s="813" t="s">
        <v>109</v>
      </c>
      <c r="D1948" s="802">
        <v>80</v>
      </c>
      <c r="E1948" s="802">
        <v>185.83</v>
      </c>
      <c r="F1948" s="863">
        <f t="shared" si="30"/>
        <v>14866.4</v>
      </c>
    </row>
    <row r="1949" spans="1:6" ht="25.5">
      <c r="A1949" s="811">
        <v>170192</v>
      </c>
      <c r="B1949" s="812" t="s">
        <v>1983</v>
      </c>
      <c r="C1949" s="813" t="s">
        <v>109</v>
      </c>
      <c r="D1949" s="802">
        <v>16</v>
      </c>
      <c r="E1949" s="802">
        <v>873.64</v>
      </c>
      <c r="F1949" s="863">
        <f t="shared" si="30"/>
        <v>13978.24</v>
      </c>
    </row>
    <row r="1950" spans="1:6" ht="25.5">
      <c r="A1950" s="811">
        <v>170193</v>
      </c>
      <c r="B1950" s="812" t="s">
        <v>1984</v>
      </c>
      <c r="C1950" s="813" t="s">
        <v>109</v>
      </c>
      <c r="D1950" s="802">
        <v>16</v>
      </c>
      <c r="E1950" s="802">
        <v>912.45</v>
      </c>
      <c r="F1950" s="863">
        <f t="shared" si="30"/>
        <v>14599.2</v>
      </c>
    </row>
    <row r="1951" spans="1:6" ht="25.5">
      <c r="A1951" s="811">
        <v>170194</v>
      </c>
      <c r="B1951" s="812" t="s">
        <v>1985</v>
      </c>
      <c r="C1951" s="813" t="s">
        <v>109</v>
      </c>
      <c r="D1951" s="802">
        <v>16</v>
      </c>
      <c r="E1951" s="802">
        <v>777.56</v>
      </c>
      <c r="F1951" s="863">
        <f t="shared" si="30"/>
        <v>12440.96</v>
      </c>
    </row>
    <row r="1952" spans="1:6" ht="25.5">
      <c r="A1952" s="811">
        <v>170195</v>
      </c>
      <c r="B1952" s="812" t="s">
        <v>1986</v>
      </c>
      <c r="C1952" s="813" t="s">
        <v>109</v>
      </c>
      <c r="D1952" s="802">
        <v>16</v>
      </c>
      <c r="E1952" s="802">
        <v>816.38</v>
      </c>
      <c r="F1952" s="863">
        <f t="shared" si="30"/>
        <v>13062.08</v>
      </c>
    </row>
    <row r="1953" spans="1:6" ht="25.5">
      <c r="A1953" s="811">
        <v>170196</v>
      </c>
      <c r="B1953" s="812" t="s">
        <v>1987</v>
      </c>
      <c r="C1953" s="813" t="s">
        <v>109</v>
      </c>
      <c r="D1953" s="802">
        <v>16</v>
      </c>
      <c r="E1953" s="802">
        <v>834.54</v>
      </c>
      <c r="F1953" s="863">
        <f t="shared" si="30"/>
        <v>13352.64</v>
      </c>
    </row>
    <row r="1954" spans="1:6" ht="25.5">
      <c r="A1954" s="811">
        <v>170197</v>
      </c>
      <c r="B1954" s="812" t="s">
        <v>1988</v>
      </c>
      <c r="C1954" s="813" t="s">
        <v>109</v>
      </c>
      <c r="D1954" s="802">
        <v>16</v>
      </c>
      <c r="E1954" s="802">
        <v>840.46</v>
      </c>
      <c r="F1954" s="863">
        <f t="shared" si="30"/>
        <v>13447.36</v>
      </c>
    </row>
    <row r="1955" spans="1:6" ht="12.75">
      <c r="A1955" s="814">
        <v>170200</v>
      </c>
      <c r="B1955" s="815" t="s">
        <v>1989</v>
      </c>
      <c r="C1955" s="816" t="s">
        <v>134</v>
      </c>
      <c r="D1955" s="802"/>
      <c r="E1955" s="802"/>
      <c r="F1955" s="863"/>
    </row>
    <row r="1956" spans="1:6" ht="12.75">
      <c r="A1956" s="811">
        <v>170201</v>
      </c>
      <c r="B1956" s="812" t="s">
        <v>1990</v>
      </c>
      <c r="C1956" s="813" t="s">
        <v>101</v>
      </c>
      <c r="D1956" s="802">
        <v>240</v>
      </c>
      <c r="E1956" s="802">
        <v>557.19000000000005</v>
      </c>
      <c r="F1956" s="863">
        <f t="shared" si="30"/>
        <v>133725.6</v>
      </c>
    </row>
    <row r="1957" spans="1:6" ht="12.75">
      <c r="A1957" s="811">
        <v>170202</v>
      </c>
      <c r="B1957" s="812" t="s">
        <v>1991</v>
      </c>
      <c r="C1957" s="813" t="s">
        <v>109</v>
      </c>
      <c r="D1957" s="802">
        <v>2400</v>
      </c>
      <c r="E1957" s="802">
        <v>44.28</v>
      </c>
      <c r="F1957" s="863">
        <f t="shared" si="30"/>
        <v>106272</v>
      </c>
    </row>
    <row r="1958" spans="1:6" ht="12.75">
      <c r="A1958" s="811">
        <v>170207</v>
      </c>
      <c r="B1958" s="812" t="s">
        <v>1992</v>
      </c>
      <c r="C1958" s="813" t="s">
        <v>109</v>
      </c>
      <c r="D1958" s="802">
        <v>400</v>
      </c>
      <c r="E1958" s="802">
        <v>104.7</v>
      </c>
      <c r="F1958" s="863">
        <f t="shared" si="30"/>
        <v>41880</v>
      </c>
    </row>
    <row r="1959" spans="1:6" ht="12.75">
      <c r="A1959" s="811">
        <v>170210</v>
      </c>
      <c r="B1959" s="812" t="s">
        <v>1993</v>
      </c>
      <c r="C1959" s="813" t="s">
        <v>109</v>
      </c>
      <c r="D1959" s="802">
        <v>400</v>
      </c>
      <c r="E1959" s="802">
        <v>63.55</v>
      </c>
      <c r="F1959" s="863">
        <f t="shared" si="30"/>
        <v>25420</v>
      </c>
    </row>
    <row r="1960" spans="1:6" ht="12.75">
      <c r="A1960" s="811">
        <v>170211</v>
      </c>
      <c r="B1960" s="812" t="s">
        <v>1994</v>
      </c>
      <c r="C1960" s="813" t="s">
        <v>109</v>
      </c>
      <c r="D1960" s="802">
        <v>400</v>
      </c>
      <c r="E1960" s="802">
        <v>72.95</v>
      </c>
      <c r="F1960" s="863">
        <f t="shared" si="30"/>
        <v>29180</v>
      </c>
    </row>
    <row r="1961" spans="1:6" ht="12.75">
      <c r="A1961" s="811">
        <v>170212</v>
      </c>
      <c r="B1961" s="812" t="s">
        <v>1995</v>
      </c>
      <c r="C1961" s="813" t="s">
        <v>109</v>
      </c>
      <c r="D1961" s="802">
        <v>160</v>
      </c>
      <c r="E1961" s="802">
        <v>100.23</v>
      </c>
      <c r="F1961" s="863">
        <f t="shared" si="30"/>
        <v>16036.8</v>
      </c>
    </row>
    <row r="1962" spans="1:6" ht="12.75">
      <c r="A1962" s="811">
        <v>170223</v>
      </c>
      <c r="B1962" s="812" t="s">
        <v>1996</v>
      </c>
      <c r="C1962" s="813" t="s">
        <v>109</v>
      </c>
      <c r="D1962" s="802">
        <v>40</v>
      </c>
      <c r="E1962" s="802">
        <v>135.65</v>
      </c>
      <c r="F1962" s="863">
        <f t="shared" si="30"/>
        <v>5426</v>
      </c>
    </row>
    <row r="1963" spans="1:6" ht="12.75">
      <c r="A1963" s="811">
        <v>170224</v>
      </c>
      <c r="B1963" s="812" t="s">
        <v>1997</v>
      </c>
      <c r="C1963" s="813" t="s">
        <v>109</v>
      </c>
      <c r="D1963" s="802">
        <v>40</v>
      </c>
      <c r="E1963" s="802">
        <v>151.96</v>
      </c>
      <c r="F1963" s="863">
        <f t="shared" si="30"/>
        <v>6078.4</v>
      </c>
    </row>
    <row r="1964" spans="1:6" ht="12.75">
      <c r="A1964" s="811">
        <v>170225</v>
      </c>
      <c r="B1964" s="812" t="s">
        <v>1998</v>
      </c>
      <c r="C1964" s="813" t="s">
        <v>109</v>
      </c>
      <c r="D1964" s="802">
        <v>400</v>
      </c>
      <c r="E1964" s="802">
        <v>158.63</v>
      </c>
      <c r="F1964" s="863">
        <f t="shared" si="30"/>
        <v>63452</v>
      </c>
    </row>
    <row r="1965" spans="1:6" ht="12.75">
      <c r="A1965" s="811">
        <v>170226</v>
      </c>
      <c r="B1965" s="812" t="s">
        <v>1999</v>
      </c>
      <c r="C1965" s="813" t="s">
        <v>109</v>
      </c>
      <c r="D1965" s="802">
        <v>80</v>
      </c>
      <c r="E1965" s="802">
        <v>180.55</v>
      </c>
      <c r="F1965" s="863">
        <f t="shared" si="30"/>
        <v>14444</v>
      </c>
    </row>
    <row r="1966" spans="1:6" ht="12.75">
      <c r="A1966" s="811">
        <v>170229</v>
      </c>
      <c r="B1966" s="812" t="s">
        <v>2000</v>
      </c>
      <c r="C1966" s="813" t="s">
        <v>101</v>
      </c>
      <c r="D1966" s="802">
        <v>160</v>
      </c>
      <c r="E1966" s="802">
        <v>141.51</v>
      </c>
      <c r="F1966" s="863">
        <f t="shared" si="30"/>
        <v>22641.599999999999</v>
      </c>
    </row>
    <row r="1967" spans="1:6" ht="12.75">
      <c r="A1967" s="811">
        <v>170230</v>
      </c>
      <c r="B1967" s="812" t="s">
        <v>2001</v>
      </c>
      <c r="C1967" s="813" t="s">
        <v>109</v>
      </c>
      <c r="D1967" s="802">
        <v>400</v>
      </c>
      <c r="E1967" s="802">
        <v>8.1300000000000008</v>
      </c>
      <c r="F1967" s="863">
        <f t="shared" si="30"/>
        <v>3252</v>
      </c>
    </row>
    <row r="1968" spans="1:6" ht="12.75">
      <c r="A1968" s="811">
        <v>170231</v>
      </c>
      <c r="B1968" s="812" t="s">
        <v>2002</v>
      </c>
      <c r="C1968" s="813" t="s">
        <v>109</v>
      </c>
      <c r="D1968" s="802">
        <v>400</v>
      </c>
      <c r="E1968" s="802">
        <v>21.53</v>
      </c>
      <c r="F1968" s="863">
        <f t="shared" si="30"/>
        <v>8612</v>
      </c>
    </row>
    <row r="1969" spans="1:6" ht="12.75">
      <c r="A1969" s="811">
        <v>170232</v>
      </c>
      <c r="B1969" s="812" t="s">
        <v>2003</v>
      </c>
      <c r="C1969" s="813" t="s">
        <v>109</v>
      </c>
      <c r="D1969" s="802">
        <v>400</v>
      </c>
      <c r="E1969" s="802">
        <v>8.41</v>
      </c>
      <c r="F1969" s="863">
        <f t="shared" si="30"/>
        <v>3364</v>
      </c>
    </row>
    <row r="1970" spans="1:6" ht="12.75">
      <c r="A1970" s="811">
        <v>170240</v>
      </c>
      <c r="B1970" s="812" t="s">
        <v>2004</v>
      </c>
      <c r="C1970" s="813" t="s">
        <v>109</v>
      </c>
      <c r="D1970" s="802">
        <v>400</v>
      </c>
      <c r="E1970" s="802">
        <v>28.16</v>
      </c>
      <c r="F1970" s="863">
        <f t="shared" si="30"/>
        <v>11264</v>
      </c>
    </row>
    <row r="1971" spans="1:6" ht="25.5">
      <c r="A1971" s="811">
        <v>170242</v>
      </c>
      <c r="B1971" s="812" t="s">
        <v>2005</v>
      </c>
      <c r="C1971" s="813" t="s">
        <v>101</v>
      </c>
      <c r="D1971" s="802">
        <v>16</v>
      </c>
      <c r="E1971" s="802">
        <v>541.79999999999995</v>
      </c>
      <c r="F1971" s="863">
        <f t="shared" si="30"/>
        <v>8668.7999999999993</v>
      </c>
    </row>
    <row r="1972" spans="1:6" ht="25.5">
      <c r="A1972" s="811">
        <v>170243</v>
      </c>
      <c r="B1972" s="812" t="s">
        <v>2006</v>
      </c>
      <c r="C1972" s="813" t="s">
        <v>101</v>
      </c>
      <c r="D1972" s="802">
        <v>16</v>
      </c>
      <c r="E1972" s="802">
        <v>776.34</v>
      </c>
      <c r="F1972" s="863">
        <f t="shared" si="30"/>
        <v>12421.44</v>
      </c>
    </row>
    <row r="1973" spans="1:6" ht="25.5">
      <c r="A1973" s="811">
        <v>170244</v>
      </c>
      <c r="B1973" s="812" t="s">
        <v>2007</v>
      </c>
      <c r="C1973" s="813" t="s">
        <v>101</v>
      </c>
      <c r="D1973" s="802">
        <v>16</v>
      </c>
      <c r="E1973" s="802">
        <v>560.48</v>
      </c>
      <c r="F1973" s="863">
        <f t="shared" si="30"/>
        <v>8967.68</v>
      </c>
    </row>
    <row r="1974" spans="1:6" ht="25.5">
      <c r="A1974" s="811">
        <v>170245</v>
      </c>
      <c r="B1974" s="812" t="s">
        <v>2008</v>
      </c>
      <c r="C1974" s="813" t="s">
        <v>101</v>
      </c>
      <c r="D1974" s="802">
        <v>16</v>
      </c>
      <c r="E1974" s="802">
        <v>795.01</v>
      </c>
      <c r="F1974" s="863">
        <f t="shared" si="30"/>
        <v>12720.16</v>
      </c>
    </row>
    <row r="1975" spans="1:6" ht="12.75">
      <c r="A1975" s="811">
        <v>170250</v>
      </c>
      <c r="B1975" s="812" t="s">
        <v>2009</v>
      </c>
      <c r="C1975" s="813" t="s">
        <v>122</v>
      </c>
      <c r="D1975" s="802">
        <v>240</v>
      </c>
      <c r="E1975" s="802">
        <v>68.430000000000007</v>
      </c>
      <c r="F1975" s="863">
        <f t="shared" si="30"/>
        <v>16423.2</v>
      </c>
    </row>
    <row r="1976" spans="1:6" ht="12.75">
      <c r="A1976" s="811">
        <v>170252</v>
      </c>
      <c r="B1976" s="812" t="s">
        <v>2010</v>
      </c>
      <c r="C1976" s="813" t="s">
        <v>101</v>
      </c>
      <c r="D1976" s="802">
        <v>16</v>
      </c>
      <c r="E1976" s="802">
        <v>512.95000000000005</v>
      </c>
      <c r="F1976" s="863">
        <f t="shared" si="30"/>
        <v>8207.2000000000007</v>
      </c>
    </row>
    <row r="1977" spans="1:6" ht="12.75">
      <c r="A1977" s="811">
        <v>170254</v>
      </c>
      <c r="B1977" s="812" t="s">
        <v>2011</v>
      </c>
      <c r="C1977" s="813" t="s">
        <v>122</v>
      </c>
      <c r="D1977" s="802">
        <v>80</v>
      </c>
      <c r="E1977" s="802">
        <v>24.54</v>
      </c>
      <c r="F1977" s="863">
        <f t="shared" si="30"/>
        <v>1963.2</v>
      </c>
    </row>
    <row r="1978" spans="1:6" ht="12.75">
      <c r="A1978" s="811">
        <v>170260</v>
      </c>
      <c r="B1978" s="812" t="s">
        <v>2012</v>
      </c>
      <c r="C1978" s="813" t="s">
        <v>109</v>
      </c>
      <c r="D1978" s="802">
        <v>16</v>
      </c>
      <c r="E1978" s="802">
        <v>70.459999999999994</v>
      </c>
      <c r="F1978" s="863">
        <f t="shared" si="30"/>
        <v>1127.3599999999999</v>
      </c>
    </row>
    <row r="1979" spans="1:6" ht="12.75">
      <c r="A1979" s="811">
        <v>170261</v>
      </c>
      <c r="B1979" s="812" t="s">
        <v>2013</v>
      </c>
      <c r="C1979" s="813" t="s">
        <v>109</v>
      </c>
      <c r="D1979" s="802">
        <v>16</v>
      </c>
      <c r="E1979" s="802">
        <v>77.06</v>
      </c>
      <c r="F1979" s="863">
        <f t="shared" si="30"/>
        <v>1232.96</v>
      </c>
    </row>
    <row r="1980" spans="1:6" ht="25.5">
      <c r="A1980" s="811">
        <v>170265</v>
      </c>
      <c r="B1980" s="812" t="s">
        <v>2014</v>
      </c>
      <c r="C1980" s="813" t="s">
        <v>109</v>
      </c>
      <c r="D1980" s="802">
        <v>16</v>
      </c>
      <c r="E1980" s="802">
        <v>110.94</v>
      </c>
      <c r="F1980" s="863">
        <f t="shared" si="30"/>
        <v>1775.04</v>
      </c>
    </row>
    <row r="1981" spans="1:6" ht="38.25">
      <c r="A1981" s="811">
        <v>170266</v>
      </c>
      <c r="B1981" s="812" t="s">
        <v>2015</v>
      </c>
      <c r="C1981" s="813" t="s">
        <v>109</v>
      </c>
      <c r="D1981" s="802">
        <v>16</v>
      </c>
      <c r="E1981" s="802">
        <v>111.51</v>
      </c>
      <c r="F1981" s="863">
        <f t="shared" si="30"/>
        <v>1784.16</v>
      </c>
    </row>
    <row r="1982" spans="1:6" ht="12.75">
      <c r="A1982" s="814">
        <v>170300</v>
      </c>
      <c r="B1982" s="815" t="s">
        <v>877</v>
      </c>
      <c r="C1982" s="816" t="s">
        <v>134</v>
      </c>
      <c r="D1982" s="802"/>
      <c r="E1982" s="802"/>
      <c r="F1982" s="863"/>
    </row>
    <row r="1983" spans="1:6" ht="25.5">
      <c r="A1983" s="811">
        <v>170319</v>
      </c>
      <c r="B1983" s="812" t="s">
        <v>2016</v>
      </c>
      <c r="C1983" s="813" t="s">
        <v>132</v>
      </c>
      <c r="D1983" s="802">
        <v>4</v>
      </c>
      <c r="E1983" s="802">
        <v>3529.36</v>
      </c>
      <c r="F1983" s="863">
        <f t="shared" si="30"/>
        <v>14117.44</v>
      </c>
    </row>
    <row r="1984" spans="1:6" ht="25.5">
      <c r="A1984" s="811">
        <v>170320</v>
      </c>
      <c r="B1984" s="812" t="s">
        <v>2017</v>
      </c>
      <c r="C1984" s="813" t="s">
        <v>132</v>
      </c>
      <c r="D1984" s="802">
        <v>4</v>
      </c>
      <c r="E1984" s="802">
        <v>4420.26</v>
      </c>
      <c r="F1984" s="863">
        <f t="shared" si="30"/>
        <v>17681.04</v>
      </c>
    </row>
    <row r="1985" spans="1:6" ht="25.5">
      <c r="A1985" s="811">
        <v>170355</v>
      </c>
      <c r="B1985" s="812" t="s">
        <v>2018</v>
      </c>
      <c r="C1985" s="813" t="s">
        <v>132</v>
      </c>
      <c r="D1985" s="802">
        <v>16</v>
      </c>
      <c r="E1985" s="802">
        <v>223.06</v>
      </c>
      <c r="F1985" s="863">
        <f t="shared" si="30"/>
        <v>3568.96</v>
      </c>
    </row>
    <row r="1986" spans="1:6" ht="25.5">
      <c r="A1986" s="811">
        <v>170356</v>
      </c>
      <c r="B1986" s="812" t="s">
        <v>2019</v>
      </c>
      <c r="C1986" s="813" t="s">
        <v>132</v>
      </c>
      <c r="D1986" s="802">
        <v>16</v>
      </c>
      <c r="E1986" s="802">
        <v>413.08</v>
      </c>
      <c r="F1986" s="863">
        <f t="shared" si="30"/>
        <v>6609.28</v>
      </c>
    </row>
    <row r="1987" spans="1:6" ht="25.5">
      <c r="A1987" s="811">
        <v>170357</v>
      </c>
      <c r="B1987" s="812" t="s">
        <v>2020</v>
      </c>
      <c r="C1987" s="813" t="s">
        <v>132</v>
      </c>
      <c r="D1987" s="802">
        <v>16</v>
      </c>
      <c r="E1987" s="802">
        <v>550.78</v>
      </c>
      <c r="F1987" s="863">
        <f t="shared" si="30"/>
        <v>8812.48</v>
      </c>
    </row>
    <row r="1988" spans="1:6" ht="25.5">
      <c r="A1988" s="811">
        <v>170358</v>
      </c>
      <c r="B1988" s="812" t="s">
        <v>2021</v>
      </c>
      <c r="C1988" s="813" t="s">
        <v>132</v>
      </c>
      <c r="D1988" s="802">
        <v>16</v>
      </c>
      <c r="E1988" s="802">
        <v>313.29999999999995</v>
      </c>
      <c r="F1988" s="863">
        <f t="shared" si="30"/>
        <v>5012.8</v>
      </c>
    </row>
    <row r="1989" spans="1:6" ht="25.5">
      <c r="A1989" s="811">
        <v>170359</v>
      </c>
      <c r="B1989" s="812" t="s">
        <v>2022</v>
      </c>
      <c r="C1989" s="813" t="s">
        <v>132</v>
      </c>
      <c r="D1989" s="802">
        <v>16</v>
      </c>
      <c r="E1989" s="802">
        <v>232.76</v>
      </c>
      <c r="F1989" s="863">
        <f t="shared" si="30"/>
        <v>3724.16</v>
      </c>
    </row>
    <row r="1990" spans="1:6" ht="12.75">
      <c r="A1990" s="811">
        <v>170360</v>
      </c>
      <c r="B1990" s="812" t="s">
        <v>2023</v>
      </c>
      <c r="C1990" s="813" t="s">
        <v>132</v>
      </c>
      <c r="D1990" s="802">
        <v>16</v>
      </c>
      <c r="E1990" s="802">
        <v>1913.28</v>
      </c>
      <c r="F1990" s="863">
        <f t="shared" si="30"/>
        <v>30612.48</v>
      </c>
    </row>
    <row r="1991" spans="1:6" ht="12.75">
      <c r="A1991" s="811">
        <v>170361</v>
      </c>
      <c r="B1991" s="812" t="s">
        <v>2024</v>
      </c>
      <c r="C1991" s="813" t="s">
        <v>132</v>
      </c>
      <c r="D1991" s="802">
        <v>16</v>
      </c>
      <c r="E1991" s="802">
        <v>2037.96</v>
      </c>
      <c r="F1991" s="863">
        <f t="shared" si="30"/>
        <v>32607.360000000001</v>
      </c>
    </row>
    <row r="1992" spans="1:6" ht="12.75" customHeight="1">
      <c r="A1992" s="811">
        <v>170363</v>
      </c>
      <c r="B1992" s="812" t="s">
        <v>2025</v>
      </c>
      <c r="C1992" s="813" t="s">
        <v>132</v>
      </c>
      <c r="D1992" s="802">
        <v>8</v>
      </c>
      <c r="E1992" s="802">
        <v>3926.68</v>
      </c>
      <c r="F1992" s="863">
        <f t="shared" si="30"/>
        <v>31413.439999999999</v>
      </c>
    </row>
    <row r="1993" spans="1:6" ht="12.75">
      <c r="A1993" s="811">
        <v>170365</v>
      </c>
      <c r="B1993" s="812" t="s">
        <v>2026</v>
      </c>
      <c r="C1993" s="813" t="s">
        <v>109</v>
      </c>
      <c r="D1993" s="802">
        <v>800</v>
      </c>
      <c r="E1993" s="802">
        <v>11.35</v>
      </c>
      <c r="F1993" s="863">
        <f t="shared" si="30"/>
        <v>9080</v>
      </c>
    </row>
    <row r="1994" spans="1:6" ht="12.75">
      <c r="A1994" s="811">
        <v>170370</v>
      </c>
      <c r="B1994" s="812" t="s">
        <v>2027</v>
      </c>
      <c r="C1994" s="813" t="s">
        <v>109</v>
      </c>
      <c r="D1994" s="802">
        <v>400</v>
      </c>
      <c r="E1994" s="802">
        <v>31.26</v>
      </c>
      <c r="F1994" s="863">
        <f t="shared" si="30"/>
        <v>12504</v>
      </c>
    </row>
    <row r="1995" spans="1:6" ht="12.75">
      <c r="A1995" s="811">
        <v>170371</v>
      </c>
      <c r="B1995" s="812" t="s">
        <v>2028</v>
      </c>
      <c r="C1995" s="813" t="s">
        <v>109</v>
      </c>
      <c r="D1995" s="802">
        <v>400</v>
      </c>
      <c r="E1995" s="802">
        <v>20.010000000000002</v>
      </c>
      <c r="F1995" s="863">
        <f t="shared" si="30"/>
        <v>8004</v>
      </c>
    </row>
    <row r="1996" spans="1:6" ht="12.75">
      <c r="A1996" s="811">
        <v>170372</v>
      </c>
      <c r="B1996" s="812" t="s">
        <v>2029</v>
      </c>
      <c r="C1996" s="813" t="s">
        <v>122</v>
      </c>
      <c r="D1996" s="802">
        <v>400</v>
      </c>
      <c r="E1996" s="802">
        <v>5.89</v>
      </c>
      <c r="F1996" s="863">
        <f t="shared" si="30"/>
        <v>2356</v>
      </c>
    </row>
    <row r="1997" spans="1:6" ht="12.75">
      <c r="A1997" s="811">
        <v>170373</v>
      </c>
      <c r="B1997" s="812" t="s">
        <v>2030</v>
      </c>
      <c r="C1997" s="813" t="s">
        <v>122</v>
      </c>
      <c r="D1997" s="802">
        <v>400</v>
      </c>
      <c r="E1997" s="802">
        <v>5.35</v>
      </c>
      <c r="F1997" s="863">
        <f t="shared" si="30"/>
        <v>2140</v>
      </c>
    </row>
    <row r="1998" spans="1:6" ht="25.5">
      <c r="A1998" s="817">
        <v>170381</v>
      </c>
      <c r="B1998" s="818" t="s">
        <v>2031</v>
      </c>
      <c r="C1998" s="819" t="s">
        <v>132</v>
      </c>
      <c r="D1998" s="803">
        <v>4</v>
      </c>
      <c r="E1998" s="803">
        <v>1832.6</v>
      </c>
      <c r="F1998" s="865">
        <f t="shared" si="30"/>
        <v>7330.4</v>
      </c>
    </row>
    <row r="1999" spans="1:6" ht="25.5">
      <c r="A1999" s="808">
        <v>170382</v>
      </c>
      <c r="B1999" s="809" t="s">
        <v>2032</v>
      </c>
      <c r="C1999" s="810" t="s">
        <v>132</v>
      </c>
      <c r="D1999" s="803">
        <v>4</v>
      </c>
      <c r="E1999" s="801">
        <v>2003.16</v>
      </c>
      <c r="F1999" s="863">
        <f t="shared" ref="F1999:F2062" si="31" xml:space="preserve"> ROUND(D1999*E1999,2)</f>
        <v>8012.64</v>
      </c>
    </row>
    <row r="2000" spans="1:6" ht="25.5">
      <c r="A2000" s="811">
        <v>170383</v>
      </c>
      <c r="B2000" s="812" t="s">
        <v>2033</v>
      </c>
      <c r="C2000" s="813" t="s">
        <v>132</v>
      </c>
      <c r="D2000" s="803">
        <v>4</v>
      </c>
      <c r="E2000" s="802">
        <v>2211.83</v>
      </c>
      <c r="F2000" s="863">
        <f t="shared" si="31"/>
        <v>8847.32</v>
      </c>
    </row>
    <row r="2001" spans="1:6" ht="25.5">
      <c r="A2001" s="811">
        <v>170384</v>
      </c>
      <c r="B2001" s="812" t="s">
        <v>2034</v>
      </c>
      <c r="C2001" s="813" t="s">
        <v>132</v>
      </c>
      <c r="D2001" s="803">
        <v>4</v>
      </c>
      <c r="E2001" s="802">
        <v>1716.09</v>
      </c>
      <c r="F2001" s="863">
        <f t="shared" si="31"/>
        <v>6864.36</v>
      </c>
    </row>
    <row r="2002" spans="1:6" ht="12.75" customHeight="1">
      <c r="A2002" s="811">
        <v>170385</v>
      </c>
      <c r="B2002" s="812" t="s">
        <v>2035</v>
      </c>
      <c r="C2002" s="813" t="s">
        <v>132</v>
      </c>
      <c r="D2002" s="803">
        <v>4</v>
      </c>
      <c r="E2002" s="802">
        <v>2278.5</v>
      </c>
      <c r="F2002" s="863">
        <f t="shared" si="31"/>
        <v>9114</v>
      </c>
    </row>
    <row r="2003" spans="1:6" ht="12.75" customHeight="1">
      <c r="A2003" s="811">
        <v>170389</v>
      </c>
      <c r="B2003" s="812" t="s">
        <v>2036</v>
      </c>
      <c r="C2003" s="813" t="s">
        <v>109</v>
      </c>
      <c r="D2003" s="802">
        <v>16</v>
      </c>
      <c r="E2003" s="802">
        <v>122.51</v>
      </c>
      <c r="F2003" s="863">
        <f t="shared" si="31"/>
        <v>1960.16</v>
      </c>
    </row>
    <row r="2004" spans="1:6" ht="12.75" customHeight="1">
      <c r="A2004" s="811">
        <v>170390</v>
      </c>
      <c r="B2004" s="812" t="s">
        <v>2037</v>
      </c>
      <c r="C2004" s="813" t="s">
        <v>109</v>
      </c>
      <c r="D2004" s="802">
        <v>16</v>
      </c>
      <c r="E2004" s="802">
        <v>125.43</v>
      </c>
      <c r="F2004" s="863">
        <f t="shared" si="31"/>
        <v>2006.88</v>
      </c>
    </row>
    <row r="2005" spans="1:6" ht="12.75" customHeight="1">
      <c r="A2005" s="811">
        <v>170391</v>
      </c>
      <c r="B2005" s="812" t="s">
        <v>2038</v>
      </c>
      <c r="C2005" s="813" t="s">
        <v>109</v>
      </c>
      <c r="D2005" s="802">
        <v>16</v>
      </c>
      <c r="E2005" s="802">
        <v>128.36000000000001</v>
      </c>
      <c r="F2005" s="863">
        <f t="shared" si="31"/>
        <v>2053.7600000000002</v>
      </c>
    </row>
    <row r="2006" spans="1:6" ht="12.75">
      <c r="A2006" s="814">
        <v>170400</v>
      </c>
      <c r="B2006" s="815" t="s">
        <v>2039</v>
      </c>
      <c r="C2006" s="816" t="s">
        <v>134</v>
      </c>
      <c r="D2006" s="802"/>
      <c r="E2006" s="802"/>
      <c r="F2006" s="863"/>
    </row>
    <row r="2007" spans="1:6" ht="12.75">
      <c r="A2007" s="811">
        <v>170401</v>
      </c>
      <c r="B2007" s="812" t="s">
        <v>2040</v>
      </c>
      <c r="C2007" s="813" t="s">
        <v>109</v>
      </c>
      <c r="D2007" s="802">
        <v>8000</v>
      </c>
      <c r="E2007" s="802">
        <v>8.73</v>
      </c>
      <c r="F2007" s="863">
        <f t="shared" si="31"/>
        <v>69840</v>
      </c>
    </row>
    <row r="2008" spans="1:6" ht="12.75">
      <c r="A2008" s="811">
        <v>170405</v>
      </c>
      <c r="B2008" s="812" t="s">
        <v>2041</v>
      </c>
      <c r="C2008" s="813" t="s">
        <v>109</v>
      </c>
      <c r="D2008" s="802">
        <v>400</v>
      </c>
      <c r="E2008" s="802">
        <v>25.84</v>
      </c>
      <c r="F2008" s="863">
        <f t="shared" si="31"/>
        <v>10336</v>
      </c>
    </row>
    <row r="2009" spans="1:6" ht="12.75">
      <c r="A2009" s="811">
        <v>170406</v>
      </c>
      <c r="B2009" s="812" t="s">
        <v>2042</v>
      </c>
      <c r="C2009" s="813" t="s">
        <v>109</v>
      </c>
      <c r="D2009" s="802">
        <v>400</v>
      </c>
      <c r="E2009" s="802">
        <v>27.05</v>
      </c>
      <c r="F2009" s="863">
        <f t="shared" si="31"/>
        <v>10820</v>
      </c>
    </row>
    <row r="2010" spans="1:6" ht="25.5">
      <c r="A2010" s="811">
        <v>170409</v>
      </c>
      <c r="B2010" s="812" t="s">
        <v>2043</v>
      </c>
      <c r="C2010" s="813" t="s">
        <v>109</v>
      </c>
      <c r="D2010" s="802">
        <v>1600</v>
      </c>
      <c r="E2010" s="802">
        <v>7.26</v>
      </c>
      <c r="F2010" s="863">
        <f t="shared" si="31"/>
        <v>11616</v>
      </c>
    </row>
    <row r="2011" spans="1:6" ht="12.75">
      <c r="A2011" s="811">
        <v>170410</v>
      </c>
      <c r="B2011" s="812" t="s">
        <v>2044</v>
      </c>
      <c r="C2011" s="813" t="s">
        <v>109</v>
      </c>
      <c r="D2011" s="802">
        <v>800</v>
      </c>
      <c r="E2011" s="802">
        <v>10.9</v>
      </c>
      <c r="F2011" s="863">
        <f t="shared" si="31"/>
        <v>8720</v>
      </c>
    </row>
    <row r="2012" spans="1:6" ht="12.75">
      <c r="A2012" s="811">
        <v>170412</v>
      </c>
      <c r="B2012" s="812" t="s">
        <v>2045</v>
      </c>
      <c r="C2012" s="813" t="s">
        <v>109</v>
      </c>
      <c r="D2012" s="802">
        <v>800</v>
      </c>
      <c r="E2012" s="802">
        <v>4.45</v>
      </c>
      <c r="F2012" s="863">
        <f t="shared" si="31"/>
        <v>3560</v>
      </c>
    </row>
    <row r="2013" spans="1:6" ht="25.5">
      <c r="A2013" s="811">
        <v>170413</v>
      </c>
      <c r="B2013" s="812" t="s">
        <v>2046</v>
      </c>
      <c r="C2013" s="813" t="s">
        <v>109</v>
      </c>
      <c r="D2013" s="802">
        <v>800</v>
      </c>
      <c r="E2013" s="802">
        <v>6.85</v>
      </c>
      <c r="F2013" s="863">
        <f t="shared" si="31"/>
        <v>5480</v>
      </c>
    </row>
    <row r="2014" spans="1:6" ht="12.75">
      <c r="A2014" s="811">
        <v>170414</v>
      </c>
      <c r="B2014" s="812" t="s">
        <v>2047</v>
      </c>
      <c r="C2014" s="813" t="s">
        <v>109</v>
      </c>
      <c r="D2014" s="802">
        <v>4000</v>
      </c>
      <c r="E2014" s="802">
        <v>4.45</v>
      </c>
      <c r="F2014" s="863">
        <f t="shared" si="31"/>
        <v>17800</v>
      </c>
    </row>
    <row r="2015" spans="1:6" ht="12.75">
      <c r="A2015" s="811">
        <v>170420</v>
      </c>
      <c r="B2015" s="812" t="s">
        <v>2048</v>
      </c>
      <c r="C2015" s="813" t="s">
        <v>132</v>
      </c>
      <c r="D2015" s="802">
        <v>80</v>
      </c>
      <c r="E2015" s="802">
        <v>43.61</v>
      </c>
      <c r="F2015" s="863">
        <f t="shared" si="31"/>
        <v>3488.8</v>
      </c>
    </row>
    <row r="2016" spans="1:6" ht="12.75">
      <c r="A2016" s="811">
        <v>170421</v>
      </c>
      <c r="B2016" s="812" t="s">
        <v>2049</v>
      </c>
      <c r="C2016" s="813" t="s">
        <v>132</v>
      </c>
      <c r="D2016" s="802">
        <v>40</v>
      </c>
      <c r="E2016" s="802">
        <v>116.30000000000001</v>
      </c>
      <c r="F2016" s="863">
        <f t="shared" si="31"/>
        <v>4652</v>
      </c>
    </row>
    <row r="2017" spans="1:6" ht="12.75">
      <c r="A2017" s="811">
        <v>170422</v>
      </c>
      <c r="B2017" s="812" t="s">
        <v>2050</v>
      </c>
      <c r="C2017" s="813" t="s">
        <v>132</v>
      </c>
      <c r="D2017" s="802">
        <v>40</v>
      </c>
      <c r="E2017" s="802">
        <v>261.68</v>
      </c>
      <c r="F2017" s="863">
        <f t="shared" si="31"/>
        <v>10467.200000000001</v>
      </c>
    </row>
    <row r="2018" spans="1:6" ht="12.75">
      <c r="A2018" s="811">
        <v>170425</v>
      </c>
      <c r="B2018" s="812" t="s">
        <v>2051</v>
      </c>
      <c r="C2018" s="813" t="s">
        <v>122</v>
      </c>
      <c r="D2018" s="802">
        <v>400</v>
      </c>
      <c r="E2018" s="802">
        <v>2.1800000000000002</v>
      </c>
      <c r="F2018" s="863">
        <f t="shared" si="31"/>
        <v>872</v>
      </c>
    </row>
    <row r="2019" spans="1:6" ht="12.75">
      <c r="A2019" s="811">
        <v>170430</v>
      </c>
      <c r="B2019" s="812" t="s">
        <v>2052</v>
      </c>
      <c r="C2019" s="813" t="s">
        <v>132</v>
      </c>
      <c r="D2019" s="802">
        <v>800</v>
      </c>
      <c r="E2019" s="802">
        <v>4.3600000000000003</v>
      </c>
      <c r="F2019" s="863">
        <f t="shared" si="31"/>
        <v>3488</v>
      </c>
    </row>
    <row r="2020" spans="1:6" ht="12.75">
      <c r="A2020" s="811">
        <v>170450</v>
      </c>
      <c r="B2020" s="812" t="s">
        <v>2053</v>
      </c>
      <c r="C2020" s="813" t="s">
        <v>109</v>
      </c>
      <c r="D2020" s="802">
        <v>1600</v>
      </c>
      <c r="E2020" s="802">
        <v>7.39</v>
      </c>
      <c r="F2020" s="863">
        <f t="shared" si="31"/>
        <v>11824</v>
      </c>
    </row>
    <row r="2021" spans="1:6" ht="12.75">
      <c r="A2021" s="814">
        <v>170500</v>
      </c>
      <c r="B2021" s="815" t="s">
        <v>2054</v>
      </c>
      <c r="C2021" s="816" t="s">
        <v>134</v>
      </c>
      <c r="D2021" s="802"/>
      <c r="E2021" s="802"/>
      <c r="F2021" s="863"/>
    </row>
    <row r="2022" spans="1:6" ht="12.75">
      <c r="A2022" s="811">
        <v>170501</v>
      </c>
      <c r="B2022" s="812" t="s">
        <v>2055</v>
      </c>
      <c r="C2022" s="813" t="s">
        <v>109</v>
      </c>
      <c r="D2022" s="802">
        <v>16</v>
      </c>
      <c r="E2022" s="802">
        <v>255.03</v>
      </c>
      <c r="F2022" s="863">
        <f t="shared" si="31"/>
        <v>4080.48</v>
      </c>
    </row>
    <row r="2023" spans="1:6" ht="12.75">
      <c r="A2023" s="811">
        <v>170502</v>
      </c>
      <c r="B2023" s="812" t="s">
        <v>2056</v>
      </c>
      <c r="C2023" s="813" t="s">
        <v>109</v>
      </c>
      <c r="D2023" s="802">
        <v>16</v>
      </c>
      <c r="E2023" s="802">
        <v>234.49</v>
      </c>
      <c r="F2023" s="863">
        <f t="shared" si="31"/>
        <v>3751.84</v>
      </c>
    </row>
    <row r="2024" spans="1:6" ht="12.75">
      <c r="A2024" s="811">
        <v>170503</v>
      </c>
      <c r="B2024" s="812" t="s">
        <v>2057</v>
      </c>
      <c r="C2024" s="813" t="s">
        <v>109</v>
      </c>
      <c r="D2024" s="802">
        <v>16</v>
      </c>
      <c r="E2024" s="802">
        <v>213.41</v>
      </c>
      <c r="F2024" s="863">
        <f t="shared" si="31"/>
        <v>3414.56</v>
      </c>
    </row>
    <row r="2025" spans="1:6" ht="25.5">
      <c r="A2025" s="811">
        <v>170505</v>
      </c>
      <c r="B2025" s="812" t="s">
        <v>2058</v>
      </c>
      <c r="C2025" s="813" t="s">
        <v>109</v>
      </c>
      <c r="D2025" s="802">
        <v>16</v>
      </c>
      <c r="E2025" s="802">
        <v>137.69999999999999</v>
      </c>
      <c r="F2025" s="863">
        <f t="shared" si="31"/>
        <v>2203.1999999999998</v>
      </c>
    </row>
    <row r="2026" spans="1:6" ht="25.5">
      <c r="A2026" s="811">
        <v>170507</v>
      </c>
      <c r="B2026" s="812" t="s">
        <v>2059</v>
      </c>
      <c r="C2026" s="813" t="s">
        <v>109</v>
      </c>
      <c r="D2026" s="802">
        <v>16</v>
      </c>
      <c r="E2026" s="802">
        <v>386.14</v>
      </c>
      <c r="F2026" s="863">
        <f t="shared" si="31"/>
        <v>6178.24</v>
      </c>
    </row>
    <row r="2027" spans="1:6" ht="12.75">
      <c r="A2027" s="811">
        <v>170511</v>
      </c>
      <c r="B2027" s="812" t="s">
        <v>2060</v>
      </c>
      <c r="C2027" s="813" t="s">
        <v>132</v>
      </c>
      <c r="D2027" s="802">
        <v>40</v>
      </c>
      <c r="E2027" s="802">
        <v>31.19</v>
      </c>
      <c r="F2027" s="863">
        <f t="shared" si="31"/>
        <v>1247.5999999999999</v>
      </c>
    </row>
    <row r="2028" spans="1:6" ht="12.75">
      <c r="A2028" s="811">
        <v>170512</v>
      </c>
      <c r="B2028" s="812" t="s">
        <v>2061</v>
      </c>
      <c r="C2028" s="813" t="s">
        <v>132</v>
      </c>
      <c r="D2028" s="802">
        <v>40</v>
      </c>
      <c r="E2028" s="802">
        <v>29.85</v>
      </c>
      <c r="F2028" s="863">
        <f t="shared" si="31"/>
        <v>1194</v>
      </c>
    </row>
    <row r="2029" spans="1:6" ht="12.75">
      <c r="A2029" s="811">
        <v>170516</v>
      </c>
      <c r="B2029" s="812" t="s">
        <v>2062</v>
      </c>
      <c r="C2029" s="813" t="s">
        <v>122</v>
      </c>
      <c r="D2029" s="802">
        <v>8</v>
      </c>
      <c r="E2029" s="802">
        <v>189.58</v>
      </c>
      <c r="F2029" s="863">
        <f t="shared" si="31"/>
        <v>1516.64</v>
      </c>
    </row>
    <row r="2030" spans="1:6" ht="12.75">
      <c r="A2030" s="811">
        <v>170517</v>
      </c>
      <c r="B2030" s="812" t="s">
        <v>2063</v>
      </c>
      <c r="C2030" s="813" t="s">
        <v>122</v>
      </c>
      <c r="D2030" s="802">
        <v>8</v>
      </c>
      <c r="E2030" s="802">
        <v>140.11000000000001</v>
      </c>
      <c r="F2030" s="863">
        <f t="shared" si="31"/>
        <v>1120.8800000000001</v>
      </c>
    </row>
    <row r="2031" spans="1:6" ht="25.5">
      <c r="A2031" s="811">
        <v>170519</v>
      </c>
      <c r="B2031" s="812" t="s">
        <v>2064</v>
      </c>
      <c r="C2031" s="813" t="s">
        <v>132</v>
      </c>
      <c r="D2031" s="802">
        <v>8</v>
      </c>
      <c r="E2031" s="802">
        <v>398.58</v>
      </c>
      <c r="F2031" s="863">
        <f t="shared" si="31"/>
        <v>3188.64</v>
      </c>
    </row>
    <row r="2032" spans="1:6" ht="25.5">
      <c r="A2032" s="811">
        <v>170520</v>
      </c>
      <c r="B2032" s="812" t="s">
        <v>2065</v>
      </c>
      <c r="C2032" s="813" t="s">
        <v>132</v>
      </c>
      <c r="D2032" s="802">
        <v>16</v>
      </c>
      <c r="E2032" s="802">
        <v>148.18</v>
      </c>
      <c r="F2032" s="863">
        <f t="shared" si="31"/>
        <v>2370.88</v>
      </c>
    </row>
    <row r="2033" spans="1:6" ht="25.5">
      <c r="A2033" s="811">
        <v>170521</v>
      </c>
      <c r="B2033" s="812" t="s">
        <v>2066</v>
      </c>
      <c r="C2033" s="813" t="s">
        <v>132</v>
      </c>
      <c r="D2033" s="802">
        <v>16</v>
      </c>
      <c r="E2033" s="802">
        <v>176.11</v>
      </c>
      <c r="F2033" s="863">
        <f t="shared" si="31"/>
        <v>2817.76</v>
      </c>
    </row>
    <row r="2034" spans="1:6" ht="25.5">
      <c r="A2034" s="811">
        <v>170522</v>
      </c>
      <c r="B2034" s="812" t="s">
        <v>2067</v>
      </c>
      <c r="C2034" s="813" t="s">
        <v>132</v>
      </c>
      <c r="D2034" s="802">
        <v>16</v>
      </c>
      <c r="E2034" s="802">
        <v>198.66</v>
      </c>
      <c r="F2034" s="863">
        <f t="shared" si="31"/>
        <v>3178.56</v>
      </c>
    </row>
    <row r="2035" spans="1:6" ht="25.5">
      <c r="A2035" s="811">
        <v>170523</v>
      </c>
      <c r="B2035" s="812" t="s">
        <v>2068</v>
      </c>
      <c r="C2035" s="813" t="s">
        <v>132</v>
      </c>
      <c r="D2035" s="802">
        <v>8</v>
      </c>
      <c r="E2035" s="802">
        <v>310.14999999999998</v>
      </c>
      <c r="F2035" s="863">
        <f t="shared" si="31"/>
        <v>2481.1999999999998</v>
      </c>
    </row>
    <row r="2036" spans="1:6" ht="12.75">
      <c r="A2036" s="811">
        <v>170524</v>
      </c>
      <c r="B2036" s="812" t="s">
        <v>2069</v>
      </c>
      <c r="C2036" s="813" t="s">
        <v>122</v>
      </c>
      <c r="D2036" s="802">
        <v>160</v>
      </c>
      <c r="E2036" s="802">
        <v>51.51</v>
      </c>
      <c r="F2036" s="863">
        <f t="shared" si="31"/>
        <v>8241.6</v>
      </c>
    </row>
    <row r="2037" spans="1:6" ht="12.75">
      <c r="A2037" s="811">
        <v>170525</v>
      </c>
      <c r="B2037" s="812" t="s">
        <v>2070</v>
      </c>
      <c r="C2037" s="813" t="s">
        <v>122</v>
      </c>
      <c r="D2037" s="802">
        <v>80</v>
      </c>
      <c r="E2037" s="802">
        <v>266.39999999999998</v>
      </c>
      <c r="F2037" s="863">
        <f t="shared" si="31"/>
        <v>21312</v>
      </c>
    </row>
    <row r="2038" spans="1:6" ht="12.75">
      <c r="A2038" s="811">
        <v>170530</v>
      </c>
      <c r="B2038" s="812" t="s">
        <v>2071</v>
      </c>
      <c r="C2038" s="813" t="s">
        <v>109</v>
      </c>
      <c r="D2038" s="802">
        <v>80</v>
      </c>
      <c r="E2038" s="802">
        <v>113.63</v>
      </c>
      <c r="F2038" s="863">
        <f t="shared" si="31"/>
        <v>9090.4</v>
      </c>
    </row>
    <row r="2039" spans="1:6" ht="12.75">
      <c r="A2039" s="811">
        <v>170533</v>
      </c>
      <c r="B2039" s="812" t="s">
        <v>2072</v>
      </c>
      <c r="C2039" s="813" t="s">
        <v>109</v>
      </c>
      <c r="D2039" s="802">
        <v>40</v>
      </c>
      <c r="E2039" s="802">
        <v>182.39</v>
      </c>
      <c r="F2039" s="863">
        <f t="shared" si="31"/>
        <v>7295.6</v>
      </c>
    </row>
    <row r="2040" spans="1:6" ht="12.75">
      <c r="A2040" s="811">
        <v>170535</v>
      </c>
      <c r="B2040" s="812" t="s">
        <v>2073</v>
      </c>
      <c r="C2040" s="813" t="s">
        <v>109</v>
      </c>
      <c r="D2040" s="802">
        <v>40</v>
      </c>
      <c r="E2040" s="802">
        <v>168.34</v>
      </c>
      <c r="F2040" s="863">
        <f t="shared" si="31"/>
        <v>6733.6</v>
      </c>
    </row>
    <row r="2041" spans="1:6" ht="12.75">
      <c r="A2041" s="811">
        <v>170540</v>
      </c>
      <c r="B2041" s="812" t="s">
        <v>2074</v>
      </c>
      <c r="C2041" s="813" t="s">
        <v>122</v>
      </c>
      <c r="D2041" s="802">
        <v>160</v>
      </c>
      <c r="E2041" s="802">
        <v>113.66</v>
      </c>
      <c r="F2041" s="863">
        <f t="shared" si="31"/>
        <v>18185.599999999999</v>
      </c>
    </row>
    <row r="2042" spans="1:6" ht="12.75">
      <c r="A2042" s="811">
        <v>170541</v>
      </c>
      <c r="B2042" s="812" t="s">
        <v>2075</v>
      </c>
      <c r="C2042" s="813" t="s">
        <v>122</v>
      </c>
      <c r="D2042" s="802">
        <v>160</v>
      </c>
      <c r="E2042" s="802">
        <v>30.44</v>
      </c>
      <c r="F2042" s="863">
        <f t="shared" si="31"/>
        <v>4870.3999999999996</v>
      </c>
    </row>
    <row r="2043" spans="1:6" ht="12.75">
      <c r="A2043" s="811">
        <v>170551</v>
      </c>
      <c r="B2043" s="812" t="s">
        <v>2076</v>
      </c>
      <c r="C2043" s="813" t="s">
        <v>122</v>
      </c>
      <c r="D2043" s="802">
        <v>40</v>
      </c>
      <c r="E2043" s="802">
        <v>134.41</v>
      </c>
      <c r="F2043" s="863">
        <f t="shared" si="31"/>
        <v>5376.4</v>
      </c>
    </row>
    <row r="2044" spans="1:6" ht="12.75">
      <c r="A2044" s="811">
        <v>170552</v>
      </c>
      <c r="B2044" s="812" t="s">
        <v>2077</v>
      </c>
      <c r="C2044" s="813" t="s">
        <v>122</v>
      </c>
      <c r="D2044" s="802">
        <v>40</v>
      </c>
      <c r="E2044" s="802">
        <v>287.16000000000003</v>
      </c>
      <c r="F2044" s="863">
        <f t="shared" si="31"/>
        <v>11486.4</v>
      </c>
    </row>
    <row r="2045" spans="1:6" ht="12.75">
      <c r="A2045" s="811">
        <v>170553</v>
      </c>
      <c r="B2045" s="812" t="s">
        <v>2078</v>
      </c>
      <c r="C2045" s="813" t="s">
        <v>122</v>
      </c>
      <c r="D2045" s="802">
        <v>40</v>
      </c>
      <c r="E2045" s="802">
        <v>117.59</v>
      </c>
      <c r="F2045" s="863">
        <f t="shared" si="31"/>
        <v>4703.6000000000004</v>
      </c>
    </row>
    <row r="2046" spans="1:6" ht="12.75">
      <c r="A2046" s="811">
        <v>170561</v>
      </c>
      <c r="B2046" s="812" t="s">
        <v>2079</v>
      </c>
      <c r="C2046" s="813" t="s">
        <v>132</v>
      </c>
      <c r="D2046" s="802">
        <v>16</v>
      </c>
      <c r="E2046" s="802">
        <v>478.66</v>
      </c>
      <c r="F2046" s="863">
        <f t="shared" si="31"/>
        <v>7658.56</v>
      </c>
    </row>
    <row r="2047" spans="1:6" ht="12.75">
      <c r="A2047" s="811">
        <v>170590</v>
      </c>
      <c r="B2047" s="812" t="s">
        <v>2080</v>
      </c>
      <c r="C2047" s="813" t="s">
        <v>132</v>
      </c>
      <c r="D2047" s="802">
        <v>4</v>
      </c>
      <c r="E2047" s="802">
        <v>737.01</v>
      </c>
      <c r="F2047" s="863">
        <f t="shared" si="31"/>
        <v>2948.04</v>
      </c>
    </row>
    <row r="2048" spans="1:6" ht="12.75">
      <c r="A2048" s="811">
        <v>170591</v>
      </c>
      <c r="B2048" s="812" t="s">
        <v>2081</v>
      </c>
      <c r="C2048" s="813" t="s">
        <v>132</v>
      </c>
      <c r="D2048" s="802">
        <v>4</v>
      </c>
      <c r="E2048" s="802">
        <v>889.36</v>
      </c>
      <c r="F2048" s="863">
        <f t="shared" si="31"/>
        <v>3557.44</v>
      </c>
    </row>
    <row r="2049" spans="1:6" ht="12.75">
      <c r="A2049" s="811">
        <v>170592</v>
      </c>
      <c r="B2049" s="812" t="s">
        <v>2082</v>
      </c>
      <c r="C2049" s="813" t="s">
        <v>132</v>
      </c>
      <c r="D2049" s="802">
        <v>4</v>
      </c>
      <c r="E2049" s="802">
        <v>474.73</v>
      </c>
      <c r="F2049" s="863">
        <f t="shared" si="31"/>
        <v>1898.92</v>
      </c>
    </row>
    <row r="2050" spans="1:6" ht="12.75">
      <c r="A2050" s="811">
        <v>170593</v>
      </c>
      <c r="B2050" s="812" t="s">
        <v>2083</v>
      </c>
      <c r="C2050" s="813" t="s">
        <v>132</v>
      </c>
      <c r="D2050" s="802">
        <v>40</v>
      </c>
      <c r="E2050" s="802">
        <v>39.159999999999997</v>
      </c>
      <c r="F2050" s="863">
        <f t="shared" si="31"/>
        <v>1566.4</v>
      </c>
    </row>
    <row r="2051" spans="1:6" ht="12.75">
      <c r="A2051" s="811">
        <v>170594</v>
      </c>
      <c r="B2051" s="812" t="s">
        <v>2084</v>
      </c>
      <c r="C2051" s="813" t="s">
        <v>132</v>
      </c>
      <c r="D2051" s="802">
        <v>40</v>
      </c>
      <c r="E2051" s="802">
        <v>70.73</v>
      </c>
      <c r="F2051" s="863">
        <f t="shared" si="31"/>
        <v>2829.2</v>
      </c>
    </row>
    <row r="2052" spans="1:6" ht="12.75">
      <c r="A2052" s="811">
        <v>170595</v>
      </c>
      <c r="B2052" s="812" t="s">
        <v>2085</v>
      </c>
      <c r="C2052" s="813" t="s">
        <v>132</v>
      </c>
      <c r="D2052" s="802">
        <v>40</v>
      </c>
      <c r="E2052" s="802">
        <v>15.23</v>
      </c>
      <c r="F2052" s="863">
        <f t="shared" si="31"/>
        <v>609.20000000000005</v>
      </c>
    </row>
    <row r="2053" spans="1:6" ht="12.75">
      <c r="A2053" s="811">
        <v>170596</v>
      </c>
      <c r="B2053" s="812" t="s">
        <v>2086</v>
      </c>
      <c r="C2053" s="813" t="s">
        <v>132</v>
      </c>
      <c r="D2053" s="802">
        <v>40</v>
      </c>
      <c r="E2053" s="802">
        <v>15.91</v>
      </c>
      <c r="F2053" s="863">
        <f t="shared" si="31"/>
        <v>636.4</v>
      </c>
    </row>
    <row r="2054" spans="1:6" ht="12.75">
      <c r="A2054" s="811">
        <v>170597</v>
      </c>
      <c r="B2054" s="812" t="s">
        <v>2087</v>
      </c>
      <c r="C2054" s="813" t="s">
        <v>132</v>
      </c>
      <c r="D2054" s="802">
        <v>40</v>
      </c>
      <c r="E2054" s="802">
        <v>38.799999999999997</v>
      </c>
      <c r="F2054" s="863">
        <f t="shared" si="31"/>
        <v>1552</v>
      </c>
    </row>
    <row r="2055" spans="1:6" ht="12.75">
      <c r="A2055" s="811">
        <v>170598</v>
      </c>
      <c r="B2055" s="812" t="s">
        <v>2088</v>
      </c>
      <c r="C2055" s="813" t="s">
        <v>132</v>
      </c>
      <c r="D2055" s="802">
        <v>40</v>
      </c>
      <c r="E2055" s="802">
        <v>5.89</v>
      </c>
      <c r="F2055" s="863">
        <f t="shared" si="31"/>
        <v>235.6</v>
      </c>
    </row>
    <row r="2056" spans="1:6" ht="12.75">
      <c r="A2056" s="814">
        <v>171000</v>
      </c>
      <c r="B2056" s="815" t="s">
        <v>2089</v>
      </c>
      <c r="C2056" s="816" t="s">
        <v>134</v>
      </c>
      <c r="D2056" s="802"/>
      <c r="E2056" s="802"/>
      <c r="F2056" s="863"/>
    </row>
    <row r="2057" spans="1:6" ht="12.75">
      <c r="A2057" s="811">
        <v>171011</v>
      </c>
      <c r="B2057" s="812" t="s">
        <v>2090</v>
      </c>
      <c r="C2057" s="813" t="s">
        <v>132</v>
      </c>
      <c r="D2057" s="802">
        <v>4</v>
      </c>
      <c r="E2057" s="802">
        <v>665.84999999999991</v>
      </c>
      <c r="F2057" s="863">
        <f t="shared" si="31"/>
        <v>2663.4</v>
      </c>
    </row>
    <row r="2058" spans="1:6" ht="12.75">
      <c r="A2058" s="811">
        <v>171012</v>
      </c>
      <c r="B2058" s="812" t="s">
        <v>2091</v>
      </c>
      <c r="C2058" s="813" t="s">
        <v>132</v>
      </c>
      <c r="D2058" s="802">
        <v>4</v>
      </c>
      <c r="E2058" s="802">
        <v>887.16</v>
      </c>
      <c r="F2058" s="863">
        <f t="shared" si="31"/>
        <v>3548.64</v>
      </c>
    </row>
    <row r="2059" spans="1:6" ht="12.75">
      <c r="A2059" s="811">
        <v>171017</v>
      </c>
      <c r="B2059" s="812" t="s">
        <v>2092</v>
      </c>
      <c r="C2059" s="813" t="s">
        <v>132</v>
      </c>
      <c r="D2059" s="802">
        <v>4</v>
      </c>
      <c r="E2059" s="802">
        <v>99.81</v>
      </c>
      <c r="F2059" s="863">
        <f t="shared" si="31"/>
        <v>399.24</v>
      </c>
    </row>
    <row r="2060" spans="1:6" ht="12.75">
      <c r="A2060" s="811">
        <v>171018</v>
      </c>
      <c r="B2060" s="812" t="s">
        <v>2093</v>
      </c>
      <c r="C2060" s="813" t="s">
        <v>122</v>
      </c>
      <c r="D2060" s="802">
        <v>40</v>
      </c>
      <c r="E2060" s="802">
        <v>148.43</v>
      </c>
      <c r="F2060" s="863">
        <f t="shared" si="31"/>
        <v>5937.2</v>
      </c>
    </row>
    <row r="2061" spans="1:6" ht="25.5">
      <c r="A2061" s="811">
        <v>171019</v>
      </c>
      <c r="B2061" s="812" t="s">
        <v>2094</v>
      </c>
      <c r="C2061" s="813" t="s">
        <v>132</v>
      </c>
      <c r="D2061" s="802">
        <v>8</v>
      </c>
      <c r="E2061" s="802">
        <v>149.75</v>
      </c>
      <c r="F2061" s="863">
        <f t="shared" si="31"/>
        <v>1198</v>
      </c>
    </row>
    <row r="2062" spans="1:6" ht="12.75">
      <c r="A2062" s="811">
        <v>171025</v>
      </c>
      <c r="B2062" s="812" t="s">
        <v>2095</v>
      </c>
      <c r="C2062" s="813" t="s">
        <v>132</v>
      </c>
      <c r="D2062" s="802">
        <v>8</v>
      </c>
      <c r="E2062" s="802">
        <v>743.26</v>
      </c>
      <c r="F2062" s="863">
        <f t="shared" si="31"/>
        <v>5946.08</v>
      </c>
    </row>
    <row r="2063" spans="1:6" ht="12.75">
      <c r="A2063" s="817">
        <v>171074</v>
      </c>
      <c r="B2063" s="818" t="s">
        <v>2096</v>
      </c>
      <c r="C2063" s="819" t="s">
        <v>132</v>
      </c>
      <c r="D2063" s="802">
        <v>8</v>
      </c>
      <c r="E2063" s="803">
        <v>52.34</v>
      </c>
      <c r="F2063" s="865">
        <f t="shared" ref="F2063:F2126" si="32" xml:space="preserve"> ROUND(D2063*E2063,2)</f>
        <v>418.72</v>
      </c>
    </row>
    <row r="2064" spans="1:6" ht="12.75">
      <c r="A2064" s="808">
        <v>171075</v>
      </c>
      <c r="B2064" s="809" t="s">
        <v>2097</v>
      </c>
      <c r="C2064" s="810" t="s">
        <v>132</v>
      </c>
      <c r="D2064" s="802">
        <v>8</v>
      </c>
      <c r="E2064" s="801">
        <v>160.91</v>
      </c>
      <c r="F2064" s="863">
        <f t="shared" si="32"/>
        <v>1287.28</v>
      </c>
    </row>
    <row r="2065" spans="1:6" ht="12.75">
      <c r="A2065" s="811">
        <v>171076</v>
      </c>
      <c r="B2065" s="812" t="s">
        <v>2098</v>
      </c>
      <c r="C2065" s="813" t="s">
        <v>132</v>
      </c>
      <c r="D2065" s="802">
        <v>8</v>
      </c>
      <c r="E2065" s="802">
        <v>446.39</v>
      </c>
      <c r="F2065" s="863">
        <f t="shared" si="32"/>
        <v>3571.12</v>
      </c>
    </row>
    <row r="2066" spans="1:6" ht="12.75">
      <c r="A2066" s="814">
        <v>175000</v>
      </c>
      <c r="B2066" s="815" t="s">
        <v>254</v>
      </c>
      <c r="C2066" s="816" t="s">
        <v>134</v>
      </c>
      <c r="D2066" s="802"/>
      <c r="E2066" s="802"/>
      <c r="F2066" s="863"/>
    </row>
    <row r="2067" spans="1:6" ht="12.75">
      <c r="A2067" s="811">
        <v>175001</v>
      </c>
      <c r="B2067" s="812" t="s">
        <v>2099</v>
      </c>
      <c r="C2067" s="813" t="s">
        <v>122</v>
      </c>
      <c r="D2067" s="802">
        <v>160</v>
      </c>
      <c r="E2067" s="802">
        <v>36.340000000000003</v>
      </c>
      <c r="F2067" s="863">
        <f t="shared" si="32"/>
        <v>5814.4</v>
      </c>
    </row>
    <row r="2068" spans="1:6" ht="12.75">
      <c r="A2068" s="811">
        <v>175015</v>
      </c>
      <c r="B2068" s="812" t="s">
        <v>2100</v>
      </c>
      <c r="C2068" s="813" t="s">
        <v>109</v>
      </c>
      <c r="D2068" s="802">
        <v>800</v>
      </c>
      <c r="E2068" s="802">
        <v>1.64</v>
      </c>
      <c r="F2068" s="863">
        <f t="shared" si="32"/>
        <v>1312</v>
      </c>
    </row>
    <row r="2069" spans="1:6" ht="12.75">
      <c r="A2069" s="811">
        <v>175020</v>
      </c>
      <c r="B2069" s="812" t="s">
        <v>104</v>
      </c>
      <c r="C2069" s="813" t="s">
        <v>101</v>
      </c>
      <c r="D2069" s="802">
        <v>40</v>
      </c>
      <c r="E2069" s="802">
        <v>159.91</v>
      </c>
      <c r="F2069" s="863">
        <f t="shared" si="32"/>
        <v>6396.4</v>
      </c>
    </row>
    <row r="2070" spans="1:6" ht="12.75">
      <c r="A2070" s="811">
        <v>175021</v>
      </c>
      <c r="B2070" s="812" t="s">
        <v>105</v>
      </c>
      <c r="C2070" s="813" t="s">
        <v>101</v>
      </c>
      <c r="D2070" s="802">
        <v>16</v>
      </c>
      <c r="E2070" s="802">
        <v>290.75</v>
      </c>
      <c r="F2070" s="863">
        <f t="shared" si="32"/>
        <v>4652</v>
      </c>
    </row>
    <row r="2071" spans="1:6" ht="12.75">
      <c r="A2071" s="811">
        <v>175022</v>
      </c>
      <c r="B2071" s="812" t="s">
        <v>106</v>
      </c>
      <c r="C2071" s="813" t="s">
        <v>101</v>
      </c>
      <c r="D2071" s="802">
        <v>40</v>
      </c>
      <c r="E2071" s="802">
        <v>108.08</v>
      </c>
      <c r="F2071" s="863">
        <f t="shared" si="32"/>
        <v>4323.2</v>
      </c>
    </row>
    <row r="2072" spans="1:6" ht="12.75">
      <c r="A2072" s="811">
        <v>175023</v>
      </c>
      <c r="B2072" s="812" t="s">
        <v>107</v>
      </c>
      <c r="C2072" s="813" t="s">
        <v>101</v>
      </c>
      <c r="D2072" s="802">
        <v>16</v>
      </c>
      <c r="E2072" s="802">
        <v>216.14999999999998</v>
      </c>
      <c r="F2072" s="863">
        <f t="shared" si="32"/>
        <v>3458.4</v>
      </c>
    </row>
    <row r="2073" spans="1:6" ht="25.5">
      <c r="A2073" s="811">
        <v>175025</v>
      </c>
      <c r="B2073" s="812" t="s">
        <v>2101</v>
      </c>
      <c r="C2073" s="813" t="s">
        <v>109</v>
      </c>
      <c r="D2073" s="802">
        <v>400</v>
      </c>
      <c r="E2073" s="802">
        <v>8.73</v>
      </c>
      <c r="F2073" s="863">
        <f t="shared" si="32"/>
        <v>3492</v>
      </c>
    </row>
    <row r="2074" spans="1:6" ht="12.75">
      <c r="A2074" s="811">
        <v>175030</v>
      </c>
      <c r="B2074" s="812" t="s">
        <v>2102</v>
      </c>
      <c r="C2074" s="813" t="s">
        <v>109</v>
      </c>
      <c r="D2074" s="802">
        <v>400</v>
      </c>
      <c r="E2074" s="802">
        <v>7.26</v>
      </c>
      <c r="F2074" s="863">
        <f t="shared" si="32"/>
        <v>2904</v>
      </c>
    </row>
    <row r="2075" spans="1:6" ht="12.75">
      <c r="A2075" s="811">
        <v>175040</v>
      </c>
      <c r="B2075" s="812" t="s">
        <v>2103</v>
      </c>
      <c r="C2075" s="813" t="s">
        <v>109</v>
      </c>
      <c r="D2075" s="802">
        <v>400</v>
      </c>
      <c r="E2075" s="802">
        <v>21.8</v>
      </c>
      <c r="F2075" s="863">
        <f t="shared" si="32"/>
        <v>8720</v>
      </c>
    </row>
    <row r="2076" spans="1:6" ht="12.75">
      <c r="A2076" s="811">
        <v>175045</v>
      </c>
      <c r="B2076" s="812" t="s">
        <v>2104</v>
      </c>
      <c r="C2076" s="813" t="s">
        <v>122</v>
      </c>
      <c r="D2076" s="802">
        <v>160</v>
      </c>
      <c r="E2076" s="802">
        <v>5.81</v>
      </c>
      <c r="F2076" s="863">
        <f t="shared" si="32"/>
        <v>929.6</v>
      </c>
    </row>
    <row r="2077" spans="1:6" ht="12.75">
      <c r="A2077" s="811">
        <v>175048</v>
      </c>
      <c r="B2077" s="812" t="s">
        <v>2105</v>
      </c>
      <c r="C2077" s="813" t="s">
        <v>122</v>
      </c>
      <c r="D2077" s="802">
        <v>160</v>
      </c>
      <c r="E2077" s="802">
        <v>8.73</v>
      </c>
      <c r="F2077" s="863">
        <f t="shared" si="32"/>
        <v>1396.8</v>
      </c>
    </row>
    <row r="2078" spans="1:6" ht="12.75">
      <c r="A2078" s="814">
        <v>176000</v>
      </c>
      <c r="B2078" s="815" t="s">
        <v>210</v>
      </c>
      <c r="C2078" s="816" t="s">
        <v>134</v>
      </c>
      <c r="D2078" s="802"/>
      <c r="E2078" s="802"/>
      <c r="F2078" s="863"/>
    </row>
    <row r="2079" spans="1:6" ht="12.75">
      <c r="A2079" s="811">
        <v>176005</v>
      </c>
      <c r="B2079" s="812" t="s">
        <v>2106</v>
      </c>
      <c r="C2079" s="813" t="s">
        <v>122</v>
      </c>
      <c r="D2079" s="802">
        <v>80</v>
      </c>
      <c r="E2079" s="802">
        <v>7.26</v>
      </c>
      <c r="F2079" s="863">
        <f t="shared" si="32"/>
        <v>580.79999999999995</v>
      </c>
    </row>
    <row r="2080" spans="1:6" ht="12.75">
      <c r="A2080" s="811">
        <v>176030</v>
      </c>
      <c r="B2080" s="812" t="s">
        <v>2107</v>
      </c>
      <c r="C2080" s="813" t="s">
        <v>109</v>
      </c>
      <c r="D2080" s="802">
        <v>160</v>
      </c>
      <c r="E2080" s="802">
        <v>10.18</v>
      </c>
      <c r="F2080" s="863">
        <f t="shared" si="32"/>
        <v>1628.8</v>
      </c>
    </row>
    <row r="2081" spans="1:6" ht="12.75">
      <c r="A2081" s="811">
        <v>176032</v>
      </c>
      <c r="B2081" s="812" t="s">
        <v>2108</v>
      </c>
      <c r="C2081" s="813" t="s">
        <v>109</v>
      </c>
      <c r="D2081" s="802">
        <v>80</v>
      </c>
      <c r="E2081" s="802">
        <v>18.899999999999999</v>
      </c>
      <c r="F2081" s="863">
        <f t="shared" si="32"/>
        <v>1512</v>
      </c>
    </row>
    <row r="2082" spans="1:6" ht="12.75">
      <c r="A2082" s="811">
        <v>176035</v>
      </c>
      <c r="B2082" s="812" t="s">
        <v>2109</v>
      </c>
      <c r="C2082" s="813" t="s">
        <v>109</v>
      </c>
      <c r="D2082" s="802">
        <v>160</v>
      </c>
      <c r="E2082" s="802">
        <v>8.73</v>
      </c>
      <c r="F2082" s="863">
        <f t="shared" si="32"/>
        <v>1396.8</v>
      </c>
    </row>
    <row r="2083" spans="1:6" ht="12.75">
      <c r="A2083" s="811">
        <v>176038</v>
      </c>
      <c r="B2083" s="812" t="s">
        <v>2110</v>
      </c>
      <c r="C2083" s="813" t="s">
        <v>109</v>
      </c>
      <c r="D2083" s="802">
        <v>800</v>
      </c>
      <c r="E2083" s="802">
        <v>8.73</v>
      </c>
      <c r="F2083" s="863">
        <f t="shared" si="32"/>
        <v>6984</v>
      </c>
    </row>
    <row r="2084" spans="1:6" ht="12.75">
      <c r="A2084" s="811">
        <v>176045</v>
      </c>
      <c r="B2084" s="812" t="s">
        <v>2111</v>
      </c>
      <c r="C2084" s="813" t="s">
        <v>122</v>
      </c>
      <c r="D2084" s="802">
        <v>80</v>
      </c>
      <c r="E2084" s="802">
        <v>7.26</v>
      </c>
      <c r="F2084" s="863">
        <f t="shared" si="32"/>
        <v>580.79999999999995</v>
      </c>
    </row>
    <row r="2085" spans="1:6" ht="12.75">
      <c r="A2085" s="811">
        <v>176050</v>
      </c>
      <c r="B2085" s="812" t="s">
        <v>2112</v>
      </c>
      <c r="C2085" s="813" t="s">
        <v>132</v>
      </c>
      <c r="D2085" s="802">
        <v>160</v>
      </c>
      <c r="E2085" s="802">
        <v>35.479999999999997</v>
      </c>
      <c r="F2085" s="863">
        <f t="shared" si="32"/>
        <v>5676.8</v>
      </c>
    </row>
    <row r="2086" spans="1:6" ht="12.75">
      <c r="A2086" s="811">
        <v>176087</v>
      </c>
      <c r="B2086" s="812" t="s">
        <v>2113</v>
      </c>
      <c r="C2086" s="813" t="s">
        <v>122</v>
      </c>
      <c r="D2086" s="802">
        <v>16</v>
      </c>
      <c r="E2086" s="802">
        <v>7.25</v>
      </c>
      <c r="F2086" s="863">
        <f t="shared" si="32"/>
        <v>116</v>
      </c>
    </row>
    <row r="2087" spans="1:6" ht="12.75">
      <c r="A2087" s="811">
        <v>176090</v>
      </c>
      <c r="B2087" s="812" t="s">
        <v>2114</v>
      </c>
      <c r="C2087" s="813" t="s">
        <v>132</v>
      </c>
      <c r="D2087" s="802">
        <v>8</v>
      </c>
      <c r="E2087" s="802">
        <v>38.479999999999997</v>
      </c>
      <c r="F2087" s="863">
        <f t="shared" si="32"/>
        <v>307.83999999999997</v>
      </c>
    </row>
    <row r="2088" spans="1:6" ht="12.75">
      <c r="A2088" s="811">
        <v>176091</v>
      </c>
      <c r="B2088" s="812" t="s">
        <v>2115</v>
      </c>
      <c r="C2088" s="813" t="s">
        <v>132</v>
      </c>
      <c r="D2088" s="802">
        <v>8</v>
      </c>
      <c r="E2088" s="802">
        <v>48.09</v>
      </c>
      <c r="F2088" s="863">
        <f t="shared" si="32"/>
        <v>384.72</v>
      </c>
    </row>
    <row r="2089" spans="1:6" ht="12.75">
      <c r="A2089" s="811">
        <v>176092</v>
      </c>
      <c r="B2089" s="812" t="s">
        <v>2116</v>
      </c>
      <c r="C2089" s="813" t="s">
        <v>132</v>
      </c>
      <c r="D2089" s="802">
        <v>8</v>
      </c>
      <c r="E2089" s="802">
        <v>6.66</v>
      </c>
      <c r="F2089" s="863">
        <f t="shared" si="32"/>
        <v>53.28</v>
      </c>
    </row>
    <row r="2090" spans="1:6" ht="12.75">
      <c r="A2090" s="811">
        <v>176093</v>
      </c>
      <c r="B2090" s="812" t="s">
        <v>2117</v>
      </c>
      <c r="C2090" s="813" t="s">
        <v>122</v>
      </c>
      <c r="D2090" s="802">
        <v>80</v>
      </c>
      <c r="E2090" s="802">
        <v>14.43</v>
      </c>
      <c r="F2090" s="863">
        <f t="shared" si="32"/>
        <v>1154.4000000000001</v>
      </c>
    </row>
    <row r="2091" spans="1:6" ht="12.75">
      <c r="A2091" s="811">
        <v>176094</v>
      </c>
      <c r="B2091" s="812" t="s">
        <v>2118</v>
      </c>
      <c r="C2091" s="813" t="s">
        <v>109</v>
      </c>
      <c r="D2091" s="802">
        <v>80</v>
      </c>
      <c r="E2091" s="802">
        <v>24.049999999999997</v>
      </c>
      <c r="F2091" s="863">
        <f t="shared" si="32"/>
        <v>1924</v>
      </c>
    </row>
    <row r="2092" spans="1:6" ht="12.75" customHeight="1">
      <c r="A2092" s="811">
        <v>176095</v>
      </c>
      <c r="B2092" s="812" t="s">
        <v>2119</v>
      </c>
      <c r="C2092" s="813" t="s">
        <v>122</v>
      </c>
      <c r="D2092" s="802">
        <v>80</v>
      </c>
      <c r="E2092" s="802">
        <v>37.65</v>
      </c>
      <c r="F2092" s="863">
        <f t="shared" si="32"/>
        <v>3012</v>
      </c>
    </row>
    <row r="2093" spans="1:6" ht="12.75">
      <c r="A2093" s="811">
        <v>176096</v>
      </c>
      <c r="B2093" s="812" t="s">
        <v>2120</v>
      </c>
      <c r="C2093" s="813" t="s">
        <v>122</v>
      </c>
      <c r="D2093" s="802">
        <v>80</v>
      </c>
      <c r="E2093" s="802">
        <v>33.15</v>
      </c>
      <c r="F2093" s="863">
        <f t="shared" si="32"/>
        <v>2652</v>
      </c>
    </row>
    <row r="2094" spans="1:6" ht="12.75">
      <c r="A2094" s="811">
        <v>176097</v>
      </c>
      <c r="B2094" s="812" t="s">
        <v>2121</v>
      </c>
      <c r="C2094" s="813" t="s">
        <v>109</v>
      </c>
      <c r="D2094" s="802">
        <v>80</v>
      </c>
      <c r="E2094" s="802">
        <v>49.08</v>
      </c>
      <c r="F2094" s="863">
        <f t="shared" si="32"/>
        <v>3926.4</v>
      </c>
    </row>
    <row r="2095" spans="1:6" ht="12.75">
      <c r="A2095" s="814">
        <v>177000</v>
      </c>
      <c r="B2095" s="815" t="s">
        <v>217</v>
      </c>
      <c r="C2095" s="816" t="s">
        <v>134</v>
      </c>
      <c r="D2095" s="802"/>
      <c r="E2095" s="802"/>
      <c r="F2095" s="863"/>
    </row>
    <row r="2096" spans="1:6" ht="12.75">
      <c r="A2096" s="811">
        <v>177001</v>
      </c>
      <c r="B2096" s="812" t="s">
        <v>2122</v>
      </c>
      <c r="C2096" s="813" t="s">
        <v>109</v>
      </c>
      <c r="D2096" s="802">
        <v>240</v>
      </c>
      <c r="E2096" s="802">
        <v>25.23</v>
      </c>
      <c r="F2096" s="863">
        <f t="shared" si="32"/>
        <v>6055.2</v>
      </c>
    </row>
    <row r="2097" spans="1:6" ht="12.75">
      <c r="A2097" s="811">
        <v>177035</v>
      </c>
      <c r="B2097" s="812" t="s">
        <v>2123</v>
      </c>
      <c r="C2097" s="813" t="s">
        <v>109</v>
      </c>
      <c r="D2097" s="802">
        <v>160</v>
      </c>
      <c r="E2097" s="802">
        <v>26.69</v>
      </c>
      <c r="F2097" s="863">
        <f t="shared" si="32"/>
        <v>4270.3999999999996</v>
      </c>
    </row>
    <row r="2098" spans="1:6" ht="12.75">
      <c r="A2098" s="811">
        <v>177038</v>
      </c>
      <c r="B2098" s="812" t="s">
        <v>2124</v>
      </c>
      <c r="C2098" s="813" t="s">
        <v>109</v>
      </c>
      <c r="D2098" s="802">
        <v>80</v>
      </c>
      <c r="E2098" s="802">
        <v>54.51</v>
      </c>
      <c r="F2098" s="863">
        <f t="shared" si="32"/>
        <v>4360.8</v>
      </c>
    </row>
    <row r="2099" spans="1:6" ht="12.75">
      <c r="A2099" s="811">
        <v>177039</v>
      </c>
      <c r="B2099" s="812" t="s">
        <v>2125</v>
      </c>
      <c r="C2099" s="813" t="s">
        <v>109</v>
      </c>
      <c r="D2099" s="802">
        <v>160</v>
      </c>
      <c r="E2099" s="802">
        <v>36.729999999999997</v>
      </c>
      <c r="F2099" s="863">
        <f t="shared" si="32"/>
        <v>5876.8</v>
      </c>
    </row>
    <row r="2100" spans="1:6" ht="12.75">
      <c r="A2100" s="811">
        <v>177045</v>
      </c>
      <c r="B2100" s="812" t="s">
        <v>2126</v>
      </c>
      <c r="C2100" s="813" t="s">
        <v>122</v>
      </c>
      <c r="D2100" s="802">
        <v>80</v>
      </c>
      <c r="E2100" s="802">
        <v>40.04</v>
      </c>
      <c r="F2100" s="863">
        <f t="shared" si="32"/>
        <v>3203.2</v>
      </c>
    </row>
    <row r="2101" spans="1:6" ht="12.75">
      <c r="A2101" s="811">
        <v>177087</v>
      </c>
      <c r="B2101" s="812" t="s">
        <v>2127</v>
      </c>
      <c r="C2101" s="813" t="s">
        <v>122</v>
      </c>
      <c r="D2101" s="802">
        <v>16</v>
      </c>
      <c r="E2101" s="802">
        <v>17.440000000000001</v>
      </c>
      <c r="F2101" s="863">
        <f t="shared" si="32"/>
        <v>279.04000000000002</v>
      </c>
    </row>
    <row r="2102" spans="1:6" ht="12.75">
      <c r="A2102" s="811">
        <v>177090</v>
      </c>
      <c r="B2102" s="812" t="s">
        <v>2128</v>
      </c>
      <c r="C2102" s="813" t="s">
        <v>132</v>
      </c>
      <c r="D2102" s="802">
        <v>8</v>
      </c>
      <c r="E2102" s="802">
        <v>73.650000000000006</v>
      </c>
      <c r="F2102" s="863">
        <f t="shared" si="32"/>
        <v>589.20000000000005</v>
      </c>
    </row>
    <row r="2103" spans="1:6" ht="12.75">
      <c r="A2103" s="811">
        <v>177091</v>
      </c>
      <c r="B2103" s="812" t="s">
        <v>2129</v>
      </c>
      <c r="C2103" s="813" t="s">
        <v>132</v>
      </c>
      <c r="D2103" s="802">
        <v>8</v>
      </c>
      <c r="E2103" s="802">
        <v>97.69</v>
      </c>
      <c r="F2103" s="863">
        <f t="shared" si="32"/>
        <v>781.52</v>
      </c>
    </row>
    <row r="2104" spans="1:6" ht="12.75">
      <c r="A2104" s="811">
        <v>177092</v>
      </c>
      <c r="B2104" s="812" t="s">
        <v>2130</v>
      </c>
      <c r="C2104" s="813" t="s">
        <v>132</v>
      </c>
      <c r="D2104" s="802">
        <v>8</v>
      </c>
      <c r="E2104" s="802">
        <v>26.299999999999997</v>
      </c>
      <c r="F2104" s="863">
        <f t="shared" si="32"/>
        <v>210.4</v>
      </c>
    </row>
    <row r="2105" spans="1:6" ht="12.75">
      <c r="A2105" s="811">
        <v>177093</v>
      </c>
      <c r="B2105" s="812" t="s">
        <v>2131</v>
      </c>
      <c r="C2105" s="813" t="s">
        <v>122</v>
      </c>
      <c r="D2105" s="802">
        <v>80</v>
      </c>
      <c r="E2105" s="802">
        <v>19.989999999999998</v>
      </c>
      <c r="F2105" s="863">
        <f t="shared" si="32"/>
        <v>1599.2</v>
      </c>
    </row>
    <row r="2106" spans="1:6" ht="12.75">
      <c r="A2106" s="811">
        <v>177094</v>
      </c>
      <c r="B2106" s="812" t="s">
        <v>2132</v>
      </c>
      <c r="C2106" s="813" t="s">
        <v>109</v>
      </c>
      <c r="D2106" s="802">
        <v>80</v>
      </c>
      <c r="E2106" s="802">
        <v>67.290000000000006</v>
      </c>
      <c r="F2106" s="863">
        <f t="shared" si="32"/>
        <v>5383.2</v>
      </c>
    </row>
    <row r="2107" spans="1:6" ht="12.75" customHeight="1">
      <c r="A2107" s="811">
        <v>177096</v>
      </c>
      <c r="B2107" s="812" t="s">
        <v>2133</v>
      </c>
      <c r="C2107" s="813" t="s">
        <v>122</v>
      </c>
      <c r="D2107" s="802">
        <v>80</v>
      </c>
      <c r="E2107" s="802">
        <v>50.83</v>
      </c>
      <c r="F2107" s="863">
        <f t="shared" si="32"/>
        <v>4066.4</v>
      </c>
    </row>
    <row r="2108" spans="1:6" ht="12.75">
      <c r="A2108" s="814">
        <v>178000</v>
      </c>
      <c r="B2108" s="815" t="s">
        <v>264</v>
      </c>
      <c r="C2108" s="816" t="s">
        <v>134</v>
      </c>
      <c r="D2108" s="802"/>
      <c r="E2108" s="802"/>
      <c r="F2108" s="863"/>
    </row>
    <row r="2109" spans="1:6" ht="12.75">
      <c r="A2109" s="811">
        <v>178015</v>
      </c>
      <c r="B2109" s="812" t="s">
        <v>2134</v>
      </c>
      <c r="C2109" s="813" t="s">
        <v>109</v>
      </c>
      <c r="D2109" s="802">
        <v>400</v>
      </c>
      <c r="E2109" s="802">
        <v>60.15</v>
      </c>
      <c r="F2109" s="863">
        <f t="shared" si="32"/>
        <v>24060</v>
      </c>
    </row>
    <row r="2110" spans="1:6" ht="12.75">
      <c r="A2110" s="811">
        <v>178019</v>
      </c>
      <c r="B2110" s="812" t="s">
        <v>2135</v>
      </c>
      <c r="C2110" s="813" t="s">
        <v>173</v>
      </c>
      <c r="D2110" s="802">
        <v>400</v>
      </c>
      <c r="E2110" s="802">
        <v>7.45</v>
      </c>
      <c r="F2110" s="863">
        <f t="shared" si="32"/>
        <v>2980</v>
      </c>
    </row>
    <row r="2111" spans="1:6" ht="12.75">
      <c r="A2111" s="811">
        <v>178070</v>
      </c>
      <c r="B2111" s="812" t="s">
        <v>2136</v>
      </c>
      <c r="C2111" s="813" t="s">
        <v>132</v>
      </c>
      <c r="D2111" s="802">
        <v>4</v>
      </c>
      <c r="E2111" s="802">
        <v>411.33</v>
      </c>
      <c r="F2111" s="863">
        <f t="shared" si="32"/>
        <v>1645.32</v>
      </c>
    </row>
    <row r="2112" spans="1:6" ht="12.75">
      <c r="A2112" s="811">
        <v>178072</v>
      </c>
      <c r="B2112" s="812" t="s">
        <v>2137</v>
      </c>
      <c r="C2112" s="813" t="s">
        <v>122</v>
      </c>
      <c r="D2112" s="802">
        <v>80</v>
      </c>
      <c r="E2112" s="802">
        <v>5.56</v>
      </c>
      <c r="F2112" s="863">
        <f t="shared" si="32"/>
        <v>444.8</v>
      </c>
    </row>
    <row r="2113" spans="1:6" ht="12.75">
      <c r="A2113" s="811">
        <v>178073</v>
      </c>
      <c r="B2113" s="812" t="s">
        <v>2138</v>
      </c>
      <c r="C2113" s="813" t="s">
        <v>122</v>
      </c>
      <c r="D2113" s="802">
        <v>80</v>
      </c>
      <c r="E2113" s="802">
        <v>5.03</v>
      </c>
      <c r="F2113" s="863">
        <f t="shared" si="32"/>
        <v>402.4</v>
      </c>
    </row>
    <row r="2114" spans="1:6" ht="12.75">
      <c r="A2114" s="820">
        <v>180000</v>
      </c>
      <c r="B2114" s="821" t="s">
        <v>2139</v>
      </c>
      <c r="C2114" s="822"/>
      <c r="D2114" s="802"/>
      <c r="E2114" s="802"/>
      <c r="F2114" s="863"/>
    </row>
    <row r="2115" spans="1:6" ht="12.75">
      <c r="A2115" s="814">
        <v>180100</v>
      </c>
      <c r="B2115" s="815" t="s">
        <v>2140</v>
      </c>
      <c r="C2115" s="816" t="s">
        <v>134</v>
      </c>
      <c r="D2115" s="802"/>
      <c r="E2115" s="802"/>
      <c r="F2115" s="863"/>
    </row>
    <row r="2116" spans="1:6" ht="12.75">
      <c r="A2116" s="811">
        <v>180101</v>
      </c>
      <c r="B2116" s="812" t="s">
        <v>2141</v>
      </c>
      <c r="C2116" s="813" t="s">
        <v>132</v>
      </c>
      <c r="D2116" s="802">
        <v>400</v>
      </c>
      <c r="E2116" s="802">
        <v>10.66</v>
      </c>
      <c r="F2116" s="863">
        <f t="shared" si="32"/>
        <v>4264</v>
      </c>
    </row>
    <row r="2117" spans="1:6" ht="12.75">
      <c r="A2117" s="811">
        <v>180103</v>
      </c>
      <c r="B2117" s="812" t="s">
        <v>2142</v>
      </c>
      <c r="C2117" s="813" t="s">
        <v>132</v>
      </c>
      <c r="D2117" s="802">
        <v>40</v>
      </c>
      <c r="E2117" s="802">
        <v>57.14</v>
      </c>
      <c r="F2117" s="863">
        <f t="shared" si="32"/>
        <v>2285.6</v>
      </c>
    </row>
    <row r="2118" spans="1:6" ht="12.75">
      <c r="A2118" s="814">
        <v>180200</v>
      </c>
      <c r="B2118" s="815" t="s">
        <v>2143</v>
      </c>
      <c r="C2118" s="816" t="s">
        <v>134</v>
      </c>
      <c r="D2118" s="802"/>
      <c r="E2118" s="802"/>
      <c r="F2118" s="863"/>
    </row>
    <row r="2119" spans="1:6" ht="12.75">
      <c r="A2119" s="811">
        <v>180203</v>
      </c>
      <c r="B2119" s="812" t="s">
        <v>2144</v>
      </c>
      <c r="C2119" s="813" t="s">
        <v>132</v>
      </c>
      <c r="D2119" s="802">
        <v>4</v>
      </c>
      <c r="E2119" s="802">
        <v>173.33</v>
      </c>
      <c r="F2119" s="863">
        <f t="shared" si="32"/>
        <v>693.32</v>
      </c>
    </row>
    <row r="2120" spans="1:6" ht="12.75">
      <c r="A2120" s="811">
        <v>180210</v>
      </c>
      <c r="B2120" s="812" t="s">
        <v>2145</v>
      </c>
      <c r="C2120" s="813" t="s">
        <v>132</v>
      </c>
      <c r="D2120" s="802">
        <v>4</v>
      </c>
      <c r="E2120" s="802">
        <v>175.89</v>
      </c>
      <c r="F2120" s="863">
        <f t="shared" si="32"/>
        <v>703.56</v>
      </c>
    </row>
    <row r="2121" spans="1:6" ht="12.75">
      <c r="A2121" s="811">
        <v>180225</v>
      </c>
      <c r="B2121" s="812" t="s">
        <v>2146</v>
      </c>
      <c r="C2121" s="813" t="s">
        <v>132</v>
      </c>
      <c r="D2121" s="802">
        <v>4</v>
      </c>
      <c r="E2121" s="802">
        <v>116.34</v>
      </c>
      <c r="F2121" s="863">
        <f t="shared" si="32"/>
        <v>465.36</v>
      </c>
    </row>
    <row r="2122" spans="1:6" ht="12.75">
      <c r="A2122" s="811">
        <v>180226</v>
      </c>
      <c r="B2122" s="812" t="s">
        <v>2147</v>
      </c>
      <c r="C2122" s="813" t="s">
        <v>132</v>
      </c>
      <c r="D2122" s="802">
        <v>4</v>
      </c>
      <c r="E2122" s="802">
        <v>183.91</v>
      </c>
      <c r="F2122" s="863">
        <f t="shared" si="32"/>
        <v>735.64</v>
      </c>
    </row>
    <row r="2123" spans="1:6" ht="12.75">
      <c r="A2123" s="811">
        <v>180227</v>
      </c>
      <c r="B2123" s="812" t="s">
        <v>2148</v>
      </c>
      <c r="C2123" s="813" t="s">
        <v>132</v>
      </c>
      <c r="D2123" s="802">
        <v>4</v>
      </c>
      <c r="E2123" s="802">
        <v>182.21</v>
      </c>
      <c r="F2123" s="863">
        <f t="shared" si="32"/>
        <v>728.84</v>
      </c>
    </row>
    <row r="2124" spans="1:6" ht="12.75">
      <c r="A2124" s="811">
        <v>180235</v>
      </c>
      <c r="B2124" s="812" t="s">
        <v>2149</v>
      </c>
      <c r="C2124" s="813" t="s">
        <v>132</v>
      </c>
      <c r="D2124" s="802">
        <v>4</v>
      </c>
      <c r="E2124" s="802">
        <v>170.86</v>
      </c>
      <c r="F2124" s="863">
        <f t="shared" si="32"/>
        <v>683.44</v>
      </c>
    </row>
    <row r="2125" spans="1:6" ht="12.75">
      <c r="A2125" s="811">
        <v>180237</v>
      </c>
      <c r="B2125" s="812" t="s">
        <v>2150</v>
      </c>
      <c r="C2125" s="813" t="s">
        <v>132</v>
      </c>
      <c r="D2125" s="802">
        <v>4</v>
      </c>
      <c r="E2125" s="802">
        <v>174.01</v>
      </c>
      <c r="F2125" s="863">
        <f t="shared" si="32"/>
        <v>696.04</v>
      </c>
    </row>
    <row r="2126" spans="1:6" ht="12.75">
      <c r="A2126" s="811">
        <v>180240</v>
      </c>
      <c r="B2126" s="812" t="s">
        <v>2151</v>
      </c>
      <c r="C2126" s="813" t="s">
        <v>132</v>
      </c>
      <c r="D2126" s="802">
        <v>4</v>
      </c>
      <c r="E2126" s="802">
        <v>173.16</v>
      </c>
      <c r="F2126" s="863">
        <f t="shared" si="32"/>
        <v>692.64</v>
      </c>
    </row>
    <row r="2127" spans="1:6" ht="12.75">
      <c r="A2127" s="811">
        <v>180250</v>
      </c>
      <c r="B2127" s="812" t="s">
        <v>2152</v>
      </c>
      <c r="C2127" s="813" t="s">
        <v>132</v>
      </c>
      <c r="D2127" s="802">
        <v>4</v>
      </c>
      <c r="E2127" s="802">
        <v>172.33</v>
      </c>
      <c r="F2127" s="863">
        <f t="shared" ref="F2127:F2180" si="33" xml:space="preserve"> ROUND(D2127*E2127,2)</f>
        <v>689.32</v>
      </c>
    </row>
    <row r="2128" spans="1:6" ht="12.75">
      <c r="A2128" s="811">
        <v>180252</v>
      </c>
      <c r="B2128" s="812" t="s">
        <v>2153</v>
      </c>
      <c r="C2128" s="813" t="s">
        <v>132</v>
      </c>
      <c r="D2128" s="802">
        <v>4</v>
      </c>
      <c r="E2128" s="802">
        <v>91</v>
      </c>
      <c r="F2128" s="863">
        <f t="shared" si="33"/>
        <v>364</v>
      </c>
    </row>
    <row r="2129" spans="1:6" ht="12.75">
      <c r="A2129" s="811">
        <v>180255</v>
      </c>
      <c r="B2129" s="812" t="s">
        <v>2154</v>
      </c>
      <c r="C2129" s="813" t="s">
        <v>132</v>
      </c>
      <c r="D2129" s="802">
        <v>4</v>
      </c>
      <c r="E2129" s="802">
        <v>173.05</v>
      </c>
      <c r="F2129" s="863">
        <f t="shared" si="33"/>
        <v>692.2</v>
      </c>
    </row>
    <row r="2130" spans="1:6" ht="12.75">
      <c r="A2130" s="811">
        <v>180261</v>
      </c>
      <c r="B2130" s="812" t="s">
        <v>2155</v>
      </c>
      <c r="C2130" s="813" t="s">
        <v>132</v>
      </c>
      <c r="D2130" s="802">
        <v>4</v>
      </c>
      <c r="E2130" s="802">
        <v>40.099999999999994</v>
      </c>
      <c r="F2130" s="863">
        <f t="shared" si="33"/>
        <v>160.4</v>
      </c>
    </row>
    <row r="2131" spans="1:6" ht="12.75">
      <c r="A2131" s="811">
        <v>180263</v>
      </c>
      <c r="B2131" s="812" t="s">
        <v>2156</v>
      </c>
      <c r="C2131" s="813" t="s">
        <v>132</v>
      </c>
      <c r="D2131" s="802">
        <v>4</v>
      </c>
      <c r="E2131" s="802">
        <v>87.550000000000011</v>
      </c>
      <c r="F2131" s="863">
        <f t="shared" si="33"/>
        <v>350.2</v>
      </c>
    </row>
    <row r="2132" spans="1:6" ht="12.75">
      <c r="A2132" s="811">
        <v>180265</v>
      </c>
      <c r="B2132" s="812" t="s">
        <v>2157</v>
      </c>
      <c r="C2132" s="813" t="s">
        <v>132</v>
      </c>
      <c r="D2132" s="802">
        <v>4</v>
      </c>
      <c r="E2132" s="802">
        <v>177.94</v>
      </c>
      <c r="F2132" s="863">
        <f t="shared" si="33"/>
        <v>711.76</v>
      </c>
    </row>
    <row r="2133" spans="1:6" ht="12.75">
      <c r="A2133" s="811">
        <v>180267</v>
      </c>
      <c r="B2133" s="812" t="s">
        <v>2158</v>
      </c>
      <c r="C2133" s="813" t="s">
        <v>132</v>
      </c>
      <c r="D2133" s="802">
        <v>4</v>
      </c>
      <c r="E2133" s="802">
        <v>79.06</v>
      </c>
      <c r="F2133" s="863">
        <f t="shared" si="33"/>
        <v>316.24</v>
      </c>
    </row>
    <row r="2134" spans="1:6" ht="12.75">
      <c r="A2134" s="811">
        <v>180270</v>
      </c>
      <c r="B2134" s="812" t="s">
        <v>2159</v>
      </c>
      <c r="C2134" s="813" t="s">
        <v>132</v>
      </c>
      <c r="D2134" s="802">
        <v>4</v>
      </c>
      <c r="E2134" s="802">
        <v>74.430000000000007</v>
      </c>
      <c r="F2134" s="863">
        <f t="shared" si="33"/>
        <v>297.72000000000003</v>
      </c>
    </row>
    <row r="2135" spans="1:6" ht="12.75">
      <c r="A2135" s="811">
        <v>180273</v>
      </c>
      <c r="B2135" s="812" t="s">
        <v>2160</v>
      </c>
      <c r="C2135" s="813" t="s">
        <v>132</v>
      </c>
      <c r="D2135" s="802">
        <v>16</v>
      </c>
      <c r="E2135" s="802">
        <v>68.31</v>
      </c>
      <c r="F2135" s="863">
        <f t="shared" si="33"/>
        <v>1092.96</v>
      </c>
    </row>
    <row r="2136" spans="1:6" ht="12.75">
      <c r="A2136" s="811">
        <v>180275</v>
      </c>
      <c r="B2136" s="812" t="s">
        <v>2161</v>
      </c>
      <c r="C2136" s="813" t="s">
        <v>132</v>
      </c>
      <c r="D2136" s="802">
        <v>4</v>
      </c>
      <c r="E2136" s="802">
        <v>54.75</v>
      </c>
      <c r="F2136" s="863">
        <f t="shared" si="33"/>
        <v>219</v>
      </c>
    </row>
    <row r="2137" spans="1:6" ht="12.75">
      <c r="A2137" s="811">
        <v>180277</v>
      </c>
      <c r="B2137" s="812" t="s">
        <v>2162</v>
      </c>
      <c r="C2137" s="813" t="s">
        <v>132</v>
      </c>
      <c r="D2137" s="802">
        <v>4</v>
      </c>
      <c r="E2137" s="802">
        <v>70</v>
      </c>
      <c r="F2137" s="863">
        <f t="shared" si="33"/>
        <v>280</v>
      </c>
    </row>
    <row r="2138" spans="1:6" ht="12.75">
      <c r="A2138" s="811">
        <v>180280</v>
      </c>
      <c r="B2138" s="812" t="s">
        <v>2163</v>
      </c>
      <c r="C2138" s="813" t="s">
        <v>132</v>
      </c>
      <c r="D2138" s="802">
        <v>40</v>
      </c>
      <c r="E2138" s="802">
        <v>64</v>
      </c>
      <c r="F2138" s="863">
        <f t="shared" si="33"/>
        <v>2560</v>
      </c>
    </row>
    <row r="2139" spans="1:6" ht="12.75">
      <c r="A2139" s="811">
        <v>180290</v>
      </c>
      <c r="B2139" s="812" t="s">
        <v>2164</v>
      </c>
      <c r="C2139" s="813" t="s">
        <v>132</v>
      </c>
      <c r="D2139" s="802">
        <v>4</v>
      </c>
      <c r="E2139" s="802">
        <v>174.38</v>
      </c>
      <c r="F2139" s="863">
        <f t="shared" si="33"/>
        <v>697.52</v>
      </c>
    </row>
    <row r="2140" spans="1:6" ht="12.75">
      <c r="A2140" s="811">
        <v>180291</v>
      </c>
      <c r="B2140" s="812" t="s">
        <v>2165</v>
      </c>
      <c r="C2140" s="813" t="s">
        <v>132</v>
      </c>
      <c r="D2140" s="802">
        <v>4</v>
      </c>
      <c r="E2140" s="802">
        <v>172.03</v>
      </c>
      <c r="F2140" s="863">
        <f t="shared" si="33"/>
        <v>688.12</v>
      </c>
    </row>
    <row r="2141" spans="1:6" ht="12.75">
      <c r="A2141" s="811">
        <v>180292</v>
      </c>
      <c r="B2141" s="812" t="s">
        <v>2166</v>
      </c>
      <c r="C2141" s="813" t="s">
        <v>132</v>
      </c>
      <c r="D2141" s="802">
        <v>4</v>
      </c>
      <c r="E2141" s="802">
        <v>173.91</v>
      </c>
      <c r="F2141" s="863">
        <f t="shared" si="33"/>
        <v>695.64</v>
      </c>
    </row>
    <row r="2142" spans="1:6" ht="12.75">
      <c r="A2142" s="814">
        <v>180300</v>
      </c>
      <c r="B2142" s="815" t="s">
        <v>2167</v>
      </c>
      <c r="C2142" s="816" t="s">
        <v>134</v>
      </c>
      <c r="D2142" s="802"/>
      <c r="E2142" s="802"/>
      <c r="F2142" s="863"/>
    </row>
    <row r="2143" spans="1:6" ht="12.75">
      <c r="A2143" s="811">
        <v>180301</v>
      </c>
      <c r="B2143" s="812" t="s">
        <v>2168</v>
      </c>
      <c r="C2143" s="813" t="s">
        <v>109</v>
      </c>
      <c r="D2143" s="802">
        <v>1600</v>
      </c>
      <c r="E2143" s="802">
        <v>11.83</v>
      </c>
      <c r="F2143" s="863">
        <f t="shared" si="33"/>
        <v>18928</v>
      </c>
    </row>
    <row r="2144" spans="1:6" ht="12.75">
      <c r="A2144" s="811">
        <v>180303</v>
      </c>
      <c r="B2144" s="812" t="s">
        <v>2169</v>
      </c>
      <c r="C2144" s="813" t="s">
        <v>109</v>
      </c>
      <c r="D2144" s="802">
        <v>3200</v>
      </c>
      <c r="E2144" s="802">
        <v>14.66</v>
      </c>
      <c r="F2144" s="863">
        <f t="shared" si="33"/>
        <v>46912</v>
      </c>
    </row>
    <row r="2145" spans="1:6" ht="12.75">
      <c r="A2145" s="811">
        <v>180305</v>
      </c>
      <c r="B2145" s="812" t="s">
        <v>2170</v>
      </c>
      <c r="C2145" s="813" t="s">
        <v>109</v>
      </c>
      <c r="D2145" s="802">
        <v>400</v>
      </c>
      <c r="E2145" s="802">
        <v>30.65</v>
      </c>
      <c r="F2145" s="863">
        <f t="shared" si="33"/>
        <v>12260</v>
      </c>
    </row>
    <row r="2146" spans="1:6" ht="12.75">
      <c r="A2146" s="811">
        <v>180307</v>
      </c>
      <c r="B2146" s="812" t="s">
        <v>2171</v>
      </c>
      <c r="C2146" s="813" t="s">
        <v>109</v>
      </c>
      <c r="D2146" s="802">
        <v>160</v>
      </c>
      <c r="E2146" s="802">
        <v>36.349999999999994</v>
      </c>
      <c r="F2146" s="863">
        <f t="shared" si="33"/>
        <v>5816</v>
      </c>
    </row>
    <row r="2147" spans="1:6" ht="12.75">
      <c r="A2147" s="811">
        <v>180313</v>
      </c>
      <c r="B2147" s="812" t="s">
        <v>2172</v>
      </c>
      <c r="C2147" s="813" t="s">
        <v>2173</v>
      </c>
      <c r="D2147" s="802">
        <v>16</v>
      </c>
      <c r="E2147" s="802">
        <v>39.89</v>
      </c>
      <c r="F2147" s="863">
        <f t="shared" si="33"/>
        <v>638.24</v>
      </c>
    </row>
    <row r="2148" spans="1:6" ht="12.75">
      <c r="A2148" s="811">
        <v>180315</v>
      </c>
      <c r="B2148" s="812" t="s">
        <v>2174</v>
      </c>
      <c r="C2148" s="813" t="s">
        <v>2173</v>
      </c>
      <c r="D2148" s="802">
        <v>16</v>
      </c>
      <c r="E2148" s="802">
        <v>25.36</v>
      </c>
      <c r="F2148" s="863">
        <f t="shared" si="33"/>
        <v>405.76</v>
      </c>
    </row>
    <row r="2149" spans="1:6" ht="12.75">
      <c r="A2149" s="811">
        <v>180317</v>
      </c>
      <c r="B2149" s="812" t="s">
        <v>2175</v>
      </c>
      <c r="C2149" s="813" t="s">
        <v>2173</v>
      </c>
      <c r="D2149" s="802">
        <v>16</v>
      </c>
      <c r="E2149" s="802">
        <v>47.9</v>
      </c>
      <c r="F2149" s="863">
        <f t="shared" si="33"/>
        <v>766.4</v>
      </c>
    </row>
    <row r="2150" spans="1:6" ht="12.75">
      <c r="A2150" s="811">
        <v>180319</v>
      </c>
      <c r="B2150" s="812" t="s">
        <v>2176</v>
      </c>
      <c r="C2150" s="813" t="s">
        <v>2173</v>
      </c>
      <c r="D2150" s="802">
        <v>16</v>
      </c>
      <c r="E2150" s="802">
        <v>26.75</v>
      </c>
      <c r="F2150" s="863">
        <f t="shared" si="33"/>
        <v>428</v>
      </c>
    </row>
    <row r="2151" spans="1:6" ht="12.75">
      <c r="A2151" s="811">
        <v>180321</v>
      </c>
      <c r="B2151" s="812" t="s">
        <v>2177</v>
      </c>
      <c r="C2151" s="813" t="s">
        <v>2173</v>
      </c>
      <c r="D2151" s="802">
        <v>16</v>
      </c>
      <c r="E2151" s="802">
        <v>38.58</v>
      </c>
      <c r="F2151" s="863">
        <f t="shared" si="33"/>
        <v>617.28</v>
      </c>
    </row>
    <row r="2152" spans="1:6" ht="12.75">
      <c r="A2152" s="811">
        <v>180323</v>
      </c>
      <c r="B2152" s="812" t="s">
        <v>2178</v>
      </c>
      <c r="C2152" s="813" t="s">
        <v>2173</v>
      </c>
      <c r="D2152" s="802">
        <v>16</v>
      </c>
      <c r="E2152" s="802">
        <v>28.48</v>
      </c>
      <c r="F2152" s="863">
        <f t="shared" si="33"/>
        <v>455.68</v>
      </c>
    </row>
    <row r="2153" spans="1:6" ht="12.75">
      <c r="A2153" s="811">
        <v>180325</v>
      </c>
      <c r="B2153" s="812" t="s">
        <v>2179</v>
      </c>
      <c r="C2153" s="813" t="s">
        <v>132</v>
      </c>
      <c r="D2153" s="802">
        <v>16</v>
      </c>
      <c r="E2153" s="802">
        <v>43.24</v>
      </c>
      <c r="F2153" s="863">
        <f t="shared" si="33"/>
        <v>691.84</v>
      </c>
    </row>
    <row r="2154" spans="1:6" ht="12.75">
      <c r="A2154" s="811">
        <v>180327</v>
      </c>
      <c r="B2154" s="812" t="s">
        <v>2180</v>
      </c>
      <c r="C2154" s="813" t="s">
        <v>2173</v>
      </c>
      <c r="D2154" s="802">
        <v>16</v>
      </c>
      <c r="E2154" s="802">
        <v>24.9</v>
      </c>
      <c r="F2154" s="863">
        <f t="shared" si="33"/>
        <v>398.4</v>
      </c>
    </row>
    <row r="2155" spans="1:6" ht="12.75">
      <c r="A2155" s="811">
        <v>180329</v>
      </c>
      <c r="B2155" s="812" t="s">
        <v>2181</v>
      </c>
      <c r="C2155" s="813" t="s">
        <v>2173</v>
      </c>
      <c r="D2155" s="802">
        <v>16</v>
      </c>
      <c r="E2155" s="802">
        <v>27.05</v>
      </c>
      <c r="F2155" s="863">
        <f t="shared" si="33"/>
        <v>432.8</v>
      </c>
    </row>
    <row r="2156" spans="1:6" ht="12.75">
      <c r="A2156" s="811">
        <v>180341</v>
      </c>
      <c r="B2156" s="812" t="s">
        <v>2182</v>
      </c>
      <c r="C2156" s="813" t="s">
        <v>132</v>
      </c>
      <c r="D2156" s="802">
        <v>16</v>
      </c>
      <c r="E2156" s="802">
        <v>29.89</v>
      </c>
      <c r="F2156" s="863">
        <f t="shared" si="33"/>
        <v>478.24</v>
      </c>
    </row>
    <row r="2157" spans="1:6" ht="12.75">
      <c r="A2157" s="811">
        <v>180343</v>
      </c>
      <c r="B2157" s="812" t="s">
        <v>2183</v>
      </c>
      <c r="C2157" s="813" t="s">
        <v>132</v>
      </c>
      <c r="D2157" s="802">
        <v>16</v>
      </c>
      <c r="E2157" s="802">
        <v>37.33</v>
      </c>
      <c r="F2157" s="863">
        <f t="shared" si="33"/>
        <v>597.28</v>
      </c>
    </row>
    <row r="2158" spans="1:6" ht="12.75">
      <c r="A2158" s="811">
        <v>180345</v>
      </c>
      <c r="B2158" s="812" t="s">
        <v>2184</v>
      </c>
      <c r="C2158" s="813" t="s">
        <v>132</v>
      </c>
      <c r="D2158" s="802">
        <v>16</v>
      </c>
      <c r="E2158" s="802">
        <v>33.5</v>
      </c>
      <c r="F2158" s="863">
        <f t="shared" si="33"/>
        <v>536</v>
      </c>
    </row>
    <row r="2159" spans="1:6" ht="12.75">
      <c r="A2159" s="811">
        <v>180347</v>
      </c>
      <c r="B2159" s="812" t="s">
        <v>2185</v>
      </c>
      <c r="C2159" s="813" t="s">
        <v>132</v>
      </c>
      <c r="D2159" s="802">
        <v>16</v>
      </c>
      <c r="E2159" s="802">
        <v>33.6</v>
      </c>
      <c r="F2159" s="863">
        <f t="shared" si="33"/>
        <v>537.6</v>
      </c>
    </row>
    <row r="2160" spans="1:6" ht="12.75">
      <c r="A2160" s="811">
        <v>180349</v>
      </c>
      <c r="B2160" s="812" t="s">
        <v>2186</v>
      </c>
      <c r="C2160" s="813" t="s">
        <v>132</v>
      </c>
      <c r="D2160" s="802">
        <v>16</v>
      </c>
      <c r="E2160" s="802">
        <v>38.78</v>
      </c>
      <c r="F2160" s="863">
        <f t="shared" si="33"/>
        <v>620.48</v>
      </c>
    </row>
    <row r="2161" spans="1:6" ht="12.75">
      <c r="A2161" s="811">
        <v>180351</v>
      </c>
      <c r="B2161" s="812" t="s">
        <v>2187</v>
      </c>
      <c r="C2161" s="813" t="s">
        <v>132</v>
      </c>
      <c r="D2161" s="802">
        <v>16</v>
      </c>
      <c r="E2161" s="802">
        <v>31.33</v>
      </c>
      <c r="F2161" s="863">
        <f t="shared" si="33"/>
        <v>501.28</v>
      </c>
    </row>
    <row r="2162" spans="1:6" ht="12.75">
      <c r="A2162" s="811">
        <v>180353</v>
      </c>
      <c r="B2162" s="812" t="s">
        <v>2188</v>
      </c>
      <c r="C2162" s="813" t="s">
        <v>132</v>
      </c>
      <c r="D2162" s="802">
        <v>16</v>
      </c>
      <c r="E2162" s="802">
        <v>4.54</v>
      </c>
      <c r="F2162" s="863">
        <f t="shared" si="33"/>
        <v>72.64</v>
      </c>
    </row>
    <row r="2163" spans="1:6" ht="12.75">
      <c r="A2163" s="811">
        <v>180361</v>
      </c>
      <c r="B2163" s="812" t="s">
        <v>2189</v>
      </c>
      <c r="C2163" s="813" t="s">
        <v>132</v>
      </c>
      <c r="D2163" s="802">
        <v>16</v>
      </c>
      <c r="E2163" s="802">
        <v>27.73</v>
      </c>
      <c r="F2163" s="863">
        <f t="shared" si="33"/>
        <v>443.68</v>
      </c>
    </row>
    <row r="2164" spans="1:6" ht="12.75">
      <c r="A2164" s="811">
        <v>180363</v>
      </c>
      <c r="B2164" s="812" t="s">
        <v>2190</v>
      </c>
      <c r="C2164" s="813" t="s">
        <v>132</v>
      </c>
      <c r="D2164" s="802">
        <v>16</v>
      </c>
      <c r="E2164" s="802">
        <v>29.13</v>
      </c>
      <c r="F2164" s="863">
        <f t="shared" si="33"/>
        <v>466.08</v>
      </c>
    </row>
    <row r="2165" spans="1:6" ht="12.75">
      <c r="A2165" s="811">
        <v>180365</v>
      </c>
      <c r="B2165" s="812" t="s">
        <v>2191</v>
      </c>
      <c r="C2165" s="813" t="s">
        <v>132</v>
      </c>
      <c r="D2165" s="802">
        <v>16</v>
      </c>
      <c r="E2165" s="802">
        <v>29.9</v>
      </c>
      <c r="F2165" s="863">
        <f t="shared" si="33"/>
        <v>478.4</v>
      </c>
    </row>
    <row r="2166" spans="1:6" ht="12.75">
      <c r="A2166" s="811">
        <v>180367</v>
      </c>
      <c r="B2166" s="812" t="s">
        <v>2192</v>
      </c>
      <c r="C2166" s="813" t="s">
        <v>132</v>
      </c>
      <c r="D2166" s="802">
        <v>16</v>
      </c>
      <c r="E2166" s="802">
        <v>36.229999999999997</v>
      </c>
      <c r="F2166" s="863">
        <f t="shared" si="33"/>
        <v>579.67999999999995</v>
      </c>
    </row>
    <row r="2167" spans="1:6" ht="12.75">
      <c r="A2167" s="811">
        <v>180369</v>
      </c>
      <c r="B2167" s="812" t="s">
        <v>2193</v>
      </c>
      <c r="C2167" s="813" t="s">
        <v>132</v>
      </c>
      <c r="D2167" s="802">
        <v>16</v>
      </c>
      <c r="E2167" s="802">
        <v>41.11</v>
      </c>
      <c r="F2167" s="863">
        <f t="shared" si="33"/>
        <v>657.76</v>
      </c>
    </row>
    <row r="2168" spans="1:6" ht="12.75">
      <c r="A2168" s="811">
        <v>180371</v>
      </c>
      <c r="B2168" s="812" t="s">
        <v>2194</v>
      </c>
      <c r="C2168" s="813" t="s">
        <v>132</v>
      </c>
      <c r="D2168" s="802">
        <v>16</v>
      </c>
      <c r="E2168" s="802">
        <v>27.48</v>
      </c>
      <c r="F2168" s="863">
        <f t="shared" si="33"/>
        <v>439.68</v>
      </c>
    </row>
    <row r="2169" spans="1:6" ht="12.75">
      <c r="A2169" s="811">
        <v>180373</v>
      </c>
      <c r="B2169" s="812" t="s">
        <v>2195</v>
      </c>
      <c r="C2169" s="813" t="s">
        <v>132</v>
      </c>
      <c r="D2169" s="802">
        <v>16</v>
      </c>
      <c r="E2169" s="802">
        <v>30.71</v>
      </c>
      <c r="F2169" s="863">
        <f t="shared" si="33"/>
        <v>491.36</v>
      </c>
    </row>
    <row r="2170" spans="1:6" ht="12.75">
      <c r="A2170" s="811">
        <v>180375</v>
      </c>
      <c r="B2170" s="812" t="s">
        <v>2196</v>
      </c>
      <c r="C2170" s="813" t="s">
        <v>132</v>
      </c>
      <c r="D2170" s="802">
        <v>16</v>
      </c>
      <c r="E2170" s="802">
        <v>21.39</v>
      </c>
      <c r="F2170" s="863">
        <f t="shared" si="33"/>
        <v>342.24</v>
      </c>
    </row>
    <row r="2171" spans="1:6" ht="12.75">
      <c r="A2171" s="811">
        <v>180377</v>
      </c>
      <c r="B2171" s="812" t="s">
        <v>2197</v>
      </c>
      <c r="C2171" s="813" t="s">
        <v>132</v>
      </c>
      <c r="D2171" s="802">
        <v>16</v>
      </c>
      <c r="E2171" s="802">
        <v>36</v>
      </c>
      <c r="F2171" s="863">
        <f t="shared" si="33"/>
        <v>576</v>
      </c>
    </row>
    <row r="2172" spans="1:6" ht="12.75">
      <c r="A2172" s="811">
        <v>180379</v>
      </c>
      <c r="B2172" s="812" t="s">
        <v>2198</v>
      </c>
      <c r="C2172" s="813" t="s">
        <v>132</v>
      </c>
      <c r="D2172" s="802">
        <v>16</v>
      </c>
      <c r="E2172" s="802">
        <v>33.54</v>
      </c>
      <c r="F2172" s="863">
        <f t="shared" si="33"/>
        <v>536.64</v>
      </c>
    </row>
    <row r="2173" spans="1:6" ht="12.75">
      <c r="A2173" s="811">
        <v>180383</v>
      </c>
      <c r="B2173" s="812" t="s">
        <v>2199</v>
      </c>
      <c r="C2173" s="813" t="s">
        <v>132</v>
      </c>
      <c r="D2173" s="802">
        <v>16</v>
      </c>
      <c r="E2173" s="802">
        <v>31.61</v>
      </c>
      <c r="F2173" s="863">
        <f t="shared" si="33"/>
        <v>505.76</v>
      </c>
    </row>
    <row r="2174" spans="1:6" ht="12.75">
      <c r="A2174" s="811">
        <v>180385</v>
      </c>
      <c r="B2174" s="812" t="s">
        <v>2200</v>
      </c>
      <c r="C2174" s="813" t="s">
        <v>132</v>
      </c>
      <c r="D2174" s="802">
        <v>16</v>
      </c>
      <c r="E2174" s="802">
        <v>27.05</v>
      </c>
      <c r="F2174" s="863">
        <f t="shared" si="33"/>
        <v>432.8</v>
      </c>
    </row>
    <row r="2175" spans="1:6" ht="12.75">
      <c r="A2175" s="811">
        <v>180387</v>
      </c>
      <c r="B2175" s="812" t="s">
        <v>2201</v>
      </c>
      <c r="C2175" s="813" t="s">
        <v>132</v>
      </c>
      <c r="D2175" s="802">
        <v>16</v>
      </c>
      <c r="E2175" s="802">
        <v>37.08</v>
      </c>
      <c r="F2175" s="863">
        <f t="shared" si="33"/>
        <v>593.28</v>
      </c>
    </row>
    <row r="2176" spans="1:6" ht="12.75">
      <c r="A2176" s="814">
        <v>181000</v>
      </c>
      <c r="B2176" s="815" t="s">
        <v>2202</v>
      </c>
      <c r="C2176" s="816" t="s">
        <v>134</v>
      </c>
      <c r="D2176" s="802"/>
      <c r="E2176" s="802"/>
      <c r="F2176" s="863"/>
    </row>
    <row r="2177" spans="1:6" ht="12.75">
      <c r="A2177" s="811">
        <v>181050</v>
      </c>
      <c r="B2177" s="812" t="s">
        <v>2203</v>
      </c>
      <c r="C2177" s="813" t="s">
        <v>132</v>
      </c>
      <c r="D2177" s="802">
        <v>8</v>
      </c>
      <c r="E2177" s="802">
        <v>150.35</v>
      </c>
      <c r="F2177" s="863">
        <f t="shared" si="33"/>
        <v>1202.8</v>
      </c>
    </row>
    <row r="2178" spans="1:6" ht="12.75">
      <c r="A2178" s="811">
        <v>181056</v>
      </c>
      <c r="B2178" s="812" t="s">
        <v>2204</v>
      </c>
      <c r="C2178" s="813" t="s">
        <v>122</v>
      </c>
      <c r="D2178" s="802">
        <v>80</v>
      </c>
      <c r="E2178" s="802">
        <v>62.61</v>
      </c>
      <c r="F2178" s="863">
        <f t="shared" si="33"/>
        <v>5008.8</v>
      </c>
    </row>
    <row r="2179" spans="1:6" ht="12.75">
      <c r="A2179" s="811">
        <v>181060</v>
      </c>
      <c r="B2179" s="824" t="s">
        <v>2205</v>
      </c>
      <c r="C2179" s="813" t="s">
        <v>109</v>
      </c>
      <c r="D2179" s="802">
        <v>16</v>
      </c>
      <c r="E2179" s="802">
        <v>70.209999999999994</v>
      </c>
      <c r="F2179" s="863">
        <f t="shared" si="33"/>
        <v>1123.3599999999999</v>
      </c>
    </row>
    <row r="2180" spans="1:6" ht="12.75">
      <c r="A2180" s="811">
        <v>181090</v>
      </c>
      <c r="B2180" s="824" t="s">
        <v>2206</v>
      </c>
      <c r="C2180" s="813" t="s">
        <v>132</v>
      </c>
      <c r="D2180" s="802">
        <v>40</v>
      </c>
      <c r="E2180" s="802">
        <v>291.55</v>
      </c>
      <c r="F2180" s="863">
        <f t="shared" si="33"/>
        <v>11662</v>
      </c>
    </row>
    <row r="2181" spans="1:6" ht="12.75">
      <c r="A2181" s="811">
        <v>181510</v>
      </c>
      <c r="B2181" s="812" t="s">
        <v>2207</v>
      </c>
      <c r="C2181" s="813" t="s">
        <v>132</v>
      </c>
      <c r="D2181" s="802">
        <v>4</v>
      </c>
      <c r="E2181" s="802">
        <v>169.28</v>
      </c>
      <c r="F2181" s="863">
        <f t="shared" ref="F2181:F2197" si="34" xml:space="preserve"> ROUND(D2181*E2181,2)</f>
        <v>677.12</v>
      </c>
    </row>
    <row r="2182" spans="1:6" ht="12.75">
      <c r="A2182" s="811">
        <v>181513</v>
      </c>
      <c r="B2182" s="812" t="s">
        <v>2208</v>
      </c>
      <c r="C2182" s="813" t="s">
        <v>132</v>
      </c>
      <c r="D2182" s="802">
        <v>4</v>
      </c>
      <c r="E2182" s="802">
        <v>121.48</v>
      </c>
      <c r="F2182" s="863">
        <f t="shared" si="34"/>
        <v>485.92</v>
      </c>
    </row>
    <row r="2183" spans="1:6" ht="12.75">
      <c r="A2183" s="811">
        <v>181514</v>
      </c>
      <c r="B2183" s="812" t="s">
        <v>2209</v>
      </c>
      <c r="C2183" s="813" t="s">
        <v>132</v>
      </c>
      <c r="D2183" s="802">
        <v>4</v>
      </c>
      <c r="E2183" s="802">
        <v>725.24</v>
      </c>
      <c r="F2183" s="863">
        <f t="shared" si="34"/>
        <v>2900.96</v>
      </c>
    </row>
    <row r="2184" spans="1:6" ht="12.75">
      <c r="A2184" s="811">
        <v>181550</v>
      </c>
      <c r="B2184" s="812" t="s">
        <v>2210</v>
      </c>
      <c r="C2184" s="813" t="s">
        <v>101</v>
      </c>
      <c r="D2184" s="802">
        <v>40</v>
      </c>
      <c r="E2184" s="802">
        <v>157.31</v>
      </c>
      <c r="F2184" s="863">
        <f t="shared" si="34"/>
        <v>6292.4</v>
      </c>
    </row>
    <row r="2185" spans="1:6" ht="12.75">
      <c r="A2185" s="811">
        <v>181551</v>
      </c>
      <c r="B2185" s="812" t="s">
        <v>2211</v>
      </c>
      <c r="C2185" s="813" t="s">
        <v>101</v>
      </c>
      <c r="D2185" s="802">
        <v>40</v>
      </c>
      <c r="E2185" s="802">
        <v>133.63999999999999</v>
      </c>
      <c r="F2185" s="863">
        <f t="shared" si="34"/>
        <v>5345.6</v>
      </c>
    </row>
    <row r="2186" spans="1:6" ht="12.75">
      <c r="A2186" s="814">
        <v>186000</v>
      </c>
      <c r="B2186" s="815" t="s">
        <v>210</v>
      </c>
      <c r="C2186" s="816" t="s">
        <v>134</v>
      </c>
      <c r="D2186" s="802"/>
      <c r="E2186" s="802"/>
      <c r="F2186" s="863"/>
    </row>
    <row r="2187" spans="1:6" ht="12.75">
      <c r="A2187" s="811">
        <v>186007</v>
      </c>
      <c r="B2187" s="812" t="s">
        <v>2212</v>
      </c>
      <c r="C2187" s="813" t="s">
        <v>109</v>
      </c>
      <c r="D2187" s="802">
        <v>800</v>
      </c>
      <c r="E2187" s="802">
        <v>3.36</v>
      </c>
      <c r="F2187" s="863">
        <f t="shared" si="34"/>
        <v>2688</v>
      </c>
    </row>
    <row r="2188" spans="1:6" ht="12.75">
      <c r="A2188" s="814">
        <v>187000</v>
      </c>
      <c r="B2188" s="815" t="s">
        <v>217</v>
      </c>
      <c r="C2188" s="816" t="s">
        <v>134</v>
      </c>
      <c r="D2188" s="802"/>
      <c r="E2188" s="802"/>
      <c r="F2188" s="863"/>
    </row>
    <row r="2189" spans="1:6" ht="12.75">
      <c r="A2189" s="811">
        <v>187007</v>
      </c>
      <c r="B2189" s="812" t="s">
        <v>2213</v>
      </c>
      <c r="C2189" s="813" t="s">
        <v>109</v>
      </c>
      <c r="D2189" s="802">
        <v>160</v>
      </c>
      <c r="E2189" s="802">
        <v>25.74</v>
      </c>
      <c r="F2189" s="863">
        <f t="shared" si="34"/>
        <v>4118.3999999999996</v>
      </c>
    </row>
    <row r="2190" spans="1:6" ht="12.75">
      <c r="A2190" s="811">
        <v>187040</v>
      </c>
      <c r="B2190" s="812" t="s">
        <v>2214</v>
      </c>
      <c r="C2190" s="813" t="s">
        <v>132</v>
      </c>
      <c r="D2190" s="802">
        <v>8</v>
      </c>
      <c r="E2190" s="802">
        <v>893.43</v>
      </c>
      <c r="F2190" s="863">
        <f t="shared" si="34"/>
        <v>7147.44</v>
      </c>
    </row>
    <row r="2191" spans="1:6" ht="12.75">
      <c r="A2191" s="814">
        <v>188000</v>
      </c>
      <c r="B2191" s="815" t="s">
        <v>264</v>
      </c>
      <c r="C2191" s="816" t="s">
        <v>134</v>
      </c>
      <c r="D2191" s="802"/>
      <c r="E2191" s="802"/>
      <c r="F2191" s="863"/>
    </row>
    <row r="2192" spans="1:6" ht="12.75">
      <c r="A2192" s="811">
        <v>188001</v>
      </c>
      <c r="B2192" s="812" t="s">
        <v>2215</v>
      </c>
      <c r="C2192" s="813" t="s">
        <v>109</v>
      </c>
      <c r="D2192" s="802">
        <v>400</v>
      </c>
      <c r="E2192" s="802">
        <v>5.6</v>
      </c>
      <c r="F2192" s="863">
        <f t="shared" si="34"/>
        <v>2240</v>
      </c>
    </row>
    <row r="2193" spans="1:6" ht="12.75">
      <c r="A2193" s="811">
        <v>188011</v>
      </c>
      <c r="B2193" s="812" t="s">
        <v>2216</v>
      </c>
      <c r="C2193" s="813" t="s">
        <v>101</v>
      </c>
      <c r="D2193" s="802">
        <v>40</v>
      </c>
      <c r="E2193" s="802">
        <v>165.15</v>
      </c>
      <c r="F2193" s="863">
        <f t="shared" si="34"/>
        <v>6606</v>
      </c>
    </row>
    <row r="2194" spans="1:6" ht="12.75">
      <c r="A2194" s="811">
        <v>188013</v>
      </c>
      <c r="B2194" s="812" t="s">
        <v>2217</v>
      </c>
      <c r="C2194" s="813" t="s">
        <v>173</v>
      </c>
      <c r="D2194" s="802">
        <v>400</v>
      </c>
      <c r="E2194" s="802">
        <v>0.64</v>
      </c>
      <c r="F2194" s="863">
        <f t="shared" si="34"/>
        <v>256</v>
      </c>
    </row>
    <row r="2195" spans="1:6" ht="12.75">
      <c r="A2195" s="811">
        <v>188015</v>
      </c>
      <c r="B2195" s="812" t="s">
        <v>2218</v>
      </c>
      <c r="C2195" s="813" t="s">
        <v>173</v>
      </c>
      <c r="D2195" s="802">
        <v>400</v>
      </c>
      <c r="E2195" s="802">
        <v>2.39</v>
      </c>
      <c r="F2195" s="863">
        <f t="shared" si="34"/>
        <v>956</v>
      </c>
    </row>
    <row r="2196" spans="1:6" ht="12.75">
      <c r="A2196" s="811">
        <v>188030</v>
      </c>
      <c r="B2196" s="812" t="s">
        <v>2219</v>
      </c>
      <c r="C2196" s="813" t="s">
        <v>109</v>
      </c>
      <c r="D2196" s="802">
        <v>1600</v>
      </c>
      <c r="E2196" s="802">
        <v>5.6</v>
      </c>
      <c r="F2196" s="863">
        <f t="shared" si="34"/>
        <v>8960</v>
      </c>
    </row>
    <row r="2197" spans="1:6" ht="13.5" thickBot="1">
      <c r="A2197" s="841">
        <v>188035</v>
      </c>
      <c r="B2197" s="842" t="s">
        <v>2220</v>
      </c>
      <c r="C2197" s="843" t="s">
        <v>101</v>
      </c>
      <c r="D2197" s="806">
        <v>40</v>
      </c>
      <c r="E2197" s="806">
        <v>186.95</v>
      </c>
      <c r="F2197" s="869">
        <f t="shared" si="34"/>
        <v>7478</v>
      </c>
    </row>
    <row r="2198" spans="1:6" ht="29.25" customHeight="1" thickBot="1">
      <c r="A2198" s="870"/>
      <c r="B2198" s="871" t="s">
        <v>2474</v>
      </c>
      <c r="C2198" s="872"/>
      <c r="D2198" s="873"/>
      <c r="E2198" s="874"/>
      <c r="F2198" s="875">
        <f>SUM(F14:F2197)</f>
        <v>14094783.200000016</v>
      </c>
    </row>
  </sheetData>
  <sheetProtection password="CACF" sheet="1" objects="1" scenarios="1"/>
  <mergeCells count="3">
    <mergeCell ref="D2:F3"/>
    <mergeCell ref="A7:F7"/>
    <mergeCell ref="A8:F8"/>
  </mergeCells>
  <printOptions horizontalCentered="1"/>
  <pageMargins left="0.62992125984251968" right="0.51181102362204722" top="0.31496062992125984" bottom="0.31496062992125984" header="0.51181102362204722" footer="0.19685039370078741"/>
  <pageSetup paperSize="9" scale="72" firstPageNumber="0" orientation="portrait" horizontalDpi="300" verticalDpi="300" r:id="rId1"/>
  <headerFooter alignWithMargins="0">
    <oddFooter>&amp;CPágina &amp;P de &amp;N</oddFooter>
  </headerFooter>
  <rowBreaks count="1" manualBreakCount="1">
    <brk id="89" max="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B1:W22"/>
  <sheetViews>
    <sheetView view="pageBreakPreview" workbookViewId="0"/>
  </sheetViews>
  <sheetFormatPr defaultRowHeight="12"/>
  <cols>
    <col min="1" max="1" width="1.140625" style="256" customWidth="1"/>
    <col min="2" max="2" width="12.28515625" style="256" customWidth="1"/>
    <col min="3" max="3" width="73.7109375" style="257" customWidth="1"/>
    <col min="4" max="4" width="6.7109375" style="256" customWidth="1"/>
    <col min="5" max="5" width="12.140625" style="258" customWidth="1"/>
    <col min="6" max="8" width="0" style="258" hidden="1" customWidth="1"/>
    <col min="9" max="9" width="0" style="256" hidden="1" customWidth="1"/>
    <col min="10" max="10" width="10.28515625" style="259" customWidth="1"/>
    <col min="11" max="11" width="13.5703125" style="260" customWidth="1"/>
    <col min="12" max="12" width="9.5703125" style="261" customWidth="1"/>
    <col min="13" max="13" width="10" style="256" customWidth="1"/>
    <col min="14" max="14" width="23.85546875" style="256" customWidth="1"/>
    <col min="15" max="15" width="10" style="256" customWidth="1"/>
    <col min="16" max="16384" width="9.140625" style="256"/>
  </cols>
  <sheetData>
    <row r="1" spans="2:23" ht="12.75">
      <c r="B1" s="844" t="s">
        <v>2221</v>
      </c>
      <c r="C1" s="844"/>
      <c r="D1" s="844"/>
      <c r="E1" s="844"/>
      <c r="F1" s="844"/>
      <c r="G1" s="844"/>
      <c r="H1" s="844"/>
      <c r="I1" s="844"/>
      <c r="J1" s="844"/>
      <c r="K1" s="844"/>
      <c r="L1" s="844"/>
      <c r="M1" s="844"/>
      <c r="N1" s="262"/>
    </row>
    <row r="2" spans="2:23">
      <c r="B2" s="844" t="s">
        <v>2222</v>
      </c>
      <c r="C2" s="844"/>
      <c r="D2" s="844"/>
      <c r="E2" s="844"/>
      <c r="F2" s="844"/>
      <c r="G2" s="844"/>
      <c r="H2" s="844"/>
      <c r="I2" s="844"/>
      <c r="J2" s="844"/>
      <c r="K2" s="844"/>
      <c r="L2" s="844"/>
      <c r="M2" s="844"/>
    </row>
    <row r="3" spans="2:23" ht="12.75" customHeight="1">
      <c r="B3" s="845"/>
      <c r="C3" s="845"/>
      <c r="D3" s="845"/>
      <c r="E3" s="845"/>
      <c r="F3" s="845"/>
      <c r="G3" s="845"/>
      <c r="H3" s="845"/>
      <c r="I3" s="845"/>
      <c r="J3" s="845"/>
      <c r="K3" s="845"/>
    </row>
    <row r="4" spans="2:23" ht="12.75">
      <c r="B4" s="264" t="s">
        <v>2223</v>
      </c>
      <c r="C4" s="265" t="s">
        <v>2224</v>
      </c>
      <c r="D4" s="266"/>
      <c r="E4" s="267"/>
      <c r="F4" s="267"/>
      <c r="G4" s="267"/>
      <c r="H4" s="267"/>
      <c r="I4" s="266"/>
      <c r="J4" s="268"/>
      <c r="K4" s="269"/>
    </row>
    <row r="5" spans="2:23" ht="12.75">
      <c r="B5" s="266"/>
      <c r="C5" s="270"/>
      <c r="D5" s="271"/>
      <c r="E5" s="267"/>
      <c r="F5" s="845"/>
      <c r="G5" s="845"/>
      <c r="H5" s="845"/>
      <c r="I5" s="845"/>
      <c r="J5" s="845"/>
      <c r="K5" s="845"/>
    </row>
    <row r="6" spans="2:23" ht="12.75">
      <c r="B6" s="272" t="s">
        <v>2225</v>
      </c>
      <c r="C6" s="273" t="s">
        <v>2226</v>
      </c>
      <c r="D6" s="274"/>
      <c r="E6" s="267"/>
      <c r="F6" s="845"/>
      <c r="G6" s="845"/>
      <c r="H6" s="845"/>
      <c r="I6" s="845"/>
      <c r="J6" s="845"/>
      <c r="K6" s="845"/>
    </row>
    <row r="7" spans="2:23" ht="12.75" customHeight="1">
      <c r="B7" s="844" t="s">
        <v>2227</v>
      </c>
      <c r="C7" s="844"/>
      <c r="D7" s="844"/>
      <c r="E7" s="844"/>
      <c r="F7" s="844"/>
      <c r="G7" s="844"/>
      <c r="H7" s="844"/>
      <c r="I7" s="844"/>
      <c r="J7" s="844"/>
      <c r="K7" s="844"/>
      <c r="L7" s="844"/>
      <c r="M7" s="844"/>
    </row>
    <row r="8" spans="2:23" ht="15" customHeight="1">
      <c r="B8" s="844" t="s">
        <v>2228</v>
      </c>
      <c r="C8" s="844"/>
      <c r="D8" s="844"/>
      <c r="E8" s="844"/>
      <c r="F8" s="844"/>
      <c r="G8" s="844"/>
      <c r="H8" s="844"/>
      <c r="I8" s="844"/>
      <c r="J8" s="844"/>
      <c r="K8" s="844"/>
      <c r="L8" s="844"/>
      <c r="M8" s="844"/>
    </row>
    <row r="9" spans="2:23" s="275" customFormat="1" ht="11.25" customHeight="1">
      <c r="B9" s="276"/>
      <c r="C9" s="277"/>
      <c r="D9" s="278"/>
      <c r="E9" s="267"/>
      <c r="F9" s="267"/>
      <c r="G9" s="267"/>
      <c r="H9" s="267"/>
      <c r="I9" s="266"/>
      <c r="J9" s="268"/>
      <c r="K9" s="269"/>
      <c r="L9" s="279"/>
      <c r="M9" s="280"/>
    </row>
    <row r="10" spans="2:23" s="281" customFormat="1" ht="24" customHeight="1">
      <c r="B10" s="282" t="s">
        <v>92</v>
      </c>
      <c r="C10" s="282" t="s">
        <v>2229</v>
      </c>
      <c r="D10" s="282" t="s">
        <v>94</v>
      </c>
      <c r="E10" s="283" t="s">
        <v>2230</v>
      </c>
      <c r="F10" s="283" t="s">
        <v>96</v>
      </c>
      <c r="G10" s="283" t="s">
        <v>2231</v>
      </c>
      <c r="H10" s="283" t="s">
        <v>2232</v>
      </c>
      <c r="I10" s="284" t="s">
        <v>2233</v>
      </c>
      <c r="J10" s="285" t="s">
        <v>2234</v>
      </c>
      <c r="K10" s="283" t="s">
        <v>97</v>
      </c>
      <c r="L10" s="286" t="s">
        <v>2235</v>
      </c>
      <c r="M10" s="287" t="s">
        <v>2236</v>
      </c>
      <c r="N10" s="288"/>
    </row>
    <row r="11" spans="2:23" s="289" customFormat="1" ht="12.75">
      <c r="B11" s="290">
        <v>1</v>
      </c>
      <c r="C11" s="291" t="s">
        <v>2237</v>
      </c>
      <c r="D11" s="292"/>
      <c r="E11" s="293"/>
      <c r="F11" s="294"/>
      <c r="G11" s="295"/>
      <c r="H11" s="295"/>
      <c r="I11" s="296"/>
      <c r="J11" s="297"/>
      <c r="K11" s="298"/>
      <c r="L11" s="299"/>
      <c r="M11" s="300"/>
    </row>
    <row r="12" spans="2:23" s="289" customFormat="1" ht="12.75">
      <c r="B12" s="301"/>
      <c r="C12" s="302"/>
      <c r="D12" s="303"/>
      <c r="E12" s="304"/>
      <c r="F12" s="305"/>
      <c r="G12" s="306"/>
      <c r="H12" s="306"/>
      <c r="I12" s="307"/>
      <c r="J12" s="308"/>
      <c r="K12" s="309"/>
      <c r="L12" s="310"/>
      <c r="M12" s="311"/>
    </row>
    <row r="13" spans="2:23" s="289" customFormat="1" ht="12.75">
      <c r="B13" s="312"/>
      <c r="C13" s="313" t="s">
        <v>2238</v>
      </c>
      <c r="D13" s="303">
        <v>400</v>
      </c>
      <c r="E13" s="304">
        <v>12</v>
      </c>
      <c r="F13" s="305">
        <v>320</v>
      </c>
      <c r="G13" s="306">
        <v>0</v>
      </c>
      <c r="H13" s="306">
        <f>F13-G13</f>
        <v>320</v>
      </c>
      <c r="I13" s="314">
        <v>0.25</v>
      </c>
      <c r="J13" s="315">
        <v>350</v>
      </c>
      <c r="K13" s="309">
        <f>J13*E13*D13</f>
        <v>1680000</v>
      </c>
      <c r="L13" s="316"/>
      <c r="M13" s="317"/>
    </row>
    <row r="14" spans="2:23" s="289" customFormat="1" ht="12.75">
      <c r="B14" s="301"/>
      <c r="C14" s="302"/>
      <c r="D14" s="303"/>
      <c r="E14" s="304"/>
      <c r="F14" s="305"/>
      <c r="G14" s="306"/>
      <c r="H14" s="306"/>
      <c r="I14" s="307"/>
      <c r="J14" s="308"/>
      <c r="K14" s="309"/>
      <c r="L14" s="310"/>
      <c r="M14" s="311"/>
    </row>
    <row r="15" spans="2:23" s="289" customFormat="1" ht="12.75" customHeight="1">
      <c r="B15" s="844" t="s">
        <v>2239</v>
      </c>
      <c r="C15" s="844" t="s">
        <v>2240</v>
      </c>
      <c r="D15" s="845">
        <f>K13</f>
        <v>1680000</v>
      </c>
      <c r="E15" s="845"/>
      <c r="F15" s="845"/>
      <c r="G15" s="845"/>
      <c r="H15" s="845"/>
      <c r="I15" s="845"/>
      <c r="J15" s="845"/>
      <c r="K15" s="845"/>
      <c r="L15" s="845"/>
      <c r="M15" s="845"/>
      <c r="W15" s="318"/>
    </row>
    <row r="16" spans="2:23" s="289" customFormat="1" ht="5.25" customHeight="1">
      <c r="B16" s="844"/>
      <c r="C16" s="844"/>
      <c r="D16" s="844"/>
      <c r="E16" s="844"/>
      <c r="F16" s="844"/>
      <c r="G16" s="844"/>
      <c r="H16" s="844"/>
      <c r="I16" s="844"/>
      <c r="J16" s="844"/>
      <c r="K16" s="844"/>
      <c r="L16" s="844"/>
      <c r="M16" s="844"/>
    </row>
    <row r="17" spans="2:13" s="289" customFormat="1">
      <c r="B17" s="844" t="s">
        <v>2241</v>
      </c>
      <c r="C17" s="844"/>
      <c r="D17" s="844"/>
      <c r="E17" s="844"/>
      <c r="F17" s="845">
        <f>D15</f>
        <v>1680000</v>
      </c>
      <c r="G17" s="845"/>
      <c r="H17" s="845"/>
      <c r="I17" s="845"/>
      <c r="J17" s="845"/>
      <c r="K17" s="845"/>
      <c r="L17" s="845"/>
      <c r="M17" s="845"/>
    </row>
    <row r="18" spans="2:13" s="289" customFormat="1" ht="12.75">
      <c r="B18" s="319" t="s">
        <v>2242</v>
      </c>
      <c r="C18" s="289" t="s">
        <v>2243</v>
      </c>
      <c r="E18" s="320"/>
      <c r="F18" s="321"/>
      <c r="G18" s="321"/>
      <c r="H18" s="321"/>
      <c r="I18" s="322"/>
      <c r="J18" s="323"/>
      <c r="K18" s="324"/>
      <c r="L18" s="325"/>
      <c r="M18" s="326"/>
    </row>
    <row r="19" spans="2:13" s="289" customFormat="1" ht="12.75">
      <c r="B19" s="319" t="s">
        <v>2244</v>
      </c>
      <c r="C19" s="327" t="s">
        <v>2245</v>
      </c>
      <c r="E19" s="320"/>
      <c r="F19" s="321"/>
      <c r="G19" s="321"/>
      <c r="H19" s="321"/>
      <c r="I19" s="322"/>
      <c r="J19" s="323"/>
      <c r="K19" s="324"/>
      <c r="L19" s="325"/>
      <c r="M19" s="326"/>
    </row>
    <row r="20" spans="2:13" s="289" customFormat="1" ht="12.75">
      <c r="B20" s="319" t="s">
        <v>2246</v>
      </c>
      <c r="C20" s="327" t="s">
        <v>2245</v>
      </c>
      <c r="E20" s="320"/>
      <c r="F20" s="321"/>
      <c r="G20" s="321"/>
      <c r="H20" s="321"/>
      <c r="I20" s="322"/>
      <c r="J20" s="323"/>
      <c r="K20" s="324"/>
      <c r="L20" s="325"/>
      <c r="M20" s="326"/>
    </row>
    <row r="21" spans="2:13" s="289" customFormat="1" ht="12.75">
      <c r="B21" s="319" t="s">
        <v>2247</v>
      </c>
      <c r="C21" s="327" t="s">
        <v>2245</v>
      </c>
      <c r="E21" s="320"/>
      <c r="F21" s="321"/>
      <c r="G21" s="321"/>
      <c r="H21" s="321"/>
      <c r="I21" s="322"/>
      <c r="J21" s="323"/>
      <c r="K21" s="324"/>
      <c r="L21" s="325"/>
      <c r="M21" s="326"/>
    </row>
    <row r="22" spans="2:13" s="289" customFormat="1" ht="12.75">
      <c r="B22" s="319" t="s">
        <v>2248</v>
      </c>
      <c r="C22" s="327" t="s">
        <v>2245</v>
      </c>
      <c r="E22" s="320"/>
      <c r="F22" s="321"/>
      <c r="G22" s="321"/>
      <c r="H22" s="321"/>
      <c r="I22" s="322"/>
      <c r="J22" s="323"/>
      <c r="K22" s="324"/>
      <c r="L22" s="325"/>
      <c r="M22" s="326"/>
    </row>
  </sheetData>
  <sheetProtection selectLockedCells="1" selectUnlockedCells="1"/>
  <mergeCells count="12">
    <mergeCell ref="B8:M8"/>
    <mergeCell ref="B15:C15"/>
    <mergeCell ref="D15:M15"/>
    <mergeCell ref="B16:M16"/>
    <mergeCell ref="B17:E17"/>
    <mergeCell ref="F17:M17"/>
    <mergeCell ref="B7:M7"/>
    <mergeCell ref="B1:M1"/>
    <mergeCell ref="B2:M2"/>
    <mergeCell ref="B3:K3"/>
    <mergeCell ref="F5:K5"/>
    <mergeCell ref="F6:K6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B2:R65536"/>
  <sheetViews>
    <sheetView view="pageBreakPreview" workbookViewId="0">
      <selection activeCell="C117" sqref="C117"/>
    </sheetView>
  </sheetViews>
  <sheetFormatPr defaultRowHeight="12"/>
  <cols>
    <col min="1" max="1" width="3.140625" style="328" customWidth="1"/>
    <col min="2" max="16" width="5.7109375" style="328" customWidth="1"/>
    <col min="17" max="16384" width="9.140625" style="328"/>
  </cols>
  <sheetData>
    <row r="2" spans="2:18" ht="15.75">
      <c r="B2" s="329" t="s">
        <v>2249</v>
      </c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</row>
    <row r="3" spans="2:18" ht="15.75">
      <c r="B3" s="329" t="s">
        <v>2250</v>
      </c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</row>
    <row r="4" spans="2:18" ht="15.75"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</row>
    <row r="5" spans="2:18" ht="15.75">
      <c r="B5" s="844" t="s">
        <v>2251</v>
      </c>
      <c r="C5" s="844"/>
      <c r="D5" s="844"/>
      <c r="E5" s="844" t="s">
        <v>61</v>
      </c>
      <c r="F5" s="844"/>
      <c r="G5" s="844"/>
      <c r="H5" s="844"/>
      <c r="I5" s="844" t="s">
        <v>2252</v>
      </c>
      <c r="J5" s="844"/>
      <c r="K5" s="844"/>
      <c r="L5" s="844"/>
      <c r="M5" s="330"/>
      <c r="N5" s="330"/>
      <c r="O5" s="330"/>
      <c r="P5" s="330"/>
      <c r="Q5" s="330"/>
    </row>
    <row r="6" spans="2:18">
      <c r="B6" s="844"/>
      <c r="C6" s="844"/>
      <c r="D6" s="844"/>
      <c r="E6" s="844"/>
      <c r="F6" s="844"/>
      <c r="G6" s="844"/>
      <c r="H6" s="844"/>
      <c r="I6" s="844" t="s">
        <v>2253</v>
      </c>
      <c r="J6" s="844"/>
      <c r="K6" s="844"/>
      <c r="L6" s="844"/>
    </row>
    <row r="7" spans="2:18" hidden="1">
      <c r="B7" s="844" t="s">
        <v>2254</v>
      </c>
      <c r="C7" s="844"/>
      <c r="D7" s="844"/>
      <c r="E7" s="844"/>
      <c r="F7" s="844"/>
      <c r="G7" s="844"/>
      <c r="H7" s="844"/>
      <c r="I7" s="844">
        <v>0.2</v>
      </c>
      <c r="J7" s="844"/>
      <c r="K7" s="844"/>
      <c r="L7" s="844"/>
    </row>
    <row r="8" spans="2:18" hidden="1">
      <c r="B8" s="844" t="s">
        <v>2255</v>
      </c>
      <c r="C8" s="844"/>
      <c r="D8" s="844"/>
      <c r="E8" s="844"/>
      <c r="F8" s="844"/>
      <c r="G8" s="844"/>
      <c r="H8" s="844"/>
      <c r="I8" s="844">
        <v>0.2</v>
      </c>
      <c r="J8" s="844"/>
      <c r="K8" s="844"/>
      <c r="L8" s="844"/>
    </row>
    <row r="9" spans="2:18" hidden="1">
      <c r="B9" s="844" t="s">
        <v>2256</v>
      </c>
      <c r="C9" s="844"/>
      <c r="D9" s="844"/>
      <c r="E9" s="844"/>
      <c r="F9" s="844"/>
      <c r="G9" s="844"/>
      <c r="H9" s="844"/>
      <c r="I9" s="844">
        <v>0.2</v>
      </c>
      <c r="J9" s="844"/>
      <c r="K9" s="844"/>
      <c r="L9" s="844"/>
    </row>
    <row r="10" spans="2:18" hidden="1">
      <c r="B10" s="844" t="s">
        <v>2257</v>
      </c>
      <c r="C10" s="844"/>
      <c r="D10" s="844"/>
      <c r="E10" s="844"/>
      <c r="F10" s="844"/>
      <c r="G10" s="844"/>
      <c r="H10" s="844"/>
      <c r="I10" s="844">
        <v>0.2</v>
      </c>
      <c r="J10" s="844"/>
      <c r="K10" s="844"/>
      <c r="L10" s="844"/>
    </row>
    <row r="11" spans="2:18" ht="15.75" hidden="1">
      <c r="B11" s="844" t="s">
        <v>2258</v>
      </c>
      <c r="C11" s="844"/>
      <c r="D11" s="844"/>
      <c r="E11" s="844"/>
      <c r="F11" s="844"/>
      <c r="G11" s="844"/>
      <c r="H11" s="844"/>
      <c r="I11" s="844">
        <v>0.2</v>
      </c>
      <c r="J11" s="844"/>
      <c r="K11" s="844"/>
      <c r="L11" s="844"/>
      <c r="R11" s="330"/>
    </row>
    <row r="12" spans="2:18" ht="15.75" hidden="1">
      <c r="B12" s="844" t="s">
        <v>2259</v>
      </c>
      <c r="C12" s="844"/>
      <c r="D12" s="844"/>
      <c r="E12" s="844"/>
      <c r="F12" s="844"/>
      <c r="G12" s="844"/>
      <c r="H12" s="844"/>
      <c r="I12" s="844">
        <v>0.2</v>
      </c>
      <c r="J12" s="844"/>
      <c r="K12" s="844"/>
      <c r="L12" s="844"/>
      <c r="M12" s="330"/>
      <c r="N12" s="330"/>
      <c r="O12" s="330"/>
      <c r="P12" s="330"/>
      <c r="Q12" s="330"/>
    </row>
    <row r="13" spans="2:18" hidden="1">
      <c r="B13" s="844" t="s">
        <v>2260</v>
      </c>
      <c r="C13" s="844"/>
      <c r="D13" s="844"/>
      <c r="E13" s="844"/>
      <c r="F13" s="844"/>
      <c r="G13" s="844"/>
      <c r="H13" s="844"/>
      <c r="I13" s="844">
        <v>0.2</v>
      </c>
      <c r="J13" s="844"/>
      <c r="K13" s="844"/>
      <c r="L13" s="844"/>
    </row>
    <row r="14" spans="2:18" ht="15.75" hidden="1">
      <c r="B14" s="844" t="s">
        <v>2261</v>
      </c>
      <c r="C14" s="844"/>
      <c r="D14" s="844"/>
      <c r="E14" s="844"/>
      <c r="F14" s="844"/>
      <c r="G14" s="844"/>
      <c r="H14" s="844"/>
      <c r="I14" s="844">
        <v>0.2</v>
      </c>
      <c r="J14" s="844"/>
      <c r="K14" s="844"/>
      <c r="L14" s="844"/>
      <c r="R14" s="330"/>
    </row>
    <row r="15" spans="2:18" ht="15.75">
      <c r="B15" s="844" t="s">
        <v>2262</v>
      </c>
      <c r="C15" s="844"/>
      <c r="D15" s="844"/>
      <c r="E15" s="844">
        <v>300</v>
      </c>
      <c r="F15" s="844"/>
      <c r="G15" s="844"/>
      <c r="H15" s="844"/>
      <c r="I15" s="844">
        <v>0.2</v>
      </c>
      <c r="J15" s="844"/>
      <c r="K15" s="844"/>
      <c r="L15" s="844"/>
      <c r="M15" s="330"/>
      <c r="N15" s="330"/>
      <c r="O15" s="330"/>
      <c r="P15" s="330"/>
      <c r="Q15" s="330"/>
    </row>
    <row r="16" spans="2:18" hidden="1">
      <c r="B16" s="844" t="s">
        <v>2263</v>
      </c>
      <c r="C16" s="844"/>
      <c r="D16" s="844"/>
      <c r="E16" s="844"/>
      <c r="F16" s="844"/>
      <c r="G16" s="844"/>
      <c r="H16" s="844"/>
      <c r="I16" s="844">
        <v>0.2</v>
      </c>
      <c r="J16" s="844"/>
      <c r="K16" s="844"/>
      <c r="L16" s="844"/>
    </row>
    <row r="17" spans="2:18" ht="15.75" hidden="1">
      <c r="B17" s="844" t="s">
        <v>2264</v>
      </c>
      <c r="C17" s="844"/>
      <c r="D17" s="844"/>
      <c r="E17" s="844"/>
      <c r="F17" s="844"/>
      <c r="G17" s="844"/>
      <c r="H17" s="844"/>
      <c r="I17" s="844">
        <v>0.25</v>
      </c>
      <c r="J17" s="844"/>
      <c r="K17" s="844"/>
      <c r="L17" s="844"/>
      <c r="R17" s="330"/>
    </row>
    <row r="18" spans="2:18" ht="15.75" hidden="1">
      <c r="B18" s="844" t="s">
        <v>2265</v>
      </c>
      <c r="C18" s="844"/>
      <c r="D18" s="844"/>
      <c r="E18" s="844"/>
      <c r="F18" s="844"/>
      <c r="G18" s="844"/>
      <c r="H18" s="844"/>
      <c r="I18" s="844">
        <v>0.25</v>
      </c>
      <c r="J18" s="844"/>
      <c r="K18" s="844"/>
      <c r="L18" s="844"/>
      <c r="M18" s="330"/>
      <c r="N18" s="330"/>
      <c r="O18" s="330"/>
      <c r="P18" s="330"/>
      <c r="Q18" s="330"/>
    </row>
    <row r="19" spans="2:18" hidden="1">
      <c r="B19" s="844" t="s">
        <v>2266</v>
      </c>
      <c r="C19" s="844"/>
      <c r="D19" s="844"/>
      <c r="E19" s="844"/>
      <c r="F19" s="844"/>
      <c r="G19" s="844"/>
      <c r="H19" s="844"/>
      <c r="I19" s="844">
        <v>0.25</v>
      </c>
      <c r="J19" s="844"/>
      <c r="K19" s="844"/>
      <c r="L19" s="844"/>
    </row>
    <row r="20" spans="2:18" ht="15.75" hidden="1">
      <c r="B20" s="844" t="s">
        <v>2267</v>
      </c>
      <c r="C20" s="844"/>
      <c r="D20" s="844"/>
      <c r="E20" s="844"/>
      <c r="F20" s="844"/>
      <c r="G20" s="844"/>
      <c r="H20" s="844"/>
      <c r="I20" s="844">
        <v>0.25</v>
      </c>
      <c r="J20" s="844"/>
      <c r="K20" s="844"/>
      <c r="L20" s="844"/>
      <c r="R20" s="330"/>
    </row>
    <row r="21" spans="2:18" ht="15.75">
      <c r="B21" s="330" t="s">
        <v>2268</v>
      </c>
      <c r="C21" s="330"/>
      <c r="D21" s="330"/>
      <c r="E21" s="330"/>
      <c r="F21" s="330"/>
      <c r="G21" s="330"/>
      <c r="H21" s="330"/>
      <c r="I21" s="330"/>
      <c r="J21" s="330"/>
      <c r="K21" s="330"/>
      <c r="L21" s="330"/>
      <c r="M21" s="844">
        <v>0</v>
      </c>
      <c r="N21" s="844"/>
      <c r="O21" s="844"/>
      <c r="P21" s="331" t="s">
        <v>2269</v>
      </c>
    </row>
    <row r="22" spans="2:18" ht="15.75">
      <c r="B22" s="330"/>
      <c r="C22" s="330"/>
      <c r="D22" s="330"/>
      <c r="E22" s="330"/>
      <c r="F22" s="330"/>
      <c r="G22" s="330"/>
      <c r="H22" s="330"/>
      <c r="I22" s="330"/>
      <c r="J22" s="330"/>
      <c r="K22" s="330"/>
      <c r="L22" s="330"/>
      <c r="M22" s="330"/>
      <c r="N22" s="330"/>
      <c r="O22" s="330"/>
      <c r="P22" s="330"/>
      <c r="Q22" s="330"/>
      <c r="R22" s="330"/>
    </row>
    <row r="23" spans="2:18" ht="15.75">
      <c r="B23" s="330"/>
      <c r="C23" s="330"/>
      <c r="D23" s="330"/>
      <c r="E23" s="330"/>
      <c r="F23" s="330"/>
      <c r="G23" s="330"/>
      <c r="H23" s="330"/>
      <c r="I23" s="330"/>
      <c r="J23" s="330"/>
      <c r="K23" s="330"/>
      <c r="L23" s="330"/>
      <c r="M23" s="330"/>
      <c r="N23" s="330"/>
      <c r="O23" s="330"/>
      <c r="P23" s="330"/>
      <c r="Q23" s="330"/>
      <c r="R23" s="330"/>
    </row>
    <row r="24" spans="2:18" ht="18.75">
      <c r="B24" s="330" t="s">
        <v>2270</v>
      </c>
      <c r="C24" s="330"/>
      <c r="D24" s="330"/>
      <c r="E24" s="330"/>
      <c r="F24" s="330"/>
      <c r="G24" s="330"/>
      <c r="H24" s="330"/>
      <c r="I24" s="330"/>
      <c r="J24" s="330"/>
      <c r="K24" s="330"/>
      <c r="L24" s="330"/>
      <c r="M24" s="330"/>
      <c r="N24" s="330"/>
      <c r="O24" s="330"/>
      <c r="P24" s="330"/>
      <c r="Q24" s="330"/>
      <c r="R24" s="330"/>
    </row>
    <row r="25" spans="2:18" ht="15.75">
      <c r="B25" s="330"/>
      <c r="C25" s="330"/>
      <c r="D25" s="330"/>
      <c r="E25" s="330"/>
      <c r="F25" s="330"/>
      <c r="G25" s="330"/>
      <c r="H25" s="330"/>
      <c r="I25" s="330"/>
      <c r="J25" s="330"/>
      <c r="K25" s="330"/>
      <c r="L25" s="330"/>
      <c r="M25" s="330"/>
      <c r="N25" s="330"/>
      <c r="O25" s="330"/>
      <c r="P25" s="330"/>
      <c r="Q25" s="330"/>
      <c r="R25" s="330"/>
    </row>
    <row r="26" spans="2:18" ht="18.75">
      <c r="B26" s="330" t="s">
        <v>2271</v>
      </c>
      <c r="C26" s="330"/>
      <c r="D26" s="330"/>
      <c r="E26" s="330"/>
      <c r="F26" s="330"/>
      <c r="G26" s="330"/>
      <c r="H26" s="330"/>
      <c r="I26" s="330"/>
      <c r="J26" s="330"/>
      <c r="K26" s="330"/>
      <c r="L26" s="330"/>
      <c r="M26" s="330"/>
      <c r="N26" s="330"/>
      <c r="O26" s="330"/>
      <c r="P26" s="330"/>
      <c r="Q26" s="330"/>
      <c r="R26" s="330"/>
    </row>
    <row r="27" spans="2:18" ht="15.75">
      <c r="B27" s="330"/>
      <c r="C27" s="330"/>
      <c r="D27" s="330"/>
      <c r="E27" s="330"/>
      <c r="F27" s="330"/>
      <c r="G27" s="330"/>
      <c r="H27" s="330"/>
      <c r="I27" s="330"/>
      <c r="J27" s="330"/>
      <c r="K27" s="330"/>
      <c r="L27" s="330"/>
      <c r="M27" s="330"/>
      <c r="N27" s="330"/>
      <c r="O27" s="330"/>
      <c r="P27" s="330"/>
      <c r="Q27" s="330"/>
      <c r="R27" s="330"/>
    </row>
    <row r="28" spans="2:18" ht="18.75" hidden="1">
      <c r="B28" s="332" t="s">
        <v>2272</v>
      </c>
      <c r="C28" s="844">
        <v>0.25</v>
      </c>
      <c r="D28" s="844"/>
      <c r="E28" s="330" t="s">
        <v>2273</v>
      </c>
      <c r="F28" s="330"/>
      <c r="G28" s="330" t="s">
        <v>2274</v>
      </c>
      <c r="H28" s="332" t="s">
        <v>2275</v>
      </c>
      <c r="I28" s="844">
        <f t="shared" ref="I28:I41" si="0">C28+I7+0.2*C28</f>
        <v>0.5</v>
      </c>
      <c r="J28" s="844"/>
      <c r="K28" s="330" t="s">
        <v>2273</v>
      </c>
      <c r="L28" s="330"/>
      <c r="M28" s="330"/>
      <c r="N28" s="330"/>
      <c r="O28" s="330"/>
      <c r="P28" s="330"/>
      <c r="Q28" s="330"/>
      <c r="R28" s="330"/>
    </row>
    <row r="29" spans="2:18" ht="18.75" hidden="1">
      <c r="B29" s="332" t="s">
        <v>2272</v>
      </c>
      <c r="C29" s="844">
        <v>0.32</v>
      </c>
      <c r="D29" s="844"/>
      <c r="E29" s="330" t="s">
        <v>2273</v>
      </c>
      <c r="F29" s="330"/>
      <c r="G29" s="330" t="s">
        <v>2274</v>
      </c>
      <c r="H29" s="332" t="s">
        <v>2275</v>
      </c>
      <c r="I29" s="844">
        <f t="shared" si="0"/>
        <v>0.58400000000000007</v>
      </c>
      <c r="J29" s="844"/>
      <c r="K29" s="330" t="s">
        <v>2273</v>
      </c>
      <c r="L29" s="330"/>
      <c r="M29" s="330"/>
      <c r="N29" s="330"/>
      <c r="O29" s="330"/>
      <c r="P29" s="330"/>
      <c r="Q29" s="330"/>
      <c r="R29" s="330"/>
    </row>
    <row r="30" spans="2:18" ht="18.75" hidden="1">
      <c r="B30" s="332" t="s">
        <v>2272</v>
      </c>
      <c r="C30" s="844">
        <v>0.4</v>
      </c>
      <c r="D30" s="844"/>
      <c r="E30" s="330" t="s">
        <v>2273</v>
      </c>
      <c r="F30" s="330"/>
      <c r="G30" s="330" t="s">
        <v>2274</v>
      </c>
      <c r="H30" s="332" t="s">
        <v>2275</v>
      </c>
      <c r="I30" s="844">
        <f t="shared" si="0"/>
        <v>0.68000000000000016</v>
      </c>
      <c r="J30" s="844"/>
      <c r="K30" s="330" t="s">
        <v>2273</v>
      </c>
      <c r="L30" s="330"/>
      <c r="M30" s="330"/>
      <c r="N30" s="330"/>
      <c r="O30" s="330"/>
      <c r="P30" s="330"/>
      <c r="Q30" s="330"/>
      <c r="R30" s="330"/>
    </row>
    <row r="31" spans="2:18" ht="18.75" hidden="1">
      <c r="B31" s="332" t="s">
        <v>2272</v>
      </c>
      <c r="C31" s="844">
        <v>0.5</v>
      </c>
      <c r="D31" s="844"/>
      <c r="E31" s="330" t="s">
        <v>2273</v>
      </c>
      <c r="F31" s="330"/>
      <c r="G31" s="330" t="s">
        <v>2274</v>
      </c>
      <c r="H31" s="332" t="s">
        <v>2275</v>
      </c>
      <c r="I31" s="844">
        <f t="shared" si="0"/>
        <v>0.79999999999999993</v>
      </c>
      <c r="J31" s="844"/>
      <c r="K31" s="330" t="s">
        <v>2273</v>
      </c>
      <c r="L31" s="330"/>
      <c r="M31" s="330"/>
      <c r="N31" s="330"/>
      <c r="O31" s="330"/>
      <c r="P31" s="330"/>
      <c r="Q31" s="330"/>
      <c r="R31" s="330"/>
    </row>
    <row r="32" spans="2:18" ht="18.75" hidden="1">
      <c r="B32" s="332" t="s">
        <v>2272</v>
      </c>
      <c r="C32" s="844">
        <v>0.6</v>
      </c>
      <c r="D32" s="844"/>
      <c r="E32" s="330" t="s">
        <v>2273</v>
      </c>
      <c r="F32" s="330"/>
      <c r="G32" s="330" t="s">
        <v>2274</v>
      </c>
      <c r="H32" s="332" t="s">
        <v>2275</v>
      </c>
      <c r="I32" s="844">
        <f t="shared" si="0"/>
        <v>0.92</v>
      </c>
      <c r="J32" s="844"/>
      <c r="K32" s="330" t="s">
        <v>2273</v>
      </c>
      <c r="L32" s="330"/>
      <c r="M32" s="330"/>
      <c r="N32" s="330"/>
      <c r="O32" s="330"/>
      <c r="P32" s="330"/>
      <c r="Q32" s="330"/>
      <c r="R32" s="330"/>
    </row>
    <row r="33" spans="2:18" ht="18.75" hidden="1">
      <c r="B33" s="332" t="s">
        <v>2272</v>
      </c>
      <c r="C33" s="844">
        <v>0.65</v>
      </c>
      <c r="D33" s="844"/>
      <c r="E33" s="330" t="s">
        <v>2273</v>
      </c>
      <c r="F33" s="330"/>
      <c r="G33" s="330" t="s">
        <v>2274</v>
      </c>
      <c r="H33" s="332" t="s">
        <v>2275</v>
      </c>
      <c r="I33" s="844">
        <f t="shared" si="0"/>
        <v>0.98000000000000009</v>
      </c>
      <c r="J33" s="844"/>
      <c r="K33" s="330" t="s">
        <v>2273</v>
      </c>
      <c r="L33" s="330"/>
      <c r="M33" s="330"/>
      <c r="N33" s="330"/>
      <c r="O33" s="330"/>
      <c r="P33" s="330"/>
      <c r="Q33" s="330"/>
      <c r="R33" s="330"/>
    </row>
    <row r="34" spans="2:18" ht="18.75" hidden="1">
      <c r="B34" s="332" t="s">
        <v>2272</v>
      </c>
      <c r="C34" s="844">
        <v>0.75</v>
      </c>
      <c r="D34" s="844"/>
      <c r="E34" s="330" t="s">
        <v>2273</v>
      </c>
      <c r="F34" s="330"/>
      <c r="G34" s="330" t="s">
        <v>2274</v>
      </c>
      <c r="H34" s="332" t="s">
        <v>2275</v>
      </c>
      <c r="I34" s="844">
        <f t="shared" si="0"/>
        <v>1.1000000000000001</v>
      </c>
      <c r="J34" s="844"/>
      <c r="K34" s="330" t="s">
        <v>2273</v>
      </c>
      <c r="L34" s="330"/>
      <c r="M34" s="330"/>
      <c r="N34" s="330"/>
      <c r="O34" s="330"/>
      <c r="P34" s="330"/>
      <c r="Q34" s="330"/>
      <c r="R34" s="330"/>
    </row>
    <row r="35" spans="2:18" ht="18.75" hidden="1">
      <c r="B35" s="332" t="s">
        <v>2272</v>
      </c>
      <c r="C35" s="844">
        <v>0.8</v>
      </c>
      <c r="D35" s="844"/>
      <c r="E35" s="330" t="s">
        <v>2273</v>
      </c>
      <c r="F35" s="330"/>
      <c r="G35" s="330" t="s">
        <v>2274</v>
      </c>
      <c r="H35" s="332" t="s">
        <v>2275</v>
      </c>
      <c r="I35" s="844">
        <f t="shared" si="0"/>
        <v>1.1600000000000001</v>
      </c>
      <c r="J35" s="844"/>
      <c r="K35" s="330" t="s">
        <v>2273</v>
      </c>
      <c r="L35" s="330"/>
      <c r="M35" s="330"/>
      <c r="N35" s="330"/>
      <c r="O35" s="330"/>
      <c r="P35" s="330"/>
      <c r="Q35" s="330"/>
      <c r="R35" s="330"/>
    </row>
    <row r="36" spans="2:18" ht="18.75">
      <c r="B36" s="332" t="s">
        <v>2272</v>
      </c>
      <c r="C36" s="844">
        <v>0.15</v>
      </c>
      <c r="D36" s="844"/>
      <c r="E36" s="330" t="s">
        <v>2273</v>
      </c>
      <c r="F36" s="330"/>
      <c r="G36" s="330" t="s">
        <v>2274</v>
      </c>
      <c r="H36" s="332" t="s">
        <v>2275</v>
      </c>
      <c r="I36" s="844">
        <f t="shared" si="0"/>
        <v>0.38</v>
      </c>
      <c r="J36" s="844"/>
      <c r="K36" s="330" t="s">
        <v>2273</v>
      </c>
      <c r="L36" s="330"/>
      <c r="M36" s="330"/>
      <c r="N36" s="330"/>
      <c r="O36" s="330"/>
      <c r="P36" s="330"/>
      <c r="Q36" s="330"/>
      <c r="R36" s="330"/>
    </row>
    <row r="37" spans="2:18" ht="18.75" hidden="1">
      <c r="B37" s="332" t="s">
        <v>2272</v>
      </c>
      <c r="C37" s="844">
        <v>1.2</v>
      </c>
      <c r="D37" s="844"/>
      <c r="E37" s="330" t="s">
        <v>2273</v>
      </c>
      <c r="F37" s="330"/>
      <c r="G37" s="330" t="s">
        <v>2274</v>
      </c>
      <c r="H37" s="332" t="s">
        <v>2275</v>
      </c>
      <c r="I37" s="844">
        <f t="shared" si="0"/>
        <v>1.64</v>
      </c>
      <c r="J37" s="844"/>
      <c r="K37" s="330" t="s">
        <v>2273</v>
      </c>
      <c r="L37" s="330"/>
      <c r="M37" s="330"/>
      <c r="N37" s="330"/>
      <c r="O37" s="330"/>
      <c r="P37" s="330"/>
      <c r="Q37" s="330"/>
      <c r="R37" s="330"/>
    </row>
    <row r="38" spans="2:18" ht="18.75" hidden="1">
      <c r="B38" s="332" t="s">
        <v>2272</v>
      </c>
      <c r="C38" s="844">
        <v>1.5</v>
      </c>
      <c r="D38" s="844"/>
      <c r="E38" s="330" t="s">
        <v>2273</v>
      </c>
      <c r="F38" s="330"/>
      <c r="G38" s="330" t="s">
        <v>2274</v>
      </c>
      <c r="H38" s="332" t="s">
        <v>2275</v>
      </c>
      <c r="I38" s="844">
        <f t="shared" si="0"/>
        <v>2.0499999999999998</v>
      </c>
      <c r="J38" s="844"/>
      <c r="K38" s="330" t="s">
        <v>2273</v>
      </c>
      <c r="L38" s="330"/>
      <c r="M38" s="330"/>
      <c r="N38" s="330"/>
      <c r="O38" s="330"/>
      <c r="P38" s="330"/>
      <c r="Q38" s="330"/>
      <c r="R38" s="330"/>
    </row>
    <row r="39" spans="2:18" ht="18.75" hidden="1">
      <c r="B39" s="332" t="s">
        <v>2272</v>
      </c>
      <c r="C39" s="844">
        <v>2</v>
      </c>
      <c r="D39" s="844"/>
      <c r="E39" s="330" t="s">
        <v>2273</v>
      </c>
      <c r="F39" s="330"/>
      <c r="G39" s="330" t="s">
        <v>2274</v>
      </c>
      <c r="H39" s="332" t="s">
        <v>2275</v>
      </c>
      <c r="I39" s="844">
        <f t="shared" si="0"/>
        <v>2.65</v>
      </c>
      <c r="J39" s="844"/>
      <c r="K39" s="330" t="s">
        <v>2273</v>
      </c>
      <c r="L39" s="330"/>
      <c r="M39" s="330"/>
      <c r="N39" s="330"/>
      <c r="O39" s="330"/>
      <c r="P39" s="330"/>
      <c r="Q39" s="330"/>
      <c r="R39" s="330"/>
    </row>
    <row r="40" spans="2:18" ht="18.75" hidden="1">
      <c r="B40" s="332" t="s">
        <v>2272</v>
      </c>
      <c r="C40" s="844">
        <v>2.5</v>
      </c>
      <c r="D40" s="844"/>
      <c r="E40" s="330" t="s">
        <v>2273</v>
      </c>
      <c r="F40" s="330"/>
      <c r="G40" s="330" t="s">
        <v>2274</v>
      </c>
      <c r="H40" s="332" t="s">
        <v>2275</v>
      </c>
      <c r="I40" s="844">
        <f t="shared" si="0"/>
        <v>3.25</v>
      </c>
      <c r="J40" s="844"/>
      <c r="K40" s="330" t="s">
        <v>2273</v>
      </c>
      <c r="L40" s="330"/>
      <c r="M40" s="330"/>
      <c r="N40" s="330"/>
      <c r="O40" s="330"/>
      <c r="P40" s="330"/>
      <c r="Q40" s="330"/>
      <c r="R40" s="330"/>
    </row>
    <row r="41" spans="2:18" ht="18.75" hidden="1">
      <c r="B41" s="332" t="s">
        <v>2272</v>
      </c>
      <c r="C41" s="844">
        <v>3</v>
      </c>
      <c r="D41" s="844"/>
      <c r="E41" s="330" t="s">
        <v>2273</v>
      </c>
      <c r="F41" s="330"/>
      <c r="G41" s="330" t="s">
        <v>2274</v>
      </c>
      <c r="H41" s="332" t="s">
        <v>2275</v>
      </c>
      <c r="I41" s="844">
        <f t="shared" si="0"/>
        <v>3.85</v>
      </c>
      <c r="J41" s="844"/>
      <c r="K41" s="330" t="s">
        <v>2273</v>
      </c>
      <c r="L41" s="330"/>
      <c r="M41" s="330"/>
      <c r="N41" s="330"/>
      <c r="O41" s="330"/>
      <c r="P41" s="330"/>
      <c r="Q41" s="330"/>
      <c r="R41" s="330"/>
    </row>
    <row r="42" spans="2:18" ht="15.75">
      <c r="B42" s="332"/>
      <c r="C42" s="333"/>
      <c r="D42" s="333"/>
      <c r="E42" s="330"/>
      <c r="F42" s="330"/>
      <c r="G42" s="330"/>
      <c r="H42" s="332"/>
      <c r="I42" s="334"/>
      <c r="J42" s="334"/>
      <c r="K42" s="330"/>
      <c r="L42" s="330"/>
      <c r="M42" s="330"/>
      <c r="N42" s="330"/>
      <c r="O42" s="330"/>
      <c r="P42" s="330"/>
      <c r="Q42" s="330"/>
      <c r="R42" s="330"/>
    </row>
    <row r="43" spans="2:18" ht="15.75">
      <c r="B43" s="332"/>
      <c r="C43" s="333"/>
      <c r="D43" s="333"/>
      <c r="E43" s="330"/>
      <c r="F43" s="330"/>
      <c r="G43" s="330"/>
      <c r="H43" s="332"/>
      <c r="I43" s="334"/>
      <c r="J43" s="334"/>
      <c r="K43" s="330"/>
      <c r="L43" s="330"/>
      <c r="M43" s="330"/>
      <c r="N43" s="330"/>
      <c r="O43" s="330"/>
      <c r="P43" s="330"/>
      <c r="Q43" s="330"/>
      <c r="R43" s="330"/>
    </row>
    <row r="44" spans="2:18" ht="15.75">
      <c r="B44" s="330"/>
      <c r="C44" s="330"/>
      <c r="D44" s="330"/>
      <c r="E44" s="330"/>
      <c r="F44" s="330"/>
      <c r="G44" s="330"/>
      <c r="H44" s="330"/>
      <c r="I44" s="330"/>
      <c r="J44" s="330"/>
      <c r="K44" s="330"/>
      <c r="L44" s="330"/>
      <c r="M44" s="330"/>
      <c r="N44" s="330"/>
      <c r="O44" s="330"/>
      <c r="P44" s="330"/>
      <c r="Q44" s="330"/>
      <c r="R44" s="330"/>
    </row>
    <row r="45" spans="2:18" ht="15.75">
      <c r="B45" s="335" t="s">
        <v>2276</v>
      </c>
      <c r="C45" s="336"/>
      <c r="D45" s="336"/>
      <c r="E45" s="336"/>
      <c r="F45" s="336"/>
      <c r="G45" s="336"/>
      <c r="H45" s="336"/>
      <c r="I45" s="336"/>
      <c r="J45" s="336"/>
      <c r="K45" s="336"/>
      <c r="L45" s="336"/>
      <c r="M45" s="336"/>
      <c r="N45" s="336"/>
      <c r="O45" s="337"/>
      <c r="P45" s="338"/>
      <c r="Q45" s="338"/>
      <c r="R45" s="330"/>
    </row>
    <row r="46" spans="2:18" ht="15.75" hidden="1">
      <c r="B46" s="339"/>
      <c r="C46" s="339"/>
      <c r="D46" s="339"/>
      <c r="E46" s="339"/>
      <c r="F46" s="339"/>
      <c r="G46" s="339"/>
      <c r="H46" s="339"/>
      <c r="I46" s="339"/>
      <c r="J46" s="339"/>
      <c r="K46" s="339"/>
      <c r="L46" s="339"/>
      <c r="M46" s="339"/>
      <c r="N46" s="339"/>
      <c r="O46" s="330"/>
      <c r="P46" s="330"/>
      <c r="Q46" s="330"/>
      <c r="R46" s="330"/>
    </row>
    <row r="48" spans="2:18" ht="15.75" hidden="1">
      <c r="B48" s="330"/>
      <c r="C48" s="330"/>
      <c r="D48" s="330"/>
      <c r="E48" s="330"/>
      <c r="F48" s="330"/>
      <c r="G48" s="330"/>
      <c r="H48" s="330"/>
      <c r="I48" s="330"/>
      <c r="J48" s="330"/>
      <c r="K48" s="330"/>
      <c r="L48" s="330"/>
      <c r="M48" s="330"/>
      <c r="N48" s="330"/>
      <c r="O48" s="330"/>
      <c r="P48" s="330"/>
      <c r="Q48" s="330"/>
      <c r="R48" s="330"/>
    </row>
    <row r="50" spans="2:18" ht="15.75">
      <c r="B50" s="340"/>
      <c r="C50" s="340"/>
      <c r="D50" s="340"/>
      <c r="E50" s="340"/>
      <c r="F50" s="340"/>
      <c r="G50" s="340"/>
      <c r="H50" s="330"/>
      <c r="I50" s="330"/>
      <c r="J50" s="330"/>
      <c r="K50" s="341"/>
      <c r="L50" s="341"/>
      <c r="M50" s="341"/>
      <c r="N50" s="341"/>
      <c r="O50" s="341"/>
      <c r="P50" s="341"/>
      <c r="Q50" s="341"/>
      <c r="R50" s="341"/>
    </row>
    <row r="51" spans="2:18" ht="18.75" hidden="1">
      <c r="B51" s="332" t="s">
        <v>2272</v>
      </c>
      <c r="C51" s="844">
        <v>0.25</v>
      </c>
      <c r="D51" s="844"/>
      <c r="E51" s="341" t="s">
        <v>2273</v>
      </c>
      <c r="F51" s="340"/>
      <c r="G51" s="340"/>
      <c r="H51" s="339" t="s">
        <v>2277</v>
      </c>
      <c r="I51" s="339"/>
      <c r="J51" s="330"/>
      <c r="K51" s="341"/>
      <c r="L51" s="844">
        <f t="shared" ref="L51:L64" si="1">IF(I28&lt;4,3*C51*I28*E7,3*C51*4*E7)</f>
        <v>0</v>
      </c>
      <c r="M51" s="844"/>
      <c r="N51" s="844"/>
      <c r="O51" s="330" t="s">
        <v>2278</v>
      </c>
      <c r="P51" s="341"/>
      <c r="Q51" s="341"/>
      <c r="R51" s="341"/>
    </row>
    <row r="52" spans="2:18" ht="18.75" hidden="1">
      <c r="B52" s="332" t="s">
        <v>2272</v>
      </c>
      <c r="C52" s="844">
        <v>0.32</v>
      </c>
      <c r="D52" s="844"/>
      <c r="E52" s="341" t="s">
        <v>2273</v>
      </c>
      <c r="F52" s="340"/>
      <c r="G52" s="340"/>
      <c r="H52" s="339" t="s">
        <v>2277</v>
      </c>
      <c r="I52" s="339"/>
      <c r="J52" s="330"/>
      <c r="K52" s="341"/>
      <c r="L52" s="844">
        <f t="shared" si="1"/>
        <v>0</v>
      </c>
      <c r="M52" s="844"/>
      <c r="N52" s="844"/>
      <c r="O52" s="330" t="s">
        <v>2278</v>
      </c>
      <c r="P52" s="341"/>
      <c r="Q52" s="341"/>
      <c r="R52" s="341"/>
    </row>
    <row r="53" spans="2:18" ht="18.75" hidden="1">
      <c r="B53" s="332" t="s">
        <v>2272</v>
      </c>
      <c r="C53" s="844">
        <v>0.4</v>
      </c>
      <c r="D53" s="844"/>
      <c r="E53" s="339" t="s">
        <v>2273</v>
      </c>
      <c r="F53" s="339"/>
      <c r="G53" s="339"/>
      <c r="H53" s="339" t="s">
        <v>2277</v>
      </c>
      <c r="I53" s="339"/>
      <c r="J53" s="339"/>
      <c r="K53" s="339"/>
      <c r="L53" s="844">
        <f t="shared" si="1"/>
        <v>0</v>
      </c>
      <c r="M53" s="844"/>
      <c r="N53" s="844"/>
      <c r="O53" s="330" t="s">
        <v>2278</v>
      </c>
      <c r="P53" s="330"/>
      <c r="Q53" s="330"/>
      <c r="R53" s="330"/>
    </row>
    <row r="54" spans="2:18" ht="18.75" hidden="1">
      <c r="B54" s="332" t="s">
        <v>2272</v>
      </c>
      <c r="C54" s="844">
        <v>0.5</v>
      </c>
      <c r="D54" s="844"/>
      <c r="E54" s="330" t="s">
        <v>2273</v>
      </c>
      <c r="F54" s="339"/>
      <c r="G54" s="339"/>
      <c r="H54" s="339" t="s">
        <v>2277</v>
      </c>
      <c r="I54" s="339"/>
      <c r="J54" s="339"/>
      <c r="K54" s="339"/>
      <c r="L54" s="844">
        <f t="shared" si="1"/>
        <v>0</v>
      </c>
      <c r="M54" s="844"/>
      <c r="N54" s="844"/>
      <c r="O54" s="330" t="s">
        <v>2278</v>
      </c>
      <c r="P54" s="330"/>
      <c r="Q54" s="330"/>
      <c r="R54" s="330"/>
    </row>
    <row r="55" spans="2:18" ht="18.75" hidden="1">
      <c r="B55" s="332" t="s">
        <v>2272</v>
      </c>
      <c r="C55" s="844">
        <v>0.6</v>
      </c>
      <c r="D55" s="844"/>
      <c r="E55" s="330" t="s">
        <v>2273</v>
      </c>
      <c r="F55" s="339"/>
      <c r="G55" s="339"/>
      <c r="H55" s="339" t="s">
        <v>2277</v>
      </c>
      <c r="I55" s="339"/>
      <c r="J55" s="339"/>
      <c r="K55" s="339"/>
      <c r="L55" s="844">
        <f t="shared" si="1"/>
        <v>0</v>
      </c>
      <c r="M55" s="844"/>
      <c r="N55" s="844"/>
      <c r="O55" s="330" t="s">
        <v>2278</v>
      </c>
      <c r="P55" s="330"/>
      <c r="Q55" s="330"/>
      <c r="R55" s="330"/>
    </row>
    <row r="56" spans="2:18" ht="18.75" hidden="1">
      <c r="B56" s="332" t="s">
        <v>2272</v>
      </c>
      <c r="C56" s="844">
        <v>0.65</v>
      </c>
      <c r="D56" s="844"/>
      <c r="E56" s="330" t="s">
        <v>2273</v>
      </c>
      <c r="F56" s="339"/>
      <c r="G56" s="339"/>
      <c r="H56" s="339" t="s">
        <v>2277</v>
      </c>
      <c r="I56" s="339"/>
      <c r="J56" s="339"/>
      <c r="K56" s="339"/>
      <c r="L56" s="844">
        <f t="shared" si="1"/>
        <v>0</v>
      </c>
      <c r="M56" s="844"/>
      <c r="N56" s="844"/>
      <c r="O56" s="330" t="s">
        <v>2278</v>
      </c>
      <c r="P56" s="330"/>
      <c r="Q56" s="330"/>
      <c r="R56" s="330"/>
    </row>
    <row r="57" spans="2:18" ht="18.75" hidden="1">
      <c r="B57" s="332" t="s">
        <v>2272</v>
      </c>
      <c r="C57" s="844">
        <v>0.75</v>
      </c>
      <c r="D57" s="844"/>
      <c r="E57" s="330" t="s">
        <v>2273</v>
      </c>
      <c r="F57" s="339"/>
      <c r="G57" s="339"/>
      <c r="H57" s="339" t="s">
        <v>2277</v>
      </c>
      <c r="I57" s="339"/>
      <c r="J57" s="339"/>
      <c r="K57" s="339"/>
      <c r="L57" s="844">
        <f t="shared" si="1"/>
        <v>0</v>
      </c>
      <c r="M57" s="844"/>
      <c r="N57" s="844"/>
      <c r="O57" s="330" t="s">
        <v>2278</v>
      </c>
      <c r="P57" s="330"/>
      <c r="Q57" s="330"/>
      <c r="R57" s="330"/>
    </row>
    <row r="58" spans="2:18" ht="18.75" hidden="1">
      <c r="B58" s="332" t="s">
        <v>2272</v>
      </c>
      <c r="C58" s="844">
        <v>0.8</v>
      </c>
      <c r="D58" s="844"/>
      <c r="E58" s="330" t="s">
        <v>2273</v>
      </c>
      <c r="F58" s="330"/>
      <c r="G58" s="330"/>
      <c r="H58" s="339" t="s">
        <v>2277</v>
      </c>
      <c r="I58" s="339"/>
      <c r="J58" s="339"/>
      <c r="K58" s="339"/>
      <c r="L58" s="844">
        <f t="shared" si="1"/>
        <v>0</v>
      </c>
      <c r="M58" s="844"/>
      <c r="N58" s="844"/>
      <c r="O58" s="330" t="s">
        <v>2278</v>
      </c>
      <c r="P58" s="330"/>
      <c r="Q58" s="330"/>
      <c r="R58" s="330"/>
    </row>
    <row r="59" spans="2:18" ht="18.75">
      <c r="B59" s="332" t="s">
        <v>2272</v>
      </c>
      <c r="C59" s="844">
        <v>0.15</v>
      </c>
      <c r="D59" s="844"/>
      <c r="E59" s="330" t="s">
        <v>2273</v>
      </c>
      <c r="F59" s="330"/>
      <c r="G59" s="330"/>
      <c r="H59" s="339" t="s">
        <v>2277</v>
      </c>
      <c r="I59" s="339"/>
      <c r="J59" s="339"/>
      <c r="K59" s="339"/>
      <c r="L59" s="844">
        <f t="shared" si="1"/>
        <v>51.3</v>
      </c>
      <c r="M59" s="844"/>
      <c r="N59" s="844"/>
      <c r="O59" s="330" t="s">
        <v>2278</v>
      </c>
      <c r="P59" s="330"/>
      <c r="Q59" s="330"/>
      <c r="R59" s="330"/>
    </row>
    <row r="60" spans="2:18" ht="18.75" hidden="1">
      <c r="B60" s="332" t="s">
        <v>2272</v>
      </c>
      <c r="C60" s="844">
        <v>1.2</v>
      </c>
      <c r="D60" s="844"/>
      <c r="E60" s="330" t="s">
        <v>2273</v>
      </c>
      <c r="F60" s="330"/>
      <c r="G60" s="330"/>
      <c r="H60" s="339" t="s">
        <v>2277</v>
      </c>
      <c r="I60" s="339"/>
      <c r="J60" s="339"/>
      <c r="K60" s="339"/>
      <c r="L60" s="844">
        <f t="shared" si="1"/>
        <v>0</v>
      </c>
      <c r="M60" s="844"/>
      <c r="N60" s="844"/>
      <c r="O60" s="330" t="s">
        <v>2278</v>
      </c>
      <c r="P60" s="330"/>
      <c r="Q60" s="330"/>
      <c r="R60" s="330"/>
    </row>
    <row r="61" spans="2:18" ht="18.75" hidden="1">
      <c r="B61" s="332" t="s">
        <v>2272</v>
      </c>
      <c r="C61" s="844">
        <v>1.5</v>
      </c>
      <c r="D61" s="844"/>
      <c r="E61" s="330" t="s">
        <v>2273</v>
      </c>
      <c r="F61" s="330"/>
      <c r="G61" s="330"/>
      <c r="H61" s="339" t="s">
        <v>2277</v>
      </c>
      <c r="I61" s="339"/>
      <c r="J61" s="339"/>
      <c r="K61" s="339"/>
      <c r="L61" s="844">
        <f t="shared" si="1"/>
        <v>0</v>
      </c>
      <c r="M61" s="844"/>
      <c r="N61" s="844"/>
      <c r="O61" s="330" t="s">
        <v>2278</v>
      </c>
      <c r="P61" s="330"/>
      <c r="Q61" s="330"/>
      <c r="R61" s="330"/>
    </row>
    <row r="62" spans="2:18" ht="18.75" hidden="1">
      <c r="B62" s="332" t="s">
        <v>2272</v>
      </c>
      <c r="C62" s="844">
        <v>2</v>
      </c>
      <c r="D62" s="844"/>
      <c r="E62" s="330" t="s">
        <v>2273</v>
      </c>
      <c r="F62" s="330"/>
      <c r="G62" s="330"/>
      <c r="H62" s="339" t="s">
        <v>2277</v>
      </c>
      <c r="I62" s="339"/>
      <c r="J62" s="339"/>
      <c r="K62" s="339"/>
      <c r="L62" s="844">
        <f t="shared" si="1"/>
        <v>0</v>
      </c>
      <c r="M62" s="844"/>
      <c r="N62" s="844"/>
      <c r="O62" s="330" t="s">
        <v>2278</v>
      </c>
      <c r="P62" s="330"/>
      <c r="Q62" s="330"/>
      <c r="R62" s="330"/>
    </row>
    <row r="63" spans="2:18" ht="18.75" hidden="1">
      <c r="B63" s="332" t="s">
        <v>2272</v>
      </c>
      <c r="C63" s="844">
        <v>2.5</v>
      </c>
      <c r="D63" s="844"/>
      <c r="E63" s="330" t="s">
        <v>2273</v>
      </c>
      <c r="F63" s="330"/>
      <c r="G63" s="330"/>
      <c r="H63" s="339" t="s">
        <v>2277</v>
      </c>
      <c r="I63" s="339"/>
      <c r="J63" s="339"/>
      <c r="K63" s="339"/>
      <c r="L63" s="844">
        <f t="shared" si="1"/>
        <v>0</v>
      </c>
      <c r="M63" s="844"/>
      <c r="N63" s="844"/>
      <c r="O63" s="330" t="s">
        <v>2278</v>
      </c>
      <c r="P63" s="330"/>
      <c r="Q63" s="330"/>
      <c r="R63" s="330"/>
    </row>
    <row r="64" spans="2:18" ht="18.75" hidden="1">
      <c r="B64" s="332" t="s">
        <v>2272</v>
      </c>
      <c r="C64" s="844">
        <v>3</v>
      </c>
      <c r="D64" s="844"/>
      <c r="E64" s="330" t="s">
        <v>2273</v>
      </c>
      <c r="F64" s="330"/>
      <c r="G64" s="330"/>
      <c r="H64" s="339" t="s">
        <v>2277</v>
      </c>
      <c r="I64" s="339"/>
      <c r="J64" s="339"/>
      <c r="K64" s="339"/>
      <c r="L64" s="844">
        <f t="shared" si="1"/>
        <v>0</v>
      </c>
      <c r="M64" s="844"/>
      <c r="N64" s="844"/>
      <c r="O64" s="330" t="s">
        <v>2278</v>
      </c>
      <c r="P64" s="330"/>
      <c r="Q64" s="330"/>
      <c r="R64" s="330"/>
    </row>
    <row r="65" spans="2:18" ht="15.75">
      <c r="B65" s="332"/>
      <c r="C65" s="342"/>
      <c r="D65" s="342"/>
      <c r="E65" s="330"/>
      <c r="F65" s="330"/>
      <c r="G65" s="330"/>
      <c r="H65" s="339"/>
      <c r="I65" s="339"/>
      <c r="J65" s="339"/>
      <c r="K65" s="339"/>
      <c r="L65" s="342"/>
      <c r="M65" s="342"/>
      <c r="N65" s="339"/>
      <c r="O65" s="330"/>
      <c r="P65" s="330"/>
      <c r="Q65" s="330"/>
      <c r="R65" s="330"/>
    </row>
    <row r="66" spans="2:18" ht="18.75">
      <c r="B66" s="332"/>
      <c r="C66" s="342"/>
      <c r="D66" s="342"/>
      <c r="E66" s="330"/>
      <c r="F66" s="330"/>
      <c r="G66" s="330" t="s">
        <v>2279</v>
      </c>
      <c r="H66" s="330"/>
      <c r="I66" s="330"/>
      <c r="J66" s="330"/>
      <c r="K66" s="330"/>
      <c r="L66" s="844">
        <f>L54+L55+L58+L59+L60+L61</f>
        <v>51.3</v>
      </c>
      <c r="M66" s="844"/>
      <c r="N66" s="844"/>
      <c r="O66" s="330" t="s">
        <v>2278</v>
      </c>
      <c r="P66" s="330"/>
      <c r="Q66" s="330"/>
      <c r="R66" s="330"/>
    </row>
    <row r="67" spans="2:18" ht="15.75">
      <c r="B67" s="330"/>
      <c r="C67" s="330"/>
      <c r="D67" s="330"/>
      <c r="E67" s="330"/>
      <c r="F67" s="330"/>
      <c r="G67" s="330"/>
      <c r="H67" s="330"/>
      <c r="I67" s="330"/>
      <c r="J67" s="330"/>
      <c r="K67" s="330"/>
      <c r="L67" s="330"/>
      <c r="M67" s="330"/>
      <c r="N67" s="330"/>
      <c r="O67" s="330"/>
      <c r="P67" s="330"/>
      <c r="Q67" s="330"/>
      <c r="R67" s="330"/>
    </row>
    <row r="68" spans="2:18" ht="15.75" hidden="1">
      <c r="B68" s="343" t="s">
        <v>2280</v>
      </c>
      <c r="C68" s="330"/>
      <c r="D68" s="330"/>
      <c r="E68" s="330"/>
      <c r="F68" s="330"/>
      <c r="G68" s="330"/>
      <c r="H68" s="330"/>
      <c r="I68" s="330"/>
      <c r="J68" s="330"/>
      <c r="K68" s="330"/>
      <c r="L68" s="330"/>
      <c r="M68" s="330"/>
      <c r="N68" s="330"/>
      <c r="O68" s="330"/>
      <c r="P68" s="330"/>
      <c r="Q68" s="330"/>
      <c r="R68" s="330"/>
    </row>
    <row r="69" spans="2:18" ht="15.75" hidden="1">
      <c r="B69" s="330"/>
      <c r="C69" s="330"/>
      <c r="D69" s="330"/>
      <c r="E69" s="330"/>
      <c r="F69" s="330"/>
      <c r="G69" s="330"/>
      <c r="H69" s="330"/>
      <c r="I69" s="330"/>
      <c r="J69" s="330"/>
      <c r="K69" s="330"/>
      <c r="L69" s="330"/>
      <c r="M69" s="330"/>
      <c r="N69" s="330"/>
      <c r="O69" s="330"/>
      <c r="P69" s="330"/>
      <c r="Q69" s="330"/>
      <c r="R69" s="330"/>
    </row>
    <row r="71" spans="2:18" ht="15.75" hidden="1">
      <c r="B71" s="330"/>
      <c r="C71" s="330"/>
      <c r="D71" s="330"/>
      <c r="E71" s="330"/>
      <c r="F71" s="330"/>
      <c r="G71" s="330"/>
      <c r="H71" s="330"/>
      <c r="I71" s="330"/>
      <c r="J71" s="330"/>
      <c r="K71" s="330"/>
      <c r="L71" s="330"/>
      <c r="M71" s="330"/>
      <c r="N71" s="330"/>
      <c r="O71" s="330"/>
      <c r="P71" s="330"/>
      <c r="Q71" s="330"/>
      <c r="R71" s="330"/>
    </row>
    <row r="73" spans="2:18" ht="15.75" hidden="1">
      <c r="B73" s="339"/>
      <c r="C73" s="339"/>
      <c r="D73" s="339"/>
      <c r="E73" s="339"/>
      <c r="F73" s="339"/>
      <c r="G73" s="339"/>
      <c r="H73" s="339"/>
      <c r="I73" s="339"/>
      <c r="J73" s="339"/>
      <c r="K73" s="339"/>
      <c r="L73" s="339"/>
      <c r="M73" s="339"/>
      <c r="N73" s="339"/>
      <c r="O73" s="330"/>
      <c r="P73" s="330"/>
      <c r="Q73" s="330"/>
      <c r="R73" s="330"/>
    </row>
    <row r="74" spans="2:18" ht="18.75" hidden="1">
      <c r="B74" s="332" t="s">
        <v>2272</v>
      </c>
      <c r="C74" s="844">
        <v>0.5</v>
      </c>
      <c r="D74" s="844"/>
      <c r="E74" s="330" t="s">
        <v>2273</v>
      </c>
      <c r="F74" s="339"/>
      <c r="G74" s="339"/>
      <c r="H74" s="339" t="s">
        <v>2281</v>
      </c>
      <c r="I74" s="339"/>
      <c r="J74" s="339"/>
      <c r="K74" s="339"/>
      <c r="L74" s="844">
        <f>IF(I28&gt;4,3*C74*(I28-4)*E10,0)</f>
        <v>0</v>
      </c>
      <c r="M74" s="844"/>
      <c r="N74" s="844"/>
      <c r="O74" s="330" t="s">
        <v>2278</v>
      </c>
      <c r="P74" s="330"/>
      <c r="Q74" s="330"/>
      <c r="R74" s="330"/>
    </row>
    <row r="75" spans="2:18" ht="18.75" hidden="1">
      <c r="B75" s="332" t="s">
        <v>2272</v>
      </c>
      <c r="C75" s="844">
        <v>0.6</v>
      </c>
      <c r="D75" s="844"/>
      <c r="E75" s="330" t="s">
        <v>2273</v>
      </c>
      <c r="F75" s="339"/>
      <c r="G75" s="339"/>
      <c r="H75" s="339" t="s">
        <v>2281</v>
      </c>
      <c r="I75" s="339"/>
      <c r="J75" s="339"/>
      <c r="K75" s="339"/>
      <c r="L75" s="844">
        <f>IF(I29&gt;4,3*C75*(I29-4)*E11,0)</f>
        <v>0</v>
      </c>
      <c r="M75" s="844"/>
      <c r="N75" s="844"/>
      <c r="O75" s="330" t="s">
        <v>2278</v>
      </c>
      <c r="P75" s="330"/>
      <c r="Q75" s="330"/>
      <c r="R75" s="330"/>
    </row>
    <row r="76" spans="2:18" ht="15.75" hidden="1">
      <c r="B76" s="332"/>
      <c r="C76" s="342"/>
      <c r="D76" s="342"/>
      <c r="E76" s="330"/>
      <c r="F76" s="339"/>
      <c r="G76" s="339"/>
      <c r="H76" s="339"/>
      <c r="I76" s="339"/>
      <c r="J76" s="339"/>
      <c r="K76" s="339"/>
      <c r="L76" s="339"/>
      <c r="M76" s="339"/>
      <c r="N76" s="339"/>
      <c r="O76" s="330"/>
      <c r="P76" s="330"/>
      <c r="Q76" s="330"/>
      <c r="R76" s="330"/>
    </row>
    <row r="77" spans="2:18" ht="18.75" hidden="1">
      <c r="B77" s="332" t="s">
        <v>2272</v>
      </c>
      <c r="C77" s="844">
        <v>0.8</v>
      </c>
      <c r="D77" s="844"/>
      <c r="E77" s="330" t="s">
        <v>2273</v>
      </c>
      <c r="F77" s="330"/>
      <c r="G77" s="330"/>
      <c r="H77" s="339" t="s">
        <v>2281</v>
      </c>
      <c r="I77" s="339"/>
      <c r="J77" s="339"/>
      <c r="K77" s="339"/>
      <c r="L77" s="844">
        <f>IF(I30&gt;4,(1.2+C77)*(I30-4)*E14,0)</f>
        <v>0</v>
      </c>
      <c r="M77" s="844"/>
      <c r="N77" s="844"/>
      <c r="O77" s="330" t="s">
        <v>2278</v>
      </c>
      <c r="P77" s="330"/>
      <c r="Q77" s="330"/>
      <c r="R77" s="330"/>
    </row>
    <row r="78" spans="2:18" ht="18.75" hidden="1">
      <c r="B78" s="332" t="s">
        <v>2272</v>
      </c>
      <c r="C78" s="844">
        <v>1</v>
      </c>
      <c r="D78" s="844"/>
      <c r="E78" s="330" t="s">
        <v>2273</v>
      </c>
      <c r="F78" s="330"/>
      <c r="G78" s="330"/>
      <c r="H78" s="339" t="s">
        <v>2281</v>
      </c>
      <c r="I78" s="339"/>
      <c r="J78" s="339"/>
      <c r="K78" s="339"/>
      <c r="L78" s="844">
        <f>IF(I31&gt;4,(1.2+C78)*(I31-4)*E15,0)</f>
        <v>0</v>
      </c>
      <c r="M78" s="844"/>
      <c r="N78" s="844"/>
      <c r="O78" s="330" t="s">
        <v>2278</v>
      </c>
      <c r="P78" s="330"/>
      <c r="Q78" s="330"/>
      <c r="R78" s="330"/>
    </row>
    <row r="79" spans="2:18" ht="18.75" hidden="1">
      <c r="B79" s="332" t="s">
        <v>2272</v>
      </c>
      <c r="C79" s="844">
        <v>1.2</v>
      </c>
      <c r="D79" s="844"/>
      <c r="E79" s="330" t="s">
        <v>2273</v>
      </c>
      <c r="F79" s="330"/>
      <c r="G79" s="330"/>
      <c r="H79" s="339" t="s">
        <v>2281</v>
      </c>
      <c r="I79" s="339"/>
      <c r="J79" s="339"/>
      <c r="K79" s="339"/>
      <c r="L79" s="844">
        <f>IF(I32&gt;4,(1.2+C79)*(I32-4)*E16,0)</f>
        <v>0</v>
      </c>
      <c r="M79" s="844"/>
      <c r="N79" s="844"/>
      <c r="O79" s="330" t="s">
        <v>2278</v>
      </c>
      <c r="P79" s="330"/>
      <c r="Q79" s="330"/>
      <c r="R79" s="330"/>
    </row>
    <row r="80" spans="2:18" ht="18.75" hidden="1">
      <c r="B80" s="332" t="s">
        <v>2272</v>
      </c>
      <c r="C80" s="844">
        <v>1.5</v>
      </c>
      <c r="D80" s="844"/>
      <c r="E80" s="330" t="s">
        <v>2273</v>
      </c>
      <c r="F80" s="330"/>
      <c r="G80" s="330"/>
      <c r="H80" s="339" t="s">
        <v>2281</v>
      </c>
      <c r="I80" s="339"/>
      <c r="J80" s="339"/>
      <c r="K80" s="339"/>
      <c r="L80" s="844">
        <f>IF(I33&gt;4,(1.2+C80)*(I33-4)*E17,0)</f>
        <v>0</v>
      </c>
      <c r="M80" s="844"/>
      <c r="N80" s="844"/>
      <c r="O80" s="330" t="s">
        <v>2278</v>
      </c>
      <c r="P80" s="330"/>
      <c r="Q80" s="330"/>
      <c r="R80" s="330"/>
    </row>
    <row r="81" spans="2:18" ht="15.75" hidden="1">
      <c r="B81" s="330"/>
      <c r="C81" s="330"/>
      <c r="D81" s="330"/>
      <c r="E81" s="330"/>
      <c r="F81" s="330"/>
      <c r="G81" s="330"/>
      <c r="H81" s="330"/>
      <c r="I81" s="330"/>
      <c r="J81" s="330"/>
      <c r="K81" s="330"/>
      <c r="L81" s="330"/>
      <c r="M81" s="330"/>
      <c r="N81" s="330"/>
      <c r="O81" s="330"/>
      <c r="P81" s="330"/>
      <c r="Q81" s="330"/>
      <c r="R81" s="330"/>
    </row>
    <row r="82" spans="2:18" ht="18.75" hidden="1">
      <c r="B82" s="330"/>
      <c r="C82" s="330"/>
      <c r="D82" s="330"/>
      <c r="E82" s="330"/>
      <c r="F82" s="330"/>
      <c r="G82" s="330" t="s">
        <v>2279</v>
      </c>
      <c r="H82" s="330"/>
      <c r="I82" s="330"/>
      <c r="J82" s="330"/>
      <c r="K82" s="330"/>
      <c r="L82" s="844">
        <f>L74+L75+L77+L78+L79+L80</f>
        <v>0</v>
      </c>
      <c r="M82" s="844"/>
      <c r="N82" s="844"/>
      <c r="O82" s="330" t="s">
        <v>2278</v>
      </c>
      <c r="P82" s="330"/>
      <c r="Q82" s="330"/>
      <c r="R82" s="330"/>
    </row>
    <row r="83" spans="2:18" ht="15.75" hidden="1">
      <c r="B83" s="330"/>
      <c r="C83" s="330"/>
      <c r="D83" s="330"/>
      <c r="E83" s="330"/>
      <c r="F83" s="330"/>
      <c r="G83" s="330"/>
      <c r="H83" s="330"/>
      <c r="I83" s="330"/>
      <c r="J83" s="330"/>
      <c r="K83" s="330"/>
      <c r="L83" s="330"/>
      <c r="M83" s="330"/>
      <c r="N83" s="330"/>
      <c r="O83" s="330"/>
      <c r="P83" s="330"/>
      <c r="Q83" s="330"/>
      <c r="R83" s="330"/>
    </row>
    <row r="84" spans="2:18" ht="15.75">
      <c r="B84" s="335" t="s">
        <v>2282</v>
      </c>
      <c r="C84" s="336"/>
      <c r="D84" s="336"/>
      <c r="E84" s="336"/>
      <c r="F84" s="336"/>
      <c r="G84" s="336"/>
      <c r="H84" s="336"/>
      <c r="I84" s="336"/>
      <c r="J84" s="336"/>
      <c r="K84" s="336"/>
      <c r="L84" s="336"/>
      <c r="M84" s="336"/>
      <c r="N84" s="336"/>
      <c r="O84" s="337"/>
      <c r="P84" s="338"/>
      <c r="Q84" s="338"/>
      <c r="R84" s="330"/>
    </row>
    <row r="85" spans="2:18" ht="15.75">
      <c r="B85" s="330"/>
      <c r="C85" s="330"/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</row>
    <row r="86" spans="2:18" ht="18.75">
      <c r="B86" s="330" t="s">
        <v>2283</v>
      </c>
      <c r="C86" s="330"/>
      <c r="D86" s="330"/>
      <c r="E86" s="330"/>
      <c r="F86" s="330"/>
      <c r="G86" s="330"/>
      <c r="H86" s="330"/>
      <c r="I86" s="330"/>
      <c r="J86" s="330"/>
      <c r="K86" s="330"/>
      <c r="L86" s="330"/>
      <c r="M86" s="330"/>
      <c r="N86" s="330"/>
      <c r="O86" s="330"/>
      <c r="P86" s="330"/>
      <c r="Q86" s="330"/>
      <c r="R86" s="330"/>
    </row>
    <row r="87" spans="2:18" ht="15.75">
      <c r="B87" s="330"/>
      <c r="C87" s="330"/>
      <c r="D87" s="330"/>
      <c r="E87" s="330"/>
      <c r="F87" s="330"/>
      <c r="G87" s="330"/>
      <c r="H87" s="330"/>
      <c r="I87" s="330"/>
      <c r="J87" s="330"/>
      <c r="K87" s="330"/>
      <c r="L87" s="330"/>
      <c r="M87" s="330"/>
      <c r="N87" s="330"/>
      <c r="O87" s="330"/>
      <c r="P87" s="330"/>
      <c r="Q87" s="330"/>
      <c r="R87" s="330"/>
    </row>
    <row r="88" spans="2:18" ht="18.75" hidden="1">
      <c r="B88" s="332" t="s">
        <v>2272</v>
      </c>
      <c r="C88" s="844">
        <v>0.25</v>
      </c>
      <c r="D88" s="844"/>
      <c r="E88" s="330" t="s">
        <v>2273</v>
      </c>
      <c r="F88" s="330"/>
      <c r="G88" s="330" t="s">
        <v>2284</v>
      </c>
      <c r="H88" s="332" t="s">
        <v>2275</v>
      </c>
      <c r="I88" s="844">
        <f t="shared" ref="I88:I101" si="2">(3.1416*((C88+0.2*C88)*(C88+0.2*C88)))/4</f>
        <v>7.0685999999999999E-2</v>
      </c>
      <c r="J88" s="844"/>
      <c r="K88" s="330" t="s">
        <v>2285</v>
      </c>
      <c r="L88" s="330"/>
      <c r="M88" s="330"/>
      <c r="N88" s="330"/>
      <c r="O88" s="330"/>
      <c r="P88" s="330"/>
      <c r="Q88" s="330"/>
      <c r="R88" s="330"/>
    </row>
    <row r="89" spans="2:18" ht="18.75" hidden="1">
      <c r="B89" s="332" t="s">
        <v>2272</v>
      </c>
      <c r="C89" s="844">
        <v>0.32</v>
      </c>
      <c r="D89" s="844"/>
      <c r="E89" s="330" t="s">
        <v>2273</v>
      </c>
      <c r="F89" s="330"/>
      <c r="G89" s="330" t="s">
        <v>2284</v>
      </c>
      <c r="H89" s="332" t="s">
        <v>2275</v>
      </c>
      <c r="I89" s="844">
        <f t="shared" si="2"/>
        <v>0.11581194240000001</v>
      </c>
      <c r="J89" s="844"/>
      <c r="K89" s="330" t="s">
        <v>2285</v>
      </c>
      <c r="L89" s="330"/>
      <c r="M89" s="330"/>
      <c r="N89" s="330"/>
      <c r="O89" s="330"/>
      <c r="P89" s="330"/>
      <c r="Q89" s="330"/>
      <c r="R89" s="330"/>
    </row>
    <row r="90" spans="2:18" ht="18.75" hidden="1">
      <c r="B90" s="332" t="s">
        <v>2272</v>
      </c>
      <c r="C90" s="844">
        <v>0.4</v>
      </c>
      <c r="D90" s="844"/>
      <c r="E90" s="330" t="s">
        <v>2273</v>
      </c>
      <c r="F90" s="330"/>
      <c r="G90" s="330" t="s">
        <v>2284</v>
      </c>
      <c r="H90" s="332" t="s">
        <v>2275</v>
      </c>
      <c r="I90" s="844">
        <f t="shared" si="2"/>
        <v>0.18095616000000003</v>
      </c>
      <c r="J90" s="844"/>
      <c r="K90" s="330" t="s">
        <v>2285</v>
      </c>
      <c r="L90" s="330"/>
      <c r="M90" s="330"/>
      <c r="N90" s="330"/>
      <c r="O90" s="330"/>
      <c r="P90" s="330"/>
      <c r="Q90" s="330"/>
      <c r="R90" s="330"/>
    </row>
    <row r="91" spans="2:18" ht="18.75" hidden="1">
      <c r="B91" s="332" t="s">
        <v>2272</v>
      </c>
      <c r="C91" s="844">
        <v>0.5</v>
      </c>
      <c r="D91" s="844"/>
      <c r="E91" s="330" t="s">
        <v>2273</v>
      </c>
      <c r="F91" s="330"/>
      <c r="G91" s="330" t="s">
        <v>2284</v>
      </c>
      <c r="H91" s="332" t="s">
        <v>2275</v>
      </c>
      <c r="I91" s="844">
        <f t="shared" si="2"/>
        <v>0.282744</v>
      </c>
      <c r="J91" s="844"/>
      <c r="K91" s="330" t="s">
        <v>2285</v>
      </c>
      <c r="L91" s="330"/>
      <c r="M91" s="330"/>
      <c r="N91" s="330"/>
      <c r="O91" s="330"/>
      <c r="P91" s="330"/>
      <c r="Q91" s="330"/>
      <c r="R91" s="330"/>
    </row>
    <row r="92" spans="2:18" ht="18.75" hidden="1">
      <c r="B92" s="332" t="s">
        <v>2272</v>
      </c>
      <c r="C92" s="844">
        <v>0.6</v>
      </c>
      <c r="D92" s="844"/>
      <c r="E92" s="330" t="s">
        <v>2273</v>
      </c>
      <c r="F92" s="330"/>
      <c r="G92" s="330" t="s">
        <v>2284</v>
      </c>
      <c r="H92" s="332" t="s">
        <v>2275</v>
      </c>
      <c r="I92" s="844">
        <f t="shared" si="2"/>
        <v>0.40715135999999996</v>
      </c>
      <c r="J92" s="844"/>
      <c r="K92" s="330" t="s">
        <v>2285</v>
      </c>
      <c r="L92" s="330"/>
      <c r="M92" s="330"/>
      <c r="N92" s="330"/>
      <c r="O92" s="330"/>
      <c r="P92" s="330"/>
      <c r="Q92" s="330"/>
      <c r="R92" s="330"/>
    </row>
    <row r="93" spans="2:18" ht="18.75" hidden="1">
      <c r="B93" s="332" t="s">
        <v>2272</v>
      </c>
      <c r="C93" s="844">
        <v>0.65</v>
      </c>
      <c r="D93" s="844"/>
      <c r="E93" s="330" t="s">
        <v>2273</v>
      </c>
      <c r="F93" s="330"/>
      <c r="G93" s="330" t="s">
        <v>2284</v>
      </c>
      <c r="H93" s="332" t="s">
        <v>2275</v>
      </c>
      <c r="I93" s="844">
        <f t="shared" si="2"/>
        <v>0.47783736000000004</v>
      </c>
      <c r="J93" s="844"/>
      <c r="K93" s="330" t="s">
        <v>2285</v>
      </c>
      <c r="L93" s="330"/>
      <c r="M93" s="330"/>
      <c r="N93" s="330"/>
      <c r="O93" s="330"/>
      <c r="P93" s="330"/>
      <c r="Q93" s="330"/>
      <c r="R93" s="330"/>
    </row>
    <row r="94" spans="2:18" ht="18.75" hidden="1">
      <c r="B94" s="332" t="s">
        <v>2272</v>
      </c>
      <c r="C94" s="844">
        <v>0.75</v>
      </c>
      <c r="D94" s="844"/>
      <c r="E94" s="330" t="s">
        <v>2273</v>
      </c>
      <c r="F94" s="330"/>
      <c r="G94" s="330" t="s">
        <v>2284</v>
      </c>
      <c r="H94" s="332" t="s">
        <v>2275</v>
      </c>
      <c r="I94" s="844">
        <f t="shared" si="2"/>
        <v>0.63617400000000002</v>
      </c>
      <c r="J94" s="844"/>
      <c r="K94" s="330" t="s">
        <v>2285</v>
      </c>
      <c r="L94" s="330"/>
      <c r="M94" s="330"/>
      <c r="N94" s="330"/>
      <c r="O94" s="330"/>
      <c r="P94" s="330"/>
      <c r="Q94" s="330"/>
      <c r="R94" s="330"/>
    </row>
    <row r="95" spans="2:18" ht="18.75" hidden="1">
      <c r="B95" s="332" t="s">
        <v>2272</v>
      </c>
      <c r="C95" s="844">
        <v>0.8</v>
      </c>
      <c r="D95" s="844"/>
      <c r="E95" s="330" t="s">
        <v>2273</v>
      </c>
      <c r="F95" s="330"/>
      <c r="G95" s="330" t="s">
        <v>2284</v>
      </c>
      <c r="H95" s="332" t="s">
        <v>2275</v>
      </c>
      <c r="I95" s="844">
        <f t="shared" si="2"/>
        <v>0.72382464000000013</v>
      </c>
      <c r="J95" s="844"/>
      <c r="K95" s="330" t="s">
        <v>2285</v>
      </c>
      <c r="L95" s="330"/>
      <c r="M95" s="330"/>
      <c r="N95" s="330"/>
      <c r="O95" s="330"/>
      <c r="P95" s="330"/>
      <c r="Q95" s="330"/>
      <c r="R95" s="330"/>
    </row>
    <row r="96" spans="2:18" ht="18.75">
      <c r="B96" s="332" t="s">
        <v>2272</v>
      </c>
      <c r="C96" s="844">
        <v>0.15</v>
      </c>
      <c r="D96" s="844"/>
      <c r="E96" s="330" t="s">
        <v>2273</v>
      </c>
      <c r="F96" s="330"/>
      <c r="G96" s="330" t="s">
        <v>2284</v>
      </c>
      <c r="H96" s="332" t="s">
        <v>2275</v>
      </c>
      <c r="I96" s="844">
        <f t="shared" si="2"/>
        <v>2.5446959999999998E-2</v>
      </c>
      <c r="J96" s="844"/>
      <c r="K96" s="330" t="s">
        <v>2285</v>
      </c>
      <c r="L96" s="330"/>
      <c r="M96" s="330"/>
      <c r="N96" s="330"/>
      <c r="O96" s="330"/>
      <c r="P96" s="330"/>
      <c r="Q96" s="330"/>
      <c r="R96" s="330"/>
    </row>
    <row r="97" spans="2:18" ht="18.75" hidden="1">
      <c r="B97" s="332" t="s">
        <v>2272</v>
      </c>
      <c r="C97" s="844">
        <v>1.2</v>
      </c>
      <c r="D97" s="844"/>
      <c r="E97" s="330" t="s">
        <v>2273</v>
      </c>
      <c r="F97" s="330"/>
      <c r="G97" s="330" t="s">
        <v>2284</v>
      </c>
      <c r="H97" s="332" t="s">
        <v>2275</v>
      </c>
      <c r="I97" s="844">
        <f t="shared" si="2"/>
        <v>1.6286054399999998</v>
      </c>
      <c r="J97" s="844"/>
      <c r="K97" s="330" t="s">
        <v>2285</v>
      </c>
      <c r="L97" s="330"/>
      <c r="M97" s="330"/>
      <c r="N97" s="330"/>
      <c r="O97" s="330"/>
      <c r="P97" s="330"/>
      <c r="Q97" s="330"/>
      <c r="R97" s="330"/>
    </row>
    <row r="98" spans="2:18" ht="18.75" hidden="1">
      <c r="B98" s="332" t="s">
        <v>2272</v>
      </c>
      <c r="C98" s="844">
        <v>1.5</v>
      </c>
      <c r="D98" s="844"/>
      <c r="E98" s="330" t="s">
        <v>2273</v>
      </c>
      <c r="F98" s="330"/>
      <c r="G98" s="330" t="s">
        <v>2284</v>
      </c>
      <c r="H98" s="332" t="s">
        <v>2275</v>
      </c>
      <c r="I98" s="844">
        <f t="shared" si="2"/>
        <v>2.5446960000000001</v>
      </c>
      <c r="J98" s="844"/>
      <c r="K98" s="330" t="s">
        <v>2285</v>
      </c>
      <c r="L98" s="330"/>
      <c r="M98" s="330"/>
      <c r="N98" s="330"/>
      <c r="O98" s="330"/>
      <c r="P98" s="330"/>
      <c r="Q98" s="330"/>
      <c r="R98" s="330"/>
    </row>
    <row r="99" spans="2:18" ht="18.75" hidden="1">
      <c r="B99" s="332" t="s">
        <v>2272</v>
      </c>
      <c r="C99" s="844">
        <v>2</v>
      </c>
      <c r="D99" s="844"/>
      <c r="E99" s="330" t="s">
        <v>2273</v>
      </c>
      <c r="F99" s="330"/>
      <c r="G99" s="330" t="s">
        <v>2284</v>
      </c>
      <c r="H99" s="332" t="s">
        <v>2275</v>
      </c>
      <c r="I99" s="844">
        <f t="shared" si="2"/>
        <v>4.5239039999999999</v>
      </c>
      <c r="J99" s="844"/>
      <c r="K99" s="330" t="s">
        <v>2285</v>
      </c>
      <c r="L99" s="330"/>
      <c r="M99" s="330"/>
      <c r="N99" s="330"/>
      <c r="O99" s="330"/>
      <c r="P99" s="330"/>
      <c r="Q99" s="330"/>
      <c r="R99" s="330"/>
    </row>
    <row r="100" spans="2:18" ht="18.75" hidden="1">
      <c r="B100" s="332" t="s">
        <v>2272</v>
      </c>
      <c r="C100" s="844">
        <v>2.5</v>
      </c>
      <c r="D100" s="844"/>
      <c r="E100" s="330" t="s">
        <v>2273</v>
      </c>
      <c r="F100" s="330"/>
      <c r="G100" s="330" t="s">
        <v>2284</v>
      </c>
      <c r="H100" s="332" t="s">
        <v>2275</v>
      </c>
      <c r="I100" s="844">
        <f t="shared" si="2"/>
        <v>7.0686</v>
      </c>
      <c r="J100" s="844"/>
      <c r="K100" s="330" t="s">
        <v>2285</v>
      </c>
      <c r="L100" s="330"/>
      <c r="M100" s="330"/>
      <c r="N100" s="330"/>
      <c r="O100" s="330"/>
      <c r="P100" s="330"/>
      <c r="Q100" s="330"/>
      <c r="R100" s="330"/>
    </row>
    <row r="101" spans="2:18" ht="18.75" hidden="1">
      <c r="B101" s="332" t="s">
        <v>2272</v>
      </c>
      <c r="C101" s="844">
        <v>3</v>
      </c>
      <c r="D101" s="844"/>
      <c r="E101" s="330" t="s">
        <v>2273</v>
      </c>
      <c r="F101" s="330"/>
      <c r="G101" s="330" t="s">
        <v>2284</v>
      </c>
      <c r="H101" s="332" t="s">
        <v>2275</v>
      </c>
      <c r="I101" s="844">
        <f t="shared" si="2"/>
        <v>10.178784</v>
      </c>
      <c r="J101" s="844"/>
      <c r="K101" s="330" t="s">
        <v>2285</v>
      </c>
      <c r="L101" s="330"/>
      <c r="M101" s="330"/>
      <c r="N101" s="330"/>
      <c r="O101" s="330"/>
      <c r="P101" s="330"/>
      <c r="Q101" s="330"/>
      <c r="R101" s="330"/>
    </row>
    <row r="102" spans="2:18" ht="15.75">
      <c r="B102" s="330"/>
      <c r="C102" s="330"/>
      <c r="D102" s="330"/>
      <c r="E102" s="330"/>
      <c r="F102" s="330"/>
      <c r="G102" s="330"/>
      <c r="H102" s="330"/>
      <c r="I102" s="330"/>
      <c r="J102" s="330"/>
      <c r="K102" s="330"/>
      <c r="L102" s="330"/>
      <c r="M102" s="330"/>
      <c r="N102" s="330"/>
      <c r="O102" s="330"/>
      <c r="P102" s="330"/>
      <c r="Q102" s="330"/>
      <c r="R102" s="330"/>
    </row>
    <row r="103" spans="2:18" ht="18.75">
      <c r="B103" s="344" t="s">
        <v>2286</v>
      </c>
      <c r="C103" s="330"/>
      <c r="D103" s="330"/>
      <c r="E103" s="330"/>
      <c r="F103" s="330"/>
      <c r="G103" s="330"/>
      <c r="H103" s="330"/>
      <c r="I103" s="330"/>
      <c r="J103" s="330"/>
      <c r="K103" s="330"/>
      <c r="L103" s="330"/>
      <c r="M103" s="330"/>
      <c r="N103" s="330"/>
      <c r="O103" s="330"/>
      <c r="P103" s="330"/>
      <c r="Q103" s="330"/>
      <c r="R103" s="330"/>
    </row>
    <row r="104" spans="2:18" ht="15.75">
      <c r="B104" s="330"/>
      <c r="C104" s="330"/>
      <c r="D104" s="330"/>
      <c r="E104" s="330"/>
      <c r="F104" s="330"/>
      <c r="G104" s="330"/>
      <c r="H104" s="330"/>
      <c r="I104" s="330"/>
      <c r="J104" s="330"/>
      <c r="K104" s="330"/>
      <c r="L104" s="330"/>
      <c r="M104" s="330"/>
      <c r="N104" s="330"/>
      <c r="O104" s="330"/>
      <c r="P104" s="330"/>
      <c r="Q104" s="330"/>
      <c r="R104" s="330"/>
    </row>
    <row r="105" spans="2:18" ht="18.75" hidden="1">
      <c r="B105" s="332" t="s">
        <v>2272</v>
      </c>
      <c r="C105" s="844">
        <v>0.25</v>
      </c>
      <c r="D105" s="844"/>
      <c r="E105" s="330" t="s">
        <v>2273</v>
      </c>
      <c r="F105" s="330"/>
      <c r="G105" s="330" t="s">
        <v>2287</v>
      </c>
      <c r="H105" s="330"/>
      <c r="I105" s="330"/>
      <c r="J105" s="332" t="s">
        <v>2275</v>
      </c>
      <c r="K105" s="844">
        <f t="shared" ref="K105:K111" si="3">(L51+L71)-K156-(I88*E7)</f>
        <v>0</v>
      </c>
      <c r="L105" s="844"/>
      <c r="M105" s="844"/>
      <c r="N105" s="330" t="s">
        <v>2278</v>
      </c>
      <c r="O105" s="330"/>
      <c r="P105" s="330"/>
      <c r="Q105" s="330"/>
      <c r="R105" s="330"/>
    </row>
    <row r="106" spans="2:18" ht="18.75" hidden="1">
      <c r="B106" s="332" t="s">
        <v>2272</v>
      </c>
      <c r="C106" s="844">
        <v>0.32</v>
      </c>
      <c r="D106" s="844"/>
      <c r="E106" s="330" t="s">
        <v>2273</v>
      </c>
      <c r="F106" s="330"/>
      <c r="G106" s="330" t="s">
        <v>2287</v>
      </c>
      <c r="H106" s="330"/>
      <c r="I106" s="330"/>
      <c r="J106" s="332" t="s">
        <v>2275</v>
      </c>
      <c r="K106" s="844">
        <f t="shared" si="3"/>
        <v>0</v>
      </c>
      <c r="L106" s="844"/>
      <c r="M106" s="844"/>
      <c r="N106" s="330" t="s">
        <v>2278</v>
      </c>
      <c r="O106" s="330"/>
      <c r="P106" s="330"/>
      <c r="Q106" s="330"/>
      <c r="R106" s="330"/>
    </row>
    <row r="107" spans="2:18" ht="18.75" hidden="1">
      <c r="B107" s="332" t="s">
        <v>2272</v>
      </c>
      <c r="C107" s="844">
        <v>0.4</v>
      </c>
      <c r="D107" s="844"/>
      <c r="E107" s="330" t="s">
        <v>2273</v>
      </c>
      <c r="F107" s="330"/>
      <c r="G107" s="330" t="s">
        <v>2287</v>
      </c>
      <c r="H107" s="330"/>
      <c r="I107" s="330"/>
      <c r="J107" s="332" t="s">
        <v>2275</v>
      </c>
      <c r="K107" s="844">
        <f t="shared" si="3"/>
        <v>0</v>
      </c>
      <c r="L107" s="844"/>
      <c r="M107" s="844"/>
      <c r="N107" s="330" t="s">
        <v>2278</v>
      </c>
      <c r="O107" s="330"/>
      <c r="P107" s="330"/>
      <c r="Q107" s="330"/>
      <c r="R107" s="330"/>
    </row>
    <row r="108" spans="2:18" ht="18.75" hidden="1">
      <c r="B108" s="332" t="s">
        <v>2272</v>
      </c>
      <c r="C108" s="844">
        <v>0.5</v>
      </c>
      <c r="D108" s="844"/>
      <c r="E108" s="330" t="s">
        <v>2273</v>
      </c>
      <c r="F108" s="330"/>
      <c r="G108" s="330" t="s">
        <v>2287</v>
      </c>
      <c r="H108" s="330"/>
      <c r="I108" s="330"/>
      <c r="J108" s="332" t="s">
        <v>2275</v>
      </c>
      <c r="K108" s="844">
        <f t="shared" si="3"/>
        <v>0</v>
      </c>
      <c r="L108" s="844"/>
      <c r="M108" s="844"/>
      <c r="N108" s="330" t="s">
        <v>2278</v>
      </c>
      <c r="O108" s="330"/>
      <c r="P108" s="330"/>
      <c r="Q108" s="330"/>
      <c r="R108" s="330"/>
    </row>
    <row r="109" spans="2:18" ht="18.75" hidden="1">
      <c r="B109" s="332" t="s">
        <v>2272</v>
      </c>
      <c r="C109" s="844">
        <v>0.6</v>
      </c>
      <c r="D109" s="844"/>
      <c r="E109" s="330" t="s">
        <v>2273</v>
      </c>
      <c r="F109" s="330"/>
      <c r="G109" s="330" t="s">
        <v>2287</v>
      </c>
      <c r="H109" s="330"/>
      <c r="I109" s="330"/>
      <c r="J109" s="332" t="s">
        <v>2275</v>
      </c>
      <c r="K109" s="844">
        <f t="shared" si="3"/>
        <v>0</v>
      </c>
      <c r="L109" s="844"/>
      <c r="M109" s="844"/>
      <c r="N109" s="330" t="s">
        <v>2278</v>
      </c>
      <c r="O109" s="330"/>
      <c r="P109" s="330"/>
      <c r="Q109" s="330"/>
      <c r="R109" s="330"/>
    </row>
    <row r="110" spans="2:18" ht="18.75" hidden="1">
      <c r="B110" s="332" t="s">
        <v>2272</v>
      </c>
      <c r="C110" s="844">
        <v>0.65</v>
      </c>
      <c r="D110" s="844"/>
      <c r="E110" s="330" t="s">
        <v>2273</v>
      </c>
      <c r="F110" s="330"/>
      <c r="G110" s="330" t="s">
        <v>2287</v>
      </c>
      <c r="H110" s="330"/>
      <c r="I110" s="330"/>
      <c r="J110" s="332" t="s">
        <v>2275</v>
      </c>
      <c r="K110" s="844">
        <f t="shared" si="3"/>
        <v>0</v>
      </c>
      <c r="L110" s="844"/>
      <c r="M110" s="844"/>
      <c r="N110" s="330" t="s">
        <v>2278</v>
      </c>
      <c r="O110" s="330"/>
      <c r="P110" s="330"/>
      <c r="Q110" s="330"/>
      <c r="R110" s="330"/>
    </row>
    <row r="111" spans="2:18" ht="18.75" hidden="1">
      <c r="B111" s="332" t="s">
        <v>2272</v>
      </c>
      <c r="C111" s="844">
        <v>0.75</v>
      </c>
      <c r="D111" s="844"/>
      <c r="E111" s="330" t="s">
        <v>2273</v>
      </c>
      <c r="F111" s="330"/>
      <c r="G111" s="330" t="s">
        <v>2287</v>
      </c>
      <c r="H111" s="330"/>
      <c r="I111" s="330"/>
      <c r="J111" s="332" t="s">
        <v>2275</v>
      </c>
      <c r="K111" s="844">
        <f t="shared" si="3"/>
        <v>0</v>
      </c>
      <c r="L111" s="844"/>
      <c r="M111" s="844"/>
      <c r="N111" s="330" t="s">
        <v>2278</v>
      </c>
      <c r="O111" s="330"/>
      <c r="P111" s="330"/>
      <c r="Q111" s="330"/>
      <c r="R111" s="330"/>
    </row>
    <row r="112" spans="2:18" ht="18.75" hidden="1">
      <c r="B112" s="332" t="s">
        <v>2272</v>
      </c>
      <c r="C112" s="844">
        <v>0.8</v>
      </c>
      <c r="D112" s="844"/>
      <c r="E112" s="330" t="s">
        <v>2273</v>
      </c>
      <c r="F112" s="330"/>
      <c r="G112" s="330" t="s">
        <v>2287</v>
      </c>
      <c r="H112" s="330"/>
      <c r="I112" s="330"/>
      <c r="J112" s="332" t="s">
        <v>2275</v>
      </c>
      <c r="K112" s="844">
        <f>(L58+L77)-K161-(I95*E14)</f>
        <v>0</v>
      </c>
      <c r="L112" s="844"/>
      <c r="M112" s="844"/>
      <c r="N112" s="330" t="s">
        <v>2278</v>
      </c>
      <c r="O112" s="330"/>
      <c r="P112" s="330"/>
      <c r="Q112" s="330"/>
      <c r="R112" s="330"/>
    </row>
    <row r="113" spans="2:18" ht="18.75">
      <c r="B113" s="332" t="s">
        <v>2272</v>
      </c>
      <c r="C113" s="844">
        <v>0.15</v>
      </c>
      <c r="D113" s="844"/>
      <c r="E113" s="330" t="s">
        <v>2273</v>
      </c>
      <c r="F113" s="330"/>
      <c r="G113" s="330" t="s">
        <v>2287</v>
      </c>
      <c r="H113" s="330"/>
      <c r="I113" s="330"/>
      <c r="J113" s="332" t="s">
        <v>2275</v>
      </c>
      <c r="K113" s="844">
        <f>(L59+L78)-K162-(I96*E15)</f>
        <v>43.665911999999999</v>
      </c>
      <c r="L113" s="844"/>
      <c r="M113" s="844"/>
      <c r="N113" s="330" t="s">
        <v>2278</v>
      </c>
      <c r="O113" s="330"/>
      <c r="P113" s="330"/>
      <c r="Q113" s="330"/>
      <c r="R113" s="330"/>
    </row>
    <row r="114" spans="2:18" ht="18.75" hidden="1">
      <c r="B114" s="332" t="s">
        <v>2272</v>
      </c>
      <c r="C114" s="844">
        <v>1.2</v>
      </c>
      <c r="D114" s="844"/>
      <c r="E114" s="330" t="s">
        <v>2273</v>
      </c>
      <c r="F114" s="330"/>
      <c r="G114" s="330" t="s">
        <v>2287</v>
      </c>
      <c r="H114" s="330"/>
      <c r="I114" s="330"/>
      <c r="J114" s="332" t="s">
        <v>2275</v>
      </c>
      <c r="K114" s="844">
        <f>(L60+L79)-K163-L172-(I97*E16)</f>
        <v>0</v>
      </c>
      <c r="L114" s="844"/>
      <c r="M114" s="844"/>
      <c r="N114" s="330" t="s">
        <v>2278</v>
      </c>
      <c r="O114" s="330"/>
      <c r="P114" s="330"/>
      <c r="Q114" s="330"/>
      <c r="R114" s="330"/>
    </row>
    <row r="115" spans="2:18" ht="18.75" hidden="1">
      <c r="B115" s="332" t="s">
        <v>2272</v>
      </c>
      <c r="C115" s="844">
        <v>1.5</v>
      </c>
      <c r="D115" s="844"/>
      <c r="E115" s="330" t="s">
        <v>2273</v>
      </c>
      <c r="F115" s="330"/>
      <c r="G115" s="330" t="s">
        <v>2287</v>
      </c>
      <c r="H115" s="330"/>
      <c r="I115" s="330"/>
      <c r="J115" s="332" t="s">
        <v>2275</v>
      </c>
      <c r="K115" s="844">
        <f>(L61+L80)-K164-L173-(I98*E17)</f>
        <v>0</v>
      </c>
      <c r="L115" s="844"/>
      <c r="M115" s="844"/>
      <c r="N115" s="330" t="s">
        <v>2278</v>
      </c>
      <c r="O115" s="330"/>
      <c r="P115" s="330"/>
      <c r="Q115" s="330"/>
      <c r="R115" s="330"/>
    </row>
    <row r="116" spans="2:18" ht="18.75" hidden="1">
      <c r="B116" s="332" t="s">
        <v>2272</v>
      </c>
      <c r="C116" s="844">
        <v>2</v>
      </c>
      <c r="D116" s="844"/>
      <c r="E116" s="330" t="s">
        <v>2273</v>
      </c>
      <c r="F116" s="330"/>
      <c r="G116" s="330" t="s">
        <v>2287</v>
      </c>
      <c r="H116" s="330"/>
      <c r="I116" s="330"/>
      <c r="J116" s="332" t="s">
        <v>2275</v>
      </c>
      <c r="K116" s="844">
        <f>(L62+L81)-K165-L174-(I99*E18)</f>
        <v>0</v>
      </c>
      <c r="L116" s="844"/>
      <c r="M116" s="844"/>
      <c r="N116" s="330" t="s">
        <v>2278</v>
      </c>
      <c r="O116" s="330"/>
      <c r="P116" s="330"/>
      <c r="Q116" s="330"/>
      <c r="R116" s="330"/>
    </row>
    <row r="117" spans="2:18" ht="18.75" hidden="1">
      <c r="B117" s="332" t="s">
        <v>2272</v>
      </c>
      <c r="C117" s="844">
        <v>1.2</v>
      </c>
      <c r="D117" s="844"/>
      <c r="E117" s="330" t="s">
        <v>2273</v>
      </c>
      <c r="F117" s="330"/>
      <c r="G117" s="330" t="s">
        <v>2287</v>
      </c>
      <c r="H117" s="330"/>
      <c r="I117" s="330"/>
      <c r="J117" s="332" t="s">
        <v>2275</v>
      </c>
      <c r="K117" s="844">
        <f>(L63+L82)-K166-L175-(I100*E19)</f>
        <v>0</v>
      </c>
      <c r="L117" s="844"/>
      <c r="M117" s="844"/>
      <c r="N117" s="330" t="s">
        <v>2278</v>
      </c>
      <c r="O117" s="330"/>
      <c r="P117" s="330"/>
      <c r="Q117" s="330"/>
      <c r="R117" s="330"/>
    </row>
    <row r="118" spans="2:18" ht="18.75" hidden="1">
      <c r="B118" s="332" t="s">
        <v>2272</v>
      </c>
      <c r="C118" s="844">
        <v>3</v>
      </c>
      <c r="D118" s="844"/>
      <c r="E118" s="330" t="s">
        <v>2273</v>
      </c>
      <c r="F118" s="330"/>
      <c r="G118" s="330" t="s">
        <v>2287</v>
      </c>
      <c r="H118" s="330"/>
      <c r="I118" s="330"/>
      <c r="J118" s="332" t="s">
        <v>2275</v>
      </c>
      <c r="K118" s="844">
        <f>(L64+L83)-K167-L176-(I101*E20)</f>
        <v>0</v>
      </c>
      <c r="L118" s="844"/>
      <c r="M118" s="844"/>
      <c r="N118" s="330" t="s">
        <v>2278</v>
      </c>
      <c r="O118" s="330"/>
      <c r="P118" s="330"/>
      <c r="Q118" s="330"/>
      <c r="R118" s="330"/>
    </row>
    <row r="119" spans="2:18" ht="15.75">
      <c r="B119" s="332"/>
      <c r="C119" s="342"/>
      <c r="D119" s="342"/>
      <c r="E119" s="330"/>
      <c r="F119" s="330"/>
      <c r="G119" s="330"/>
      <c r="H119" s="330"/>
      <c r="I119" s="330"/>
      <c r="J119" s="332"/>
      <c r="K119" s="332"/>
      <c r="L119" s="332"/>
      <c r="M119" s="332"/>
      <c r="N119" s="330"/>
      <c r="O119" s="330"/>
      <c r="P119" s="330"/>
      <c r="Q119" s="330"/>
      <c r="R119" s="330"/>
    </row>
    <row r="120" spans="2:18" ht="18.75">
      <c r="B120" s="332"/>
      <c r="C120" s="342"/>
      <c r="D120" s="342"/>
      <c r="E120" s="330" t="s">
        <v>2288</v>
      </c>
      <c r="F120" s="330"/>
      <c r="G120" s="330"/>
      <c r="H120" s="330"/>
      <c r="I120" s="330"/>
      <c r="J120" s="332" t="s">
        <v>2275</v>
      </c>
      <c r="K120" s="844">
        <f>SUM(K108:M115)</f>
        <v>43.665911999999999</v>
      </c>
      <c r="L120" s="844"/>
      <c r="M120" s="844"/>
      <c r="N120" s="330" t="s">
        <v>2278</v>
      </c>
      <c r="O120" s="330"/>
      <c r="P120" s="330"/>
      <c r="Q120" s="330"/>
      <c r="R120" s="330"/>
    </row>
    <row r="121" spans="2:18" ht="15.75">
      <c r="B121" s="332"/>
      <c r="C121" s="342"/>
      <c r="D121" s="342"/>
      <c r="E121" s="330"/>
      <c r="F121" s="330"/>
      <c r="G121" s="330"/>
      <c r="H121" s="330"/>
      <c r="I121" s="330"/>
      <c r="J121" s="332"/>
      <c r="K121" s="342"/>
      <c r="L121" s="342"/>
      <c r="M121" s="342"/>
      <c r="N121" s="330"/>
      <c r="O121" s="330"/>
      <c r="P121" s="330"/>
      <c r="Q121" s="330"/>
      <c r="R121" s="330"/>
    </row>
    <row r="122" spans="2:18" ht="15.75">
      <c r="B122" s="335" t="s">
        <v>2289</v>
      </c>
      <c r="C122" s="336"/>
      <c r="D122" s="336"/>
      <c r="E122" s="336"/>
      <c r="F122" s="336"/>
      <c r="G122" s="336"/>
      <c r="H122" s="336"/>
      <c r="I122" s="336"/>
      <c r="J122" s="336"/>
      <c r="K122" s="336"/>
      <c r="L122" s="336"/>
      <c r="M122" s="336"/>
      <c r="N122" s="336"/>
      <c r="O122" s="337"/>
      <c r="P122" s="338"/>
      <c r="Q122" s="338"/>
      <c r="R122" s="344"/>
    </row>
    <row r="123" spans="2:18" ht="15.75">
      <c r="B123" s="344"/>
      <c r="C123" s="344"/>
      <c r="D123" s="344"/>
      <c r="E123" s="344"/>
      <c r="F123" s="344"/>
      <c r="G123" s="344"/>
      <c r="H123" s="344"/>
      <c r="I123" s="344"/>
      <c r="J123" s="344"/>
      <c r="K123" s="344"/>
      <c r="L123" s="344"/>
      <c r="M123" s="344"/>
      <c r="N123" s="344"/>
      <c r="O123" s="344"/>
      <c r="P123" s="344"/>
      <c r="Q123" s="344"/>
      <c r="R123" s="344"/>
    </row>
    <row r="124" spans="2:18" ht="18.75">
      <c r="B124" s="344" t="s">
        <v>2290</v>
      </c>
      <c r="C124" s="344"/>
      <c r="D124" s="344"/>
      <c r="E124" s="344" t="s">
        <v>2275</v>
      </c>
      <c r="F124" s="330" t="s">
        <v>2288</v>
      </c>
      <c r="G124" s="344"/>
      <c r="H124" s="344"/>
      <c r="I124" s="330"/>
      <c r="J124" s="330"/>
      <c r="K124" s="332" t="s">
        <v>2291</v>
      </c>
      <c r="L124" s="344" t="s">
        <v>2292</v>
      </c>
      <c r="M124" s="344"/>
      <c r="N124" s="344"/>
      <c r="O124" s="344"/>
      <c r="P124" s="344"/>
      <c r="Q124" s="344"/>
      <c r="R124" s="344"/>
    </row>
    <row r="125" spans="2:18" ht="18.75">
      <c r="B125" s="344" t="s">
        <v>2290</v>
      </c>
      <c r="C125" s="344"/>
      <c r="D125" s="344"/>
      <c r="E125" s="344" t="s">
        <v>2275</v>
      </c>
      <c r="F125" s="844">
        <f>K120</f>
        <v>43.665911999999999</v>
      </c>
      <c r="G125" s="844"/>
      <c r="H125" s="844"/>
      <c r="I125" s="332" t="s">
        <v>2291</v>
      </c>
      <c r="J125" s="844">
        <f>K120*(M21/100)</f>
        <v>0</v>
      </c>
      <c r="K125" s="844"/>
      <c r="L125" s="844"/>
      <c r="M125" s="844"/>
      <c r="N125" s="344"/>
      <c r="O125" s="344"/>
      <c r="P125" s="344"/>
      <c r="Q125" s="344"/>
      <c r="R125" s="344"/>
    </row>
    <row r="126" spans="2:18" ht="18.75">
      <c r="B126" s="344" t="s">
        <v>2290</v>
      </c>
      <c r="C126" s="344"/>
      <c r="D126" s="344"/>
      <c r="E126" s="344" t="s">
        <v>2275</v>
      </c>
      <c r="F126" s="844">
        <f>F125-J125</f>
        <v>43.665911999999999</v>
      </c>
      <c r="G126" s="844"/>
      <c r="H126" s="844"/>
      <c r="I126" s="344" t="s">
        <v>2278</v>
      </c>
      <c r="J126" s="344"/>
      <c r="K126" s="344"/>
      <c r="L126" s="344"/>
      <c r="M126" s="344"/>
      <c r="N126" s="344"/>
      <c r="O126" s="344"/>
      <c r="P126" s="344"/>
      <c r="Q126" s="344"/>
      <c r="R126" s="344"/>
    </row>
    <row r="127" spans="2:18" ht="15.75">
      <c r="B127" s="344"/>
      <c r="C127" s="344"/>
      <c r="D127" s="344"/>
      <c r="E127" s="344"/>
      <c r="F127" s="342"/>
      <c r="G127" s="332"/>
      <c r="H127" s="332"/>
      <c r="I127" s="344"/>
      <c r="J127" s="344"/>
      <c r="K127" s="344"/>
      <c r="L127" s="344"/>
      <c r="M127" s="344"/>
      <c r="N127" s="344"/>
      <c r="O127" s="344"/>
      <c r="P127" s="344"/>
      <c r="Q127" s="344"/>
      <c r="R127" s="344"/>
    </row>
    <row r="128" spans="2:18" ht="15.75">
      <c r="B128" s="335" t="s">
        <v>2293</v>
      </c>
      <c r="C128" s="336"/>
      <c r="D128" s="336"/>
      <c r="E128" s="336"/>
      <c r="F128" s="336"/>
      <c r="G128" s="336"/>
      <c r="H128" s="336"/>
      <c r="I128" s="336"/>
      <c r="J128" s="336"/>
      <c r="K128" s="336"/>
      <c r="L128" s="336"/>
      <c r="M128" s="336"/>
      <c r="N128" s="336"/>
      <c r="O128" s="337"/>
      <c r="P128" s="338"/>
      <c r="Q128" s="338"/>
      <c r="R128" s="344"/>
    </row>
    <row r="129" spans="2:18" ht="15.75">
      <c r="B129" s="344"/>
      <c r="C129" s="344"/>
      <c r="D129" s="344"/>
      <c r="E129" s="344"/>
      <c r="F129" s="344"/>
      <c r="G129" s="344"/>
      <c r="H129" s="344"/>
      <c r="I129" s="344"/>
      <c r="J129" s="344"/>
      <c r="K129" s="344"/>
      <c r="L129" s="344"/>
      <c r="M129" s="344"/>
      <c r="N129" s="344"/>
      <c r="O129" s="344"/>
      <c r="P129" s="344"/>
      <c r="Q129" s="344"/>
      <c r="R129" s="344"/>
    </row>
    <row r="130" spans="2:18" ht="18.75">
      <c r="B130" s="344" t="s">
        <v>2294</v>
      </c>
      <c r="C130" s="344"/>
      <c r="D130" s="344"/>
      <c r="E130" s="344"/>
      <c r="F130" s="332" t="s">
        <v>2275</v>
      </c>
      <c r="G130" s="344" t="s">
        <v>2295</v>
      </c>
      <c r="H130" s="344"/>
      <c r="I130" s="344"/>
      <c r="J130" s="344"/>
      <c r="K130" s="344"/>
      <c r="L130" s="344"/>
      <c r="M130" s="344"/>
      <c r="N130" s="344"/>
      <c r="O130" s="344"/>
      <c r="P130" s="344"/>
      <c r="Q130" s="344"/>
      <c r="R130" s="344"/>
    </row>
    <row r="131" spans="2:18" ht="18.75">
      <c r="B131" s="344" t="s">
        <v>2294</v>
      </c>
      <c r="C131" s="344"/>
      <c r="D131" s="344"/>
      <c r="E131" s="344"/>
      <c r="F131" s="332" t="s">
        <v>2275</v>
      </c>
      <c r="G131" s="844">
        <f>L82+L66</f>
        <v>51.3</v>
      </c>
      <c r="H131" s="844"/>
      <c r="I131" s="844"/>
      <c r="J131" s="344" t="s">
        <v>2278</v>
      </c>
      <c r="K131" s="344"/>
      <c r="L131" s="344"/>
      <c r="M131" s="344"/>
      <c r="N131" s="344"/>
      <c r="O131" s="344"/>
      <c r="P131" s="344"/>
      <c r="Q131" s="344"/>
      <c r="R131" s="344"/>
    </row>
    <row r="132" spans="2:18" ht="15.75">
      <c r="B132" s="344"/>
      <c r="C132" s="344"/>
      <c r="D132" s="344"/>
      <c r="E132" s="344"/>
      <c r="F132" s="344"/>
      <c r="G132" s="344"/>
      <c r="H132" s="344"/>
      <c r="I132" s="344"/>
      <c r="J132" s="344"/>
      <c r="K132" s="344"/>
      <c r="L132" s="344"/>
      <c r="M132" s="344"/>
      <c r="N132" s="344"/>
      <c r="O132" s="344"/>
      <c r="P132" s="344"/>
      <c r="Q132" s="344"/>
      <c r="R132" s="344"/>
    </row>
    <row r="133" spans="2:18" ht="15.75">
      <c r="B133" s="335" t="s">
        <v>2296</v>
      </c>
      <c r="C133" s="336"/>
      <c r="D133" s="336"/>
      <c r="E133" s="336"/>
      <c r="F133" s="336"/>
      <c r="G133" s="336"/>
      <c r="H133" s="336"/>
      <c r="I133" s="336"/>
      <c r="J133" s="336"/>
      <c r="K133" s="336"/>
      <c r="L133" s="336"/>
      <c r="M133" s="336"/>
      <c r="N133" s="336"/>
      <c r="O133" s="337"/>
      <c r="P133" s="338"/>
      <c r="Q133" s="338"/>
      <c r="R133" s="344"/>
    </row>
    <row r="134" spans="2:18" ht="15.75">
      <c r="B134" s="344"/>
      <c r="C134" s="344"/>
      <c r="D134" s="344"/>
      <c r="E134" s="344"/>
      <c r="F134" s="344"/>
      <c r="G134" s="344"/>
      <c r="H134" s="344"/>
      <c r="I134" s="344"/>
      <c r="J134" s="344"/>
      <c r="K134" s="344"/>
      <c r="L134" s="344"/>
      <c r="M134" s="344"/>
      <c r="N134" s="344"/>
      <c r="O134" s="344"/>
      <c r="P134" s="344"/>
      <c r="Q134" s="344"/>
      <c r="R134" s="344"/>
    </row>
    <row r="135" spans="2:18" ht="18.75">
      <c r="B135" s="344" t="s">
        <v>2297</v>
      </c>
      <c r="C135" s="344"/>
      <c r="D135" s="344"/>
      <c r="E135" s="332" t="s">
        <v>2275</v>
      </c>
      <c r="F135" s="344" t="s">
        <v>2298</v>
      </c>
      <c r="G135" s="344"/>
      <c r="H135" s="344"/>
      <c r="I135" s="344"/>
      <c r="J135" s="344"/>
      <c r="K135" s="344"/>
      <c r="L135" s="344"/>
      <c r="M135" s="344"/>
      <c r="N135" s="344"/>
      <c r="O135" s="344"/>
      <c r="P135" s="344"/>
      <c r="Q135" s="344"/>
      <c r="R135" s="344"/>
    </row>
    <row r="136" spans="2:18" ht="15.75">
      <c r="D136" s="344"/>
      <c r="E136" s="332" t="s">
        <v>2275</v>
      </c>
      <c r="F136" s="345" t="s">
        <v>2299</v>
      </c>
      <c r="G136" s="844">
        <f>L66+L82</f>
        <v>51.3</v>
      </c>
      <c r="H136" s="844"/>
      <c r="I136" s="844"/>
      <c r="J136" s="344" t="s">
        <v>2291</v>
      </c>
      <c r="K136" s="844">
        <f>J125</f>
        <v>0</v>
      </c>
      <c r="L136" s="844"/>
      <c r="M136" s="844"/>
      <c r="N136" s="344" t="s">
        <v>2300</v>
      </c>
      <c r="O136" s="844">
        <f>'DADOS ÁREA 1'!K6</f>
        <v>30</v>
      </c>
      <c r="P136" s="844"/>
      <c r="Q136" s="344"/>
    </row>
    <row r="137" spans="2:18" ht="18.75">
      <c r="B137" s="344" t="s">
        <v>2297</v>
      </c>
      <c r="C137" s="344"/>
      <c r="D137" s="344"/>
      <c r="E137" s="332" t="s">
        <v>2275</v>
      </c>
      <c r="F137" s="844">
        <f>(G136-K136)*O136+R136*V136</f>
        <v>1539</v>
      </c>
      <c r="G137" s="844"/>
      <c r="H137" s="844"/>
      <c r="I137" s="844"/>
      <c r="J137" s="344" t="s">
        <v>2278</v>
      </c>
      <c r="K137" s="344"/>
      <c r="L137" s="344"/>
      <c r="M137" s="344"/>
      <c r="N137" s="344"/>
      <c r="O137" s="344"/>
      <c r="P137" s="344"/>
      <c r="Q137" s="344"/>
      <c r="R137" s="344"/>
    </row>
    <row r="138" spans="2:18" ht="15.75">
      <c r="B138" s="344"/>
      <c r="C138" s="344"/>
      <c r="D138" s="344"/>
      <c r="E138" s="344"/>
      <c r="F138" s="344"/>
      <c r="G138" s="344"/>
      <c r="H138" s="344"/>
      <c r="I138" s="344"/>
      <c r="J138" s="344"/>
      <c r="K138" s="344"/>
      <c r="L138" s="344"/>
      <c r="M138" s="344"/>
      <c r="N138" s="344"/>
      <c r="O138" s="344"/>
      <c r="P138" s="344"/>
      <c r="Q138" s="344"/>
      <c r="R138" s="344"/>
    </row>
    <row r="139" spans="2:18" ht="15.75" hidden="1">
      <c r="B139" s="343" t="s">
        <v>2301</v>
      </c>
      <c r="C139" s="344"/>
      <c r="D139" s="344"/>
      <c r="E139" s="344"/>
      <c r="F139" s="344"/>
      <c r="G139" s="344"/>
      <c r="H139" s="344"/>
      <c r="I139" s="344"/>
      <c r="J139" s="344"/>
      <c r="K139" s="344"/>
      <c r="L139" s="344"/>
      <c r="M139" s="344"/>
      <c r="N139" s="344"/>
      <c r="O139" s="344"/>
      <c r="P139" s="344"/>
      <c r="Q139" s="344"/>
      <c r="R139" s="344"/>
    </row>
    <row r="140" spans="2:18" ht="15.75" hidden="1">
      <c r="B140" s="344"/>
      <c r="C140" s="344"/>
      <c r="D140" s="344"/>
      <c r="E140" s="344"/>
      <c r="F140" s="344"/>
      <c r="G140" s="344"/>
      <c r="H140" s="344"/>
      <c r="I140" s="344"/>
      <c r="J140" s="344"/>
      <c r="K140" s="344"/>
      <c r="L140" s="344"/>
      <c r="M140" s="344"/>
      <c r="N140" s="344"/>
      <c r="O140" s="344"/>
      <c r="P140" s="344"/>
      <c r="Q140" s="344"/>
      <c r="R140" s="344"/>
    </row>
    <row r="142" spans="2:18" ht="15.75" hidden="1">
      <c r="B142" s="344"/>
      <c r="C142" s="344"/>
      <c r="D142" s="344"/>
      <c r="E142" s="344"/>
      <c r="F142" s="344"/>
      <c r="G142" s="344"/>
      <c r="H142" s="344"/>
      <c r="I142" s="344"/>
      <c r="J142" s="344"/>
      <c r="K142" s="344"/>
      <c r="L142" s="344"/>
      <c r="M142" s="344"/>
      <c r="N142" s="344"/>
      <c r="O142" s="344"/>
      <c r="P142" s="344"/>
      <c r="Q142" s="344"/>
      <c r="R142" s="344"/>
    </row>
    <row r="144" spans="2:18" ht="15.75" hidden="1">
      <c r="B144" s="344"/>
      <c r="C144" s="344"/>
      <c r="D144" s="344"/>
      <c r="E144" s="344"/>
      <c r="F144" s="344"/>
      <c r="G144" s="344"/>
      <c r="H144" s="344"/>
      <c r="I144" s="344"/>
      <c r="J144" s="344"/>
      <c r="K144" s="344"/>
      <c r="L144" s="344"/>
      <c r="M144" s="344"/>
      <c r="N144" s="344"/>
      <c r="O144" s="344"/>
      <c r="P144" s="344"/>
      <c r="Q144" s="344"/>
      <c r="R144" s="344"/>
    </row>
    <row r="145" spans="2:18" ht="18.75" hidden="1">
      <c r="B145" s="332" t="s">
        <v>2272</v>
      </c>
      <c r="C145" s="844">
        <v>0.5</v>
      </c>
      <c r="D145" s="844"/>
      <c r="E145" s="330" t="s">
        <v>2273</v>
      </c>
      <c r="F145" s="339"/>
      <c r="G145" s="339"/>
      <c r="H145" s="339" t="s">
        <v>2302</v>
      </c>
      <c r="I145" s="339"/>
      <c r="J145" s="339"/>
      <c r="K145" s="844">
        <f>IF(M10="-",0,3*C145*M10*E10)</f>
        <v>0</v>
      </c>
      <c r="L145" s="844"/>
      <c r="M145" s="844"/>
      <c r="N145" s="344" t="s">
        <v>2278</v>
      </c>
      <c r="O145" s="330"/>
      <c r="P145" s="344"/>
      <c r="Q145" s="344"/>
      <c r="R145" s="344"/>
    </row>
    <row r="146" spans="2:18" ht="18.75" hidden="1">
      <c r="B146" s="332" t="s">
        <v>2272</v>
      </c>
      <c r="C146" s="844">
        <v>0.6</v>
      </c>
      <c r="D146" s="844"/>
      <c r="E146" s="330" t="s">
        <v>2273</v>
      </c>
      <c r="F146" s="339"/>
      <c r="G146" s="339"/>
      <c r="H146" s="339" t="s">
        <v>2302</v>
      </c>
      <c r="I146" s="339"/>
      <c r="J146" s="339"/>
      <c r="K146" s="844">
        <f>IF(M11="-",0,3*C146*M11*E11)</f>
        <v>0</v>
      </c>
      <c r="L146" s="844"/>
      <c r="M146" s="844"/>
      <c r="N146" s="344" t="s">
        <v>2278</v>
      </c>
      <c r="O146" s="330"/>
      <c r="P146" s="344"/>
      <c r="Q146" s="344"/>
      <c r="R146" s="344"/>
    </row>
    <row r="147" spans="2:18" ht="15.75" hidden="1">
      <c r="B147" s="332"/>
      <c r="C147" s="342"/>
      <c r="D147" s="342"/>
      <c r="E147" s="330"/>
      <c r="F147" s="339"/>
      <c r="G147" s="339"/>
      <c r="H147" s="339"/>
      <c r="I147" s="339"/>
      <c r="J147" s="339"/>
      <c r="K147" s="844"/>
      <c r="L147" s="844"/>
      <c r="M147" s="844"/>
      <c r="N147" s="344"/>
      <c r="O147" s="330"/>
      <c r="P147" s="344"/>
      <c r="Q147" s="344"/>
      <c r="R147" s="344"/>
    </row>
    <row r="148" spans="2:18" ht="18.75" hidden="1">
      <c r="B148" s="332" t="s">
        <v>2272</v>
      </c>
      <c r="C148" s="844">
        <v>0.8</v>
      </c>
      <c r="D148" s="844"/>
      <c r="E148" s="330" t="s">
        <v>2273</v>
      </c>
      <c r="F148" s="330"/>
      <c r="G148" s="330"/>
      <c r="H148" s="339" t="s">
        <v>2302</v>
      </c>
      <c r="I148" s="339"/>
      <c r="J148" s="339"/>
      <c r="K148" s="844">
        <f>IF(M14="-",0,(1.2+C148)*M14*E14)</f>
        <v>0</v>
      </c>
      <c r="L148" s="844"/>
      <c r="M148" s="844"/>
      <c r="N148" s="344" t="s">
        <v>2278</v>
      </c>
      <c r="O148" s="330"/>
      <c r="P148" s="344"/>
      <c r="Q148" s="344"/>
      <c r="R148" s="344"/>
    </row>
    <row r="149" spans="2:18" ht="18.75" hidden="1">
      <c r="B149" s="332" t="s">
        <v>2272</v>
      </c>
      <c r="C149" s="844">
        <v>1</v>
      </c>
      <c r="D149" s="844"/>
      <c r="E149" s="330" t="s">
        <v>2273</v>
      </c>
      <c r="F149" s="330"/>
      <c r="G149" s="330"/>
      <c r="H149" s="339" t="s">
        <v>2302</v>
      </c>
      <c r="I149" s="339"/>
      <c r="J149" s="339"/>
      <c r="K149" s="844">
        <f>(1.2+C149)*M15*E15</f>
        <v>0</v>
      </c>
      <c r="L149" s="844"/>
      <c r="M149" s="844"/>
      <c r="N149" s="344" t="s">
        <v>2278</v>
      </c>
      <c r="O149" s="330"/>
      <c r="P149" s="344"/>
      <c r="Q149" s="344"/>
      <c r="R149" s="344"/>
    </row>
    <row r="150" spans="2:18" ht="18.75" hidden="1">
      <c r="B150" s="332" t="s">
        <v>2272</v>
      </c>
      <c r="C150" s="844">
        <v>1.2</v>
      </c>
      <c r="D150" s="844"/>
      <c r="E150" s="330" t="s">
        <v>2273</v>
      </c>
      <c r="F150" s="330"/>
      <c r="G150" s="330"/>
      <c r="H150" s="339" t="s">
        <v>2302</v>
      </c>
      <c r="I150" s="339"/>
      <c r="J150" s="339"/>
      <c r="K150" s="844">
        <f>(1.2+C150)*M16*E16</f>
        <v>0</v>
      </c>
      <c r="L150" s="844"/>
      <c r="M150" s="844"/>
      <c r="N150" s="344" t="s">
        <v>2278</v>
      </c>
      <c r="O150" s="330"/>
      <c r="P150" s="344"/>
      <c r="Q150" s="344"/>
      <c r="R150" s="344"/>
    </row>
    <row r="151" spans="2:18" ht="18.75" hidden="1">
      <c r="B151" s="332" t="s">
        <v>2272</v>
      </c>
      <c r="C151" s="844">
        <v>1.5</v>
      </c>
      <c r="D151" s="844"/>
      <c r="E151" s="330" t="s">
        <v>2273</v>
      </c>
      <c r="F151" s="330"/>
      <c r="G151" s="330"/>
      <c r="H151" s="339" t="s">
        <v>2302</v>
      </c>
      <c r="I151" s="339"/>
      <c r="J151" s="339"/>
      <c r="K151" s="844">
        <f>(1.2+C151)*M17*E17</f>
        <v>0</v>
      </c>
      <c r="L151" s="844"/>
      <c r="M151" s="844"/>
      <c r="N151" s="344" t="s">
        <v>2278</v>
      </c>
      <c r="O151" s="330"/>
      <c r="P151" s="344"/>
      <c r="Q151" s="344"/>
      <c r="R151" s="344"/>
    </row>
    <row r="152" spans="2:18" ht="15.75" hidden="1">
      <c r="B152" s="330"/>
      <c r="C152" s="330"/>
      <c r="D152" s="330"/>
      <c r="E152" s="330"/>
      <c r="F152" s="330"/>
      <c r="G152" s="330"/>
      <c r="H152" s="330"/>
      <c r="I152" s="330"/>
      <c r="J152" s="330"/>
      <c r="K152" s="330"/>
      <c r="L152" s="330"/>
      <c r="M152" s="330"/>
      <c r="N152" s="330"/>
      <c r="O152" s="344"/>
      <c r="P152" s="344"/>
      <c r="Q152" s="344"/>
      <c r="R152" s="344"/>
    </row>
    <row r="153" spans="2:18" ht="18.75" hidden="1">
      <c r="B153" s="330"/>
      <c r="C153" s="330"/>
      <c r="D153" s="330"/>
      <c r="E153" s="330"/>
      <c r="F153" s="330"/>
      <c r="G153" s="330" t="s">
        <v>2303</v>
      </c>
      <c r="H153" s="330"/>
      <c r="I153" s="330"/>
      <c r="J153" s="330"/>
      <c r="K153" s="844">
        <f>K145+K146+K148+K149+K150+K151</f>
        <v>0</v>
      </c>
      <c r="L153" s="844"/>
      <c r="M153" s="844"/>
      <c r="N153" s="344" t="s">
        <v>2278</v>
      </c>
      <c r="O153" s="330"/>
      <c r="P153" s="344"/>
      <c r="Q153" s="344"/>
      <c r="R153" s="344"/>
    </row>
    <row r="154" spans="2:18" ht="15.75" hidden="1">
      <c r="B154" s="344"/>
      <c r="C154" s="344"/>
      <c r="D154" s="344"/>
      <c r="E154" s="344"/>
      <c r="F154" s="344"/>
      <c r="G154" s="344"/>
      <c r="H154" s="344"/>
      <c r="I154" s="344"/>
      <c r="J154" s="344"/>
      <c r="K154" s="344"/>
      <c r="L154" s="344"/>
      <c r="M154" s="344"/>
      <c r="N154" s="344"/>
      <c r="O154" s="344"/>
      <c r="P154" s="344"/>
      <c r="Q154" s="344"/>
      <c r="R154" s="344"/>
    </row>
    <row r="155" spans="2:18" ht="15.75" hidden="1">
      <c r="B155" s="343" t="s">
        <v>2304</v>
      </c>
      <c r="C155" s="344"/>
      <c r="D155" s="344"/>
      <c r="E155" s="344"/>
      <c r="F155" s="344"/>
      <c r="G155" s="344"/>
      <c r="H155" s="344"/>
      <c r="I155" s="344"/>
      <c r="J155" s="344"/>
      <c r="K155" s="344"/>
      <c r="L155" s="344"/>
      <c r="M155" s="344"/>
      <c r="N155" s="344"/>
      <c r="O155" s="344"/>
      <c r="P155" s="344"/>
      <c r="Q155" s="344"/>
      <c r="R155" s="344"/>
    </row>
    <row r="156" spans="2:18" ht="15.75" hidden="1">
      <c r="B156" s="344"/>
      <c r="C156" s="344"/>
      <c r="D156" s="344"/>
      <c r="E156" s="344"/>
      <c r="F156" s="344"/>
      <c r="G156" s="344"/>
      <c r="H156" s="344"/>
      <c r="I156" s="344"/>
      <c r="J156" s="344"/>
      <c r="K156" s="344"/>
      <c r="L156" s="344"/>
      <c r="M156" s="344"/>
      <c r="N156" s="344"/>
      <c r="O156" s="344"/>
      <c r="P156" s="344"/>
      <c r="Q156" s="344"/>
      <c r="R156" s="344"/>
    </row>
    <row r="157" spans="2:18" ht="18.75" hidden="1">
      <c r="B157" s="330" t="s">
        <v>2305</v>
      </c>
      <c r="C157" s="344"/>
      <c r="D157" s="344"/>
      <c r="E157" s="332" t="s">
        <v>2275</v>
      </c>
      <c r="F157" s="344" t="s">
        <v>2306</v>
      </c>
      <c r="G157" s="344"/>
      <c r="H157" s="344"/>
      <c r="I157" s="344"/>
      <c r="J157" s="344"/>
      <c r="K157" s="344"/>
      <c r="L157" s="344"/>
      <c r="M157" s="344"/>
      <c r="N157" s="344"/>
      <c r="O157" s="344"/>
      <c r="P157" s="344"/>
      <c r="Q157" s="344"/>
      <c r="R157" s="344"/>
    </row>
    <row r="158" spans="2:18" ht="15.75" hidden="1">
      <c r="B158" s="344"/>
      <c r="C158" s="344"/>
      <c r="D158" s="344"/>
      <c r="E158" s="344"/>
      <c r="F158" s="344"/>
      <c r="G158" s="344"/>
      <c r="H158" s="344"/>
      <c r="I158" s="344"/>
      <c r="J158" s="344"/>
      <c r="K158" s="344"/>
      <c r="L158" s="344"/>
      <c r="M158" s="344"/>
      <c r="N158" s="344"/>
      <c r="O158" s="344"/>
      <c r="P158" s="344"/>
      <c r="Q158" s="344"/>
      <c r="R158" s="344"/>
    </row>
    <row r="159" spans="2:18" ht="18.75" hidden="1">
      <c r="B159" s="332" t="s">
        <v>2272</v>
      </c>
      <c r="C159" s="844">
        <v>0.5</v>
      </c>
      <c r="D159" s="844"/>
      <c r="E159" s="330" t="s">
        <v>2273</v>
      </c>
      <c r="F159" s="330"/>
      <c r="G159" s="330" t="s">
        <v>2305</v>
      </c>
      <c r="H159" s="330"/>
      <c r="I159" s="330"/>
      <c r="J159" s="332" t="s">
        <v>2275</v>
      </c>
      <c r="K159" s="844">
        <f>P15*(0.15+C159)*E10</f>
        <v>0</v>
      </c>
      <c r="L159" s="844"/>
      <c r="M159" s="844"/>
      <c r="N159" s="330" t="s">
        <v>2278</v>
      </c>
      <c r="O159" s="344"/>
      <c r="P159" s="344"/>
      <c r="Q159" s="344"/>
      <c r="R159" s="344"/>
    </row>
    <row r="160" spans="2:18" ht="18.75" hidden="1">
      <c r="B160" s="332" t="s">
        <v>2272</v>
      </c>
      <c r="C160" s="844">
        <v>0.6</v>
      </c>
      <c r="D160" s="844"/>
      <c r="E160" s="330" t="s">
        <v>2273</v>
      </c>
      <c r="F160" s="330"/>
      <c r="G160" s="330" t="s">
        <v>2305</v>
      </c>
      <c r="H160" s="330"/>
      <c r="I160" s="330"/>
      <c r="J160" s="332" t="s">
        <v>2275</v>
      </c>
      <c r="K160" s="844">
        <f>P16*(0.15+C160)*E11</f>
        <v>0</v>
      </c>
      <c r="L160" s="844"/>
      <c r="M160" s="844"/>
      <c r="N160" s="330" t="s">
        <v>2278</v>
      </c>
      <c r="O160" s="344"/>
      <c r="P160" s="344"/>
      <c r="Q160" s="344"/>
      <c r="R160" s="344"/>
    </row>
    <row r="161" spans="2:18" ht="18.75" hidden="1">
      <c r="B161" s="332" t="s">
        <v>2272</v>
      </c>
      <c r="C161" s="844">
        <v>0.8</v>
      </c>
      <c r="D161" s="844"/>
      <c r="E161" s="330" t="s">
        <v>2273</v>
      </c>
      <c r="F161" s="330"/>
      <c r="G161" s="330" t="s">
        <v>2305</v>
      </c>
      <c r="H161" s="330"/>
      <c r="I161" s="330"/>
      <c r="J161" s="332" t="s">
        <v>2275</v>
      </c>
      <c r="K161" s="844">
        <f>P17*(0.15+C161)*E14</f>
        <v>0</v>
      </c>
      <c r="L161" s="844"/>
      <c r="M161" s="844"/>
      <c r="N161" s="330" t="s">
        <v>2278</v>
      </c>
      <c r="O161" s="344"/>
      <c r="P161" s="344"/>
      <c r="Q161" s="344"/>
      <c r="R161" s="344"/>
    </row>
    <row r="162" spans="2:18" ht="18.75" hidden="1">
      <c r="B162" s="332" t="s">
        <v>2272</v>
      </c>
      <c r="C162" s="844">
        <v>1</v>
      </c>
      <c r="D162" s="844"/>
      <c r="E162" s="330" t="s">
        <v>2273</v>
      </c>
      <c r="F162" s="330"/>
      <c r="G162" s="330" t="s">
        <v>2305</v>
      </c>
      <c r="H162" s="330"/>
      <c r="I162" s="330"/>
      <c r="J162" s="332" t="s">
        <v>2275</v>
      </c>
      <c r="K162" s="844">
        <f>P18*(0.15+C162)*E15</f>
        <v>0</v>
      </c>
      <c r="L162" s="844"/>
      <c r="M162" s="844"/>
      <c r="N162" s="330" t="s">
        <v>2278</v>
      </c>
      <c r="O162" s="344"/>
      <c r="P162" s="344"/>
      <c r="Q162" s="344"/>
      <c r="R162" s="344"/>
    </row>
    <row r="163" spans="2:18" ht="18.75" hidden="1">
      <c r="B163" s="332" t="s">
        <v>2272</v>
      </c>
      <c r="C163" s="844">
        <v>1.2</v>
      </c>
      <c r="D163" s="844"/>
      <c r="E163" s="330" t="s">
        <v>2273</v>
      </c>
      <c r="F163" s="330"/>
      <c r="G163" s="330" t="s">
        <v>2305</v>
      </c>
      <c r="H163" s="330"/>
      <c r="I163" s="330"/>
      <c r="J163" s="332" t="s">
        <v>2275</v>
      </c>
      <c r="K163" s="844">
        <f>P19*(0.15+C163)*E16</f>
        <v>0</v>
      </c>
      <c r="L163" s="844"/>
      <c r="M163" s="844"/>
      <c r="N163" s="330" t="s">
        <v>2278</v>
      </c>
      <c r="O163" s="344"/>
      <c r="P163" s="344"/>
      <c r="Q163" s="344"/>
      <c r="R163" s="344"/>
    </row>
    <row r="164" spans="2:18" ht="18.75" hidden="1">
      <c r="B164" s="332" t="s">
        <v>2272</v>
      </c>
      <c r="C164" s="844">
        <v>1.5</v>
      </c>
      <c r="D164" s="844"/>
      <c r="E164" s="330" t="s">
        <v>2273</v>
      </c>
      <c r="F164" s="330"/>
      <c r="G164" s="330" t="s">
        <v>2305</v>
      </c>
      <c r="H164" s="330"/>
      <c r="I164" s="330"/>
      <c r="J164" s="332" t="s">
        <v>2275</v>
      </c>
      <c r="K164" s="844">
        <f>P20*(0.15+C164)*E17</f>
        <v>0</v>
      </c>
      <c r="L164" s="844"/>
      <c r="M164" s="844"/>
      <c r="N164" s="330" t="s">
        <v>2278</v>
      </c>
      <c r="O164" s="344"/>
      <c r="P164" s="344"/>
      <c r="Q164" s="344"/>
      <c r="R164" s="344"/>
    </row>
    <row r="165" spans="2:18" ht="15.75" hidden="1">
      <c r="B165" s="332"/>
      <c r="C165" s="342"/>
      <c r="D165" s="342"/>
      <c r="E165" s="330"/>
      <c r="F165" s="330"/>
      <c r="G165" s="330"/>
      <c r="H165" s="330"/>
      <c r="I165" s="330"/>
      <c r="J165" s="332"/>
      <c r="K165" s="332"/>
      <c r="L165" s="332"/>
      <c r="M165" s="332"/>
      <c r="N165" s="330"/>
      <c r="O165" s="344"/>
      <c r="P165" s="344"/>
      <c r="Q165" s="344"/>
      <c r="R165" s="344"/>
    </row>
    <row r="166" spans="2:18" ht="18.75" hidden="1">
      <c r="B166" s="332"/>
      <c r="C166" s="342"/>
      <c r="D166" s="342"/>
      <c r="E166" s="330" t="s">
        <v>2307</v>
      </c>
      <c r="F166" s="330"/>
      <c r="G166" s="330"/>
      <c r="H166" s="330"/>
      <c r="I166" s="330"/>
      <c r="J166" s="332" t="s">
        <v>2275</v>
      </c>
      <c r="K166" s="844">
        <f>SUM(K159:M164)</f>
        <v>0</v>
      </c>
      <c r="L166" s="844"/>
      <c r="M166" s="844"/>
      <c r="N166" s="330" t="s">
        <v>2278</v>
      </c>
      <c r="O166" s="344"/>
      <c r="P166" s="344"/>
      <c r="Q166" s="344"/>
      <c r="R166" s="344"/>
    </row>
    <row r="167" spans="2:18" ht="15.75" hidden="1">
      <c r="B167" s="344"/>
      <c r="C167" s="344"/>
      <c r="D167" s="344"/>
      <c r="E167" s="344"/>
      <c r="F167" s="344"/>
      <c r="G167" s="344"/>
      <c r="H167" s="344"/>
      <c r="I167" s="344"/>
      <c r="J167" s="344"/>
      <c r="K167" s="344"/>
      <c r="L167" s="344"/>
      <c r="M167" s="344"/>
      <c r="N167" s="344"/>
      <c r="O167" s="344"/>
      <c r="P167" s="344"/>
      <c r="Q167" s="344"/>
      <c r="R167" s="344"/>
    </row>
    <row r="168" spans="2:18" ht="15.75" hidden="1">
      <c r="B168" s="343" t="s">
        <v>2308</v>
      </c>
      <c r="C168" s="344"/>
      <c r="D168" s="344"/>
      <c r="E168" s="344"/>
      <c r="F168" s="344"/>
      <c r="G168" s="344"/>
      <c r="H168" s="344"/>
      <c r="I168" s="344"/>
      <c r="J168" s="344"/>
      <c r="K168" s="344"/>
      <c r="L168" s="344"/>
      <c r="M168" s="344"/>
      <c r="N168" s="344"/>
      <c r="O168" s="344"/>
      <c r="P168" s="344"/>
      <c r="Q168" s="344"/>
      <c r="R168" s="344"/>
    </row>
    <row r="169" spans="2:18" ht="15.75" hidden="1">
      <c r="B169" s="344"/>
      <c r="C169" s="344"/>
      <c r="D169" s="344"/>
      <c r="E169" s="344"/>
      <c r="F169" s="344"/>
      <c r="G169" s="344"/>
      <c r="H169" s="344"/>
      <c r="I169" s="344"/>
      <c r="J169" s="344"/>
      <c r="K169" s="344"/>
      <c r="L169" s="344"/>
      <c r="M169" s="344"/>
      <c r="N169" s="344"/>
      <c r="O169" s="344"/>
      <c r="P169" s="344"/>
      <c r="Q169" s="344"/>
      <c r="R169" s="344"/>
    </row>
    <row r="170" spans="2:18" ht="18.75" hidden="1">
      <c r="B170" s="330" t="s">
        <v>2309</v>
      </c>
      <c r="C170" s="344"/>
      <c r="D170" s="344"/>
      <c r="E170" s="330"/>
      <c r="F170" s="332" t="s">
        <v>2275</v>
      </c>
      <c r="G170" s="344" t="s">
        <v>2310</v>
      </c>
      <c r="H170" s="344"/>
      <c r="I170" s="344"/>
      <c r="J170" s="344"/>
      <c r="K170" s="344"/>
      <c r="L170" s="344"/>
      <c r="M170" s="344"/>
      <c r="N170" s="344"/>
      <c r="O170" s="344"/>
      <c r="P170" s="344"/>
      <c r="Q170" s="344"/>
      <c r="R170" s="344"/>
    </row>
    <row r="171" spans="2:18" ht="15.75" hidden="1">
      <c r="B171" s="344"/>
      <c r="C171" s="344"/>
      <c r="D171" s="344"/>
      <c r="E171" s="344"/>
      <c r="F171" s="344"/>
      <c r="G171" s="344"/>
      <c r="H171" s="344"/>
      <c r="I171" s="344"/>
      <c r="J171" s="344"/>
      <c r="K171" s="344"/>
      <c r="L171" s="344"/>
      <c r="M171" s="344"/>
      <c r="N171" s="344"/>
      <c r="O171" s="344"/>
      <c r="P171" s="344"/>
      <c r="Q171" s="344"/>
      <c r="R171" s="344"/>
    </row>
    <row r="172" spans="2:18" ht="18.75" hidden="1">
      <c r="B172" s="332" t="s">
        <v>2272</v>
      </c>
      <c r="C172" s="844">
        <v>1.2</v>
      </c>
      <c r="D172" s="844"/>
      <c r="E172" s="330" t="s">
        <v>2273</v>
      </c>
      <c r="F172" s="330"/>
      <c r="G172" s="330" t="s">
        <v>2309</v>
      </c>
      <c r="H172" s="330"/>
      <c r="I172" s="330"/>
      <c r="J172" s="330"/>
      <c r="K172" s="332" t="s">
        <v>2275</v>
      </c>
      <c r="L172" s="844">
        <f>U19*(0.15+C172)*E16</f>
        <v>0</v>
      </c>
      <c r="M172" s="844"/>
      <c r="N172" s="844"/>
      <c r="O172" s="330" t="s">
        <v>2278</v>
      </c>
      <c r="P172" s="344"/>
      <c r="Q172" s="344"/>
      <c r="R172" s="344"/>
    </row>
    <row r="173" spans="2:18" ht="18.75" hidden="1">
      <c r="B173" s="332" t="s">
        <v>2272</v>
      </c>
      <c r="C173" s="844">
        <v>1.5</v>
      </c>
      <c r="D173" s="844"/>
      <c r="E173" s="330" t="s">
        <v>2273</v>
      </c>
      <c r="F173" s="330"/>
      <c r="G173" s="330" t="s">
        <v>2309</v>
      </c>
      <c r="H173" s="330"/>
      <c r="I173" s="330"/>
      <c r="J173" s="330"/>
      <c r="K173" s="332" t="s">
        <v>2275</v>
      </c>
      <c r="L173" s="844">
        <f>U20*(0.15+C173)*E17</f>
        <v>0</v>
      </c>
      <c r="M173" s="844"/>
      <c r="N173" s="844"/>
      <c r="O173" s="330" t="s">
        <v>2278</v>
      </c>
      <c r="P173" s="344"/>
      <c r="Q173" s="344"/>
      <c r="R173" s="344"/>
    </row>
    <row r="174" spans="2:18" ht="15.75" hidden="1">
      <c r="B174" s="332"/>
      <c r="C174" s="844"/>
      <c r="D174" s="844"/>
      <c r="E174" s="330"/>
      <c r="F174" s="330"/>
      <c r="G174" s="330"/>
      <c r="H174" s="330"/>
      <c r="I174" s="330"/>
      <c r="J174" s="330"/>
      <c r="K174" s="332"/>
      <c r="L174" s="844"/>
      <c r="M174" s="844"/>
      <c r="N174" s="844"/>
      <c r="O174" s="330"/>
      <c r="P174" s="344"/>
      <c r="Q174" s="344"/>
      <c r="R174" s="344"/>
    </row>
    <row r="175" spans="2:18" ht="18.75" hidden="1">
      <c r="B175" s="332"/>
      <c r="C175" s="844"/>
      <c r="D175" s="844"/>
      <c r="E175" s="330"/>
      <c r="F175" s="330" t="s">
        <v>2311</v>
      </c>
      <c r="G175" s="330"/>
      <c r="H175" s="330"/>
      <c r="I175" s="330"/>
      <c r="J175" s="330"/>
      <c r="K175" s="332" t="s">
        <v>2275</v>
      </c>
      <c r="L175" s="844">
        <f>SUM(L172:N173)</f>
        <v>0</v>
      </c>
      <c r="M175" s="844"/>
      <c r="N175" s="844"/>
      <c r="O175" s="330" t="s">
        <v>2278</v>
      </c>
      <c r="P175" s="344"/>
      <c r="Q175" s="344"/>
      <c r="R175" s="344"/>
    </row>
    <row r="176" spans="2:18" ht="15.75" hidden="1">
      <c r="B176" s="332"/>
      <c r="C176" s="342"/>
      <c r="D176" s="342"/>
      <c r="E176" s="330"/>
      <c r="F176" s="330"/>
      <c r="G176" s="330"/>
      <c r="H176" s="330"/>
      <c r="I176" s="330"/>
      <c r="J176" s="330"/>
      <c r="K176" s="332"/>
      <c r="L176" s="342"/>
      <c r="M176" s="342"/>
      <c r="N176" s="342"/>
      <c r="O176" s="330"/>
      <c r="P176" s="344"/>
      <c r="Q176" s="344"/>
      <c r="R176" s="344"/>
    </row>
    <row r="177" spans="2:18" ht="15.75" hidden="1">
      <c r="B177" s="335" t="s">
        <v>2312</v>
      </c>
      <c r="C177" s="336"/>
      <c r="D177" s="336"/>
      <c r="E177" s="336"/>
      <c r="F177" s="336"/>
      <c r="G177" s="336"/>
      <c r="H177" s="336"/>
      <c r="I177" s="336"/>
      <c r="J177" s="336"/>
      <c r="K177" s="336"/>
      <c r="L177" s="336"/>
      <c r="M177" s="336"/>
      <c r="N177" s="336"/>
      <c r="O177" s="337"/>
      <c r="P177" s="338"/>
      <c r="Q177" s="338"/>
      <c r="R177" s="344"/>
    </row>
    <row r="178" spans="2:18" ht="15.75" hidden="1">
      <c r="B178" s="845"/>
      <c r="C178" s="845"/>
      <c r="D178" s="845"/>
      <c r="E178" s="845"/>
      <c r="F178" s="845"/>
      <c r="G178" s="344"/>
      <c r="H178" s="341" t="s">
        <v>2313</v>
      </c>
      <c r="I178" s="330"/>
      <c r="J178" s="330"/>
      <c r="K178" s="341" t="s">
        <v>2314</v>
      </c>
      <c r="L178" s="344"/>
      <c r="M178" s="341"/>
      <c r="N178" s="330"/>
      <c r="O178" s="341" t="s">
        <v>2315</v>
      </c>
      <c r="P178" s="341"/>
      <c r="Q178" s="341"/>
      <c r="R178" s="341"/>
    </row>
    <row r="179" spans="2:18" ht="15.75" hidden="1">
      <c r="B179" s="341"/>
      <c r="C179" s="341"/>
      <c r="D179" s="341"/>
      <c r="E179" s="344"/>
      <c r="F179" s="344"/>
      <c r="G179" s="344"/>
      <c r="H179" s="344"/>
      <c r="I179" s="344"/>
      <c r="J179" s="344"/>
      <c r="K179" s="341"/>
      <c r="L179" s="341"/>
      <c r="M179" s="341"/>
      <c r="N179" s="341"/>
      <c r="O179" s="341"/>
      <c r="P179" s="341"/>
      <c r="Q179" s="341"/>
      <c r="R179" s="341"/>
    </row>
    <row r="180" spans="2:18" ht="18.75" hidden="1">
      <c r="B180" s="346" t="s">
        <v>2316</v>
      </c>
      <c r="C180" s="346"/>
      <c r="D180" s="346"/>
      <c r="E180" s="346"/>
      <c r="F180" s="346"/>
      <c r="G180" s="344"/>
      <c r="H180" s="344"/>
      <c r="I180" s="344"/>
      <c r="J180" s="330"/>
      <c r="K180" s="330"/>
      <c r="L180" s="330"/>
      <c r="M180" s="330"/>
      <c r="N180" s="330"/>
      <c r="O180" s="346"/>
      <c r="P180" s="346"/>
      <c r="Q180" s="346"/>
      <c r="R180" s="346"/>
    </row>
    <row r="181" spans="2:18" ht="15.75" hidden="1">
      <c r="B181" s="341"/>
      <c r="C181" s="341"/>
      <c r="D181" s="344"/>
      <c r="E181" s="344"/>
      <c r="F181" s="344"/>
      <c r="G181" s="344"/>
      <c r="H181" s="344"/>
      <c r="I181" s="344"/>
      <c r="J181" s="341"/>
      <c r="K181" s="341"/>
      <c r="L181" s="341"/>
      <c r="M181" s="341"/>
      <c r="N181" s="341"/>
      <c r="O181" s="341"/>
      <c r="P181" s="341"/>
      <c r="Q181" s="341"/>
      <c r="R181" s="341"/>
    </row>
    <row r="182" spans="2:18" ht="15.75" hidden="1">
      <c r="B182" s="340" t="s">
        <v>2272</v>
      </c>
      <c r="C182" s="844">
        <v>0.6</v>
      </c>
      <c r="D182" s="844"/>
      <c r="E182" s="340" t="s">
        <v>2273</v>
      </c>
      <c r="F182" s="330"/>
      <c r="G182" s="844" t="s">
        <v>2317</v>
      </c>
      <c r="H182" s="844"/>
      <c r="I182" s="844" t="s">
        <v>2318</v>
      </c>
      <c r="J182" s="844"/>
      <c r="K182" s="844">
        <f>I29</f>
        <v>0.58400000000000007</v>
      </c>
      <c r="L182" s="844"/>
      <c r="M182" s="844"/>
      <c r="N182" s="340" t="s">
        <v>2319</v>
      </c>
      <c r="O182" s="844">
        <f>E11</f>
        <v>0</v>
      </c>
      <c r="P182" s="844"/>
      <c r="Q182" s="844"/>
      <c r="R182" s="844"/>
    </row>
    <row r="183" spans="2:18" ht="15.75" hidden="1">
      <c r="B183" s="340" t="s">
        <v>2272</v>
      </c>
      <c r="C183" s="844">
        <v>0.8</v>
      </c>
      <c r="D183" s="844"/>
      <c r="E183" s="340" t="s">
        <v>2273</v>
      </c>
      <c r="F183" s="330"/>
      <c r="G183" s="844" t="s">
        <v>2317</v>
      </c>
      <c r="H183" s="844"/>
      <c r="I183" s="844" t="s">
        <v>2318</v>
      </c>
      <c r="J183" s="844"/>
      <c r="K183" s="844">
        <f>I30</f>
        <v>0.68000000000000016</v>
      </c>
      <c r="L183" s="844"/>
      <c r="M183" s="844"/>
      <c r="N183" s="340" t="s">
        <v>2319</v>
      </c>
      <c r="O183" s="844">
        <f>E14</f>
        <v>0</v>
      </c>
      <c r="P183" s="844"/>
      <c r="Q183" s="844"/>
      <c r="R183" s="844"/>
    </row>
    <row r="184" spans="2:18" ht="15.75" hidden="1">
      <c r="B184" s="340" t="s">
        <v>2272</v>
      </c>
      <c r="C184" s="844">
        <v>1</v>
      </c>
      <c r="D184" s="844"/>
      <c r="E184" s="340" t="s">
        <v>2273</v>
      </c>
      <c r="F184" s="330"/>
      <c r="G184" s="844" t="s">
        <v>2317</v>
      </c>
      <c r="H184" s="844"/>
      <c r="I184" s="844" t="s">
        <v>2318</v>
      </c>
      <c r="J184" s="844"/>
      <c r="K184" s="844">
        <f>I31</f>
        <v>0.79999999999999993</v>
      </c>
      <c r="L184" s="844"/>
      <c r="M184" s="844"/>
      <c r="N184" s="340" t="s">
        <v>2319</v>
      </c>
      <c r="O184" s="844">
        <f>E15</f>
        <v>300</v>
      </c>
      <c r="P184" s="844"/>
      <c r="Q184" s="844"/>
      <c r="R184" s="844"/>
    </row>
    <row r="185" spans="2:18" ht="15.75" hidden="1">
      <c r="B185" s="340"/>
      <c r="C185" s="333"/>
      <c r="D185" s="333"/>
      <c r="E185" s="340"/>
      <c r="F185" s="330"/>
      <c r="G185" s="340"/>
      <c r="H185" s="340"/>
      <c r="I185" s="340"/>
      <c r="J185" s="340"/>
      <c r="K185" s="333"/>
      <c r="L185" s="333"/>
      <c r="M185" s="333"/>
      <c r="N185" s="340"/>
      <c r="O185" s="333"/>
      <c r="P185" s="333"/>
      <c r="Q185" s="333"/>
      <c r="R185" s="333"/>
    </row>
    <row r="186" spans="2:18" ht="15.75" hidden="1">
      <c r="B186" s="340"/>
      <c r="C186" s="333"/>
      <c r="D186" s="333"/>
      <c r="E186" s="340"/>
      <c r="F186" s="330"/>
      <c r="G186" s="340"/>
      <c r="H186" s="340"/>
      <c r="I186" s="340"/>
      <c r="J186" s="340"/>
      <c r="K186" s="333"/>
      <c r="L186" s="333"/>
      <c r="M186" s="333"/>
      <c r="N186" s="340"/>
      <c r="O186" s="844" t="s">
        <v>2320</v>
      </c>
      <c r="P186" s="844"/>
      <c r="Q186" s="844"/>
      <c r="R186" s="844"/>
    </row>
    <row r="187" spans="2:18" ht="15.75" hidden="1">
      <c r="B187" s="340"/>
      <c r="C187" s="333"/>
      <c r="D187" s="333"/>
      <c r="E187" s="340"/>
      <c r="F187" s="330"/>
      <c r="G187" s="340"/>
      <c r="H187" s="340"/>
      <c r="I187" s="340"/>
      <c r="J187" s="340"/>
      <c r="K187" s="333"/>
      <c r="L187" s="333"/>
      <c r="M187" s="333"/>
      <c r="N187" s="340"/>
      <c r="O187" s="340"/>
      <c r="P187" s="340"/>
      <c r="Q187" s="340"/>
      <c r="R187" s="340"/>
    </row>
    <row r="188" spans="2:18" ht="15.75" hidden="1">
      <c r="B188" s="335" t="s">
        <v>2321</v>
      </c>
      <c r="C188" s="336"/>
      <c r="D188" s="336"/>
      <c r="E188" s="336"/>
      <c r="F188" s="336"/>
      <c r="G188" s="336"/>
      <c r="H188" s="336"/>
      <c r="I188" s="336"/>
      <c r="J188" s="336"/>
      <c r="K188" s="336"/>
      <c r="L188" s="336"/>
      <c r="M188" s="336"/>
      <c r="N188" s="336"/>
      <c r="O188" s="337"/>
      <c r="P188" s="338"/>
      <c r="Q188" s="338"/>
      <c r="R188" s="347"/>
    </row>
    <row r="189" spans="2:18" ht="15.75" hidden="1">
      <c r="B189" s="845" t="s">
        <v>2322</v>
      </c>
      <c r="C189" s="845"/>
      <c r="D189" s="845"/>
      <c r="E189" s="845"/>
      <c r="F189" s="845"/>
      <c r="G189" s="845"/>
      <c r="H189" s="344"/>
      <c r="I189" s="344"/>
      <c r="J189" s="341" t="s">
        <v>2314</v>
      </c>
      <c r="K189" s="344"/>
      <c r="L189" s="341"/>
      <c r="M189" s="344"/>
      <c r="N189" s="341" t="s">
        <v>2323</v>
      </c>
      <c r="O189" s="341"/>
      <c r="P189" s="341"/>
      <c r="Q189" s="341"/>
      <c r="R189" s="341"/>
    </row>
    <row r="190" spans="2:18" ht="15.75" hidden="1">
      <c r="B190" s="341"/>
      <c r="C190" s="341"/>
      <c r="D190" s="341"/>
      <c r="E190" s="341"/>
      <c r="F190" s="341"/>
      <c r="G190" s="341"/>
      <c r="H190" s="344"/>
      <c r="I190" s="344"/>
      <c r="J190" s="341" t="s">
        <v>2324</v>
      </c>
      <c r="K190" s="344"/>
      <c r="L190" s="341"/>
      <c r="M190" s="344"/>
      <c r="N190" s="341" t="s">
        <v>2325</v>
      </c>
      <c r="O190" s="341"/>
      <c r="P190" s="341"/>
      <c r="Q190" s="341"/>
      <c r="R190" s="341"/>
    </row>
    <row r="191" spans="2:18" ht="15.75" hidden="1">
      <c r="B191" s="344"/>
      <c r="C191" s="348"/>
      <c r="D191" s="348"/>
      <c r="E191" s="344"/>
      <c r="F191" s="344"/>
      <c r="G191" s="344"/>
      <c r="H191" s="344"/>
      <c r="I191" s="344"/>
      <c r="J191" s="344"/>
      <c r="K191" s="344"/>
      <c r="L191" s="348"/>
      <c r="M191" s="348"/>
      <c r="N191" s="348"/>
      <c r="O191" s="344"/>
      <c r="P191" s="344"/>
      <c r="Q191" s="344"/>
      <c r="R191" s="344"/>
    </row>
    <row r="192" spans="2:18" ht="18.75" hidden="1">
      <c r="B192" s="346" t="s">
        <v>2316</v>
      </c>
      <c r="C192" s="346"/>
      <c r="D192" s="346"/>
      <c r="E192" s="346"/>
      <c r="F192" s="346"/>
      <c r="G192" s="344"/>
      <c r="H192" s="344"/>
      <c r="I192" s="330"/>
      <c r="J192" s="330"/>
      <c r="K192" s="330"/>
      <c r="L192" s="330"/>
      <c r="M192" s="330"/>
      <c r="N192" s="348"/>
      <c r="O192" s="344"/>
      <c r="P192" s="344"/>
      <c r="Q192" s="344"/>
      <c r="R192" s="344"/>
    </row>
    <row r="193" spans="2:18" ht="15.75" hidden="1">
      <c r="B193" s="344"/>
      <c r="C193" s="348"/>
      <c r="D193" s="348"/>
      <c r="E193" s="344"/>
      <c r="F193" s="344"/>
      <c r="G193" s="344"/>
      <c r="H193" s="344"/>
      <c r="I193" s="344"/>
      <c r="J193" s="344"/>
      <c r="K193" s="344"/>
      <c r="L193" s="348"/>
      <c r="M193" s="348"/>
      <c r="N193" s="348"/>
      <c r="O193" s="344"/>
      <c r="P193" s="344"/>
      <c r="Q193" s="344"/>
      <c r="R193" s="344"/>
    </row>
    <row r="194" spans="2:18" ht="15.75" hidden="1">
      <c r="B194" s="340" t="s">
        <v>2272</v>
      </c>
      <c r="C194" s="844">
        <v>0.6</v>
      </c>
      <c r="D194" s="844"/>
      <c r="E194" s="340" t="s">
        <v>2273</v>
      </c>
      <c r="F194" s="330"/>
      <c r="G194" s="844" t="s">
        <v>2317</v>
      </c>
      <c r="H194" s="844"/>
      <c r="I194" s="844" t="s">
        <v>2318</v>
      </c>
      <c r="J194" s="844"/>
      <c r="K194" s="844">
        <f>I29</f>
        <v>0.58400000000000007</v>
      </c>
      <c r="L194" s="844"/>
      <c r="M194" s="844"/>
      <c r="N194" s="340" t="s">
        <v>2319</v>
      </c>
      <c r="O194" s="844">
        <f>E11</f>
        <v>0</v>
      </c>
      <c r="P194" s="844"/>
      <c r="Q194" s="844"/>
      <c r="R194" s="844"/>
    </row>
    <row r="195" spans="2:18" ht="15.75" hidden="1">
      <c r="B195" s="340" t="s">
        <v>2272</v>
      </c>
      <c r="C195" s="844">
        <v>0.8</v>
      </c>
      <c r="D195" s="844"/>
      <c r="E195" s="340" t="s">
        <v>2273</v>
      </c>
      <c r="F195" s="330"/>
      <c r="G195" s="844" t="s">
        <v>2317</v>
      </c>
      <c r="H195" s="844"/>
      <c r="I195" s="844" t="s">
        <v>2318</v>
      </c>
      <c r="J195" s="844"/>
      <c r="K195" s="844">
        <f>I30</f>
        <v>0.68000000000000016</v>
      </c>
      <c r="L195" s="844"/>
      <c r="M195" s="844"/>
      <c r="N195" s="340" t="s">
        <v>2319</v>
      </c>
      <c r="O195" s="844">
        <f>E14</f>
        <v>0</v>
      </c>
      <c r="P195" s="844"/>
      <c r="Q195" s="844"/>
      <c r="R195" s="844"/>
    </row>
    <row r="196" spans="2:18" ht="15.75" hidden="1">
      <c r="B196" s="340" t="s">
        <v>2272</v>
      </c>
      <c r="C196" s="844">
        <v>1</v>
      </c>
      <c r="D196" s="844"/>
      <c r="E196" s="340" t="s">
        <v>2273</v>
      </c>
      <c r="F196" s="330"/>
      <c r="G196" s="844" t="s">
        <v>2317</v>
      </c>
      <c r="H196" s="844"/>
      <c r="I196" s="844" t="s">
        <v>2318</v>
      </c>
      <c r="J196" s="844"/>
      <c r="K196" s="844">
        <f>I31</f>
        <v>0.79999999999999993</v>
      </c>
      <c r="L196" s="844"/>
      <c r="M196" s="844"/>
      <c r="N196" s="340" t="s">
        <v>2319</v>
      </c>
      <c r="O196" s="844">
        <f>E15</f>
        <v>300</v>
      </c>
      <c r="P196" s="844"/>
      <c r="Q196" s="844"/>
      <c r="R196" s="844"/>
    </row>
    <row r="197" spans="2:18" ht="15.75" hidden="1">
      <c r="B197" s="340" t="s">
        <v>2272</v>
      </c>
      <c r="C197" s="844">
        <v>1.2</v>
      </c>
      <c r="D197" s="844"/>
      <c r="E197" s="340" t="s">
        <v>2273</v>
      </c>
      <c r="F197" s="330"/>
      <c r="G197" s="844" t="s">
        <v>2317</v>
      </c>
      <c r="H197" s="844"/>
      <c r="I197" s="844" t="s">
        <v>2318</v>
      </c>
      <c r="J197" s="844"/>
      <c r="K197" s="844">
        <f>I32</f>
        <v>0.92</v>
      </c>
      <c r="L197" s="844"/>
      <c r="M197" s="844"/>
      <c r="N197" s="340" t="s">
        <v>2319</v>
      </c>
      <c r="O197" s="844">
        <f>E16</f>
        <v>0</v>
      </c>
      <c r="P197" s="844"/>
      <c r="Q197" s="844"/>
      <c r="R197" s="844"/>
    </row>
    <row r="198" spans="2:18" ht="15.75" hidden="1">
      <c r="B198" s="340" t="s">
        <v>2272</v>
      </c>
      <c r="C198" s="844">
        <v>1.5</v>
      </c>
      <c r="D198" s="844"/>
      <c r="E198" s="340" t="s">
        <v>2273</v>
      </c>
      <c r="F198" s="330"/>
      <c r="G198" s="844" t="s">
        <v>2317</v>
      </c>
      <c r="H198" s="844"/>
      <c r="I198" s="844" t="s">
        <v>2318</v>
      </c>
      <c r="J198" s="844"/>
      <c r="K198" s="844">
        <f>I33</f>
        <v>0.98000000000000009</v>
      </c>
      <c r="L198" s="844"/>
      <c r="M198" s="844"/>
      <c r="N198" s="340" t="s">
        <v>2319</v>
      </c>
      <c r="O198" s="844">
        <f>E17</f>
        <v>0</v>
      </c>
      <c r="P198" s="844"/>
      <c r="Q198" s="844"/>
      <c r="R198" s="844"/>
    </row>
    <row r="199" spans="2:18" ht="15.75" hidden="1">
      <c r="B199" s="330"/>
      <c r="C199" s="330"/>
      <c r="D199" s="330"/>
      <c r="E199" s="330"/>
      <c r="F199" s="330"/>
      <c r="G199" s="330"/>
      <c r="H199" s="330"/>
      <c r="I199" s="330"/>
      <c r="J199" s="330"/>
      <c r="K199" s="330"/>
      <c r="L199" s="330"/>
      <c r="M199" s="330"/>
      <c r="N199" s="330"/>
      <c r="O199" s="330"/>
      <c r="P199" s="330"/>
      <c r="Q199" s="330"/>
      <c r="R199" s="330"/>
    </row>
    <row r="200" spans="2:18" ht="15.75" hidden="1">
      <c r="B200" s="330"/>
      <c r="C200" s="330"/>
      <c r="D200" s="330"/>
      <c r="E200" s="330"/>
      <c r="F200" s="330"/>
      <c r="G200" s="330"/>
      <c r="H200" s="330"/>
      <c r="I200" s="330"/>
      <c r="J200" s="330"/>
      <c r="K200" s="330"/>
      <c r="L200" s="330"/>
      <c r="M200" s="330"/>
      <c r="N200" s="330"/>
      <c r="O200" s="844" t="s">
        <v>2320</v>
      </c>
      <c r="P200" s="844"/>
      <c r="Q200" s="844"/>
      <c r="R200" s="844"/>
    </row>
    <row r="201" spans="2:18" ht="15.75" hidden="1">
      <c r="B201" s="330"/>
      <c r="C201" s="330"/>
      <c r="D201" s="330"/>
      <c r="E201" s="330"/>
      <c r="F201" s="330"/>
      <c r="G201" s="330"/>
      <c r="H201" s="330"/>
      <c r="I201" s="330"/>
      <c r="J201" s="330"/>
      <c r="K201" s="330"/>
      <c r="L201" s="330"/>
      <c r="M201" s="330"/>
      <c r="N201" s="330"/>
      <c r="O201" s="340"/>
      <c r="P201" s="340"/>
      <c r="Q201" s="340"/>
      <c r="R201" s="340"/>
    </row>
    <row r="202" spans="2:18" ht="15.75" hidden="1">
      <c r="B202" s="335" t="s">
        <v>2326</v>
      </c>
      <c r="C202" s="336"/>
      <c r="D202" s="336"/>
      <c r="E202" s="336"/>
      <c r="F202" s="336"/>
      <c r="G202" s="336"/>
      <c r="H202" s="336"/>
      <c r="I202" s="336"/>
      <c r="J202" s="336"/>
      <c r="K202" s="336"/>
      <c r="L202" s="336"/>
      <c r="M202" s="336"/>
      <c r="N202" s="336"/>
      <c r="O202" s="337"/>
      <c r="P202" s="338"/>
      <c r="Q202" s="338"/>
      <c r="R202" s="340"/>
    </row>
    <row r="203" spans="2:18" ht="15.75" hidden="1">
      <c r="B203" s="346"/>
      <c r="C203" s="346"/>
      <c r="D203" s="346"/>
      <c r="E203" s="341" t="s">
        <v>2327</v>
      </c>
      <c r="F203" s="330"/>
      <c r="G203" s="330"/>
      <c r="H203" s="341" t="s">
        <v>2328</v>
      </c>
      <c r="I203" s="344"/>
      <c r="J203" s="341"/>
      <c r="K203" s="333"/>
      <c r="L203" s="333"/>
      <c r="M203" s="333"/>
      <c r="N203" s="340"/>
      <c r="O203" s="340"/>
      <c r="P203" s="340"/>
      <c r="Q203" s="340"/>
      <c r="R203" s="340"/>
    </row>
    <row r="204" spans="2:18" ht="15.75" hidden="1">
      <c r="B204" s="330" t="s">
        <v>2329</v>
      </c>
      <c r="C204" s="330"/>
      <c r="D204" s="333"/>
      <c r="E204" s="340"/>
      <c r="F204" s="844">
        <v>209</v>
      </c>
      <c r="G204" s="844"/>
      <c r="H204" s="844"/>
      <c r="I204" s="340" t="s">
        <v>2273</v>
      </c>
      <c r="J204" s="340"/>
      <c r="K204" s="333"/>
      <c r="L204" s="333"/>
      <c r="M204" s="333"/>
      <c r="N204" s="340"/>
      <c r="O204" s="340"/>
      <c r="P204" s="340"/>
      <c r="Q204" s="340"/>
      <c r="R204" s="340"/>
    </row>
    <row r="205" spans="2:18" ht="15.75" hidden="1">
      <c r="B205" s="330"/>
      <c r="C205" s="330"/>
      <c r="D205" s="333"/>
      <c r="E205" s="340"/>
      <c r="F205" s="349"/>
      <c r="G205" s="349"/>
      <c r="H205" s="349"/>
      <c r="I205" s="340"/>
      <c r="J205" s="340"/>
      <c r="K205" s="333"/>
      <c r="L205" s="333"/>
      <c r="M205" s="333"/>
      <c r="N205" s="340"/>
      <c r="O205" s="340"/>
      <c r="P205" s="340"/>
      <c r="Q205" s="340"/>
      <c r="R205" s="340"/>
    </row>
    <row r="206" spans="2:18" ht="15.75" hidden="1">
      <c r="B206" s="335" t="s">
        <v>2330</v>
      </c>
      <c r="C206" s="336"/>
      <c r="D206" s="336"/>
      <c r="E206" s="336"/>
      <c r="F206" s="336"/>
      <c r="G206" s="336"/>
      <c r="H206" s="336"/>
      <c r="I206" s="336"/>
      <c r="J206" s="336"/>
      <c r="K206" s="336"/>
      <c r="L206" s="336"/>
      <c r="M206" s="336"/>
      <c r="N206" s="336"/>
      <c r="O206" s="337"/>
      <c r="P206" s="338"/>
      <c r="Q206" s="338"/>
      <c r="R206" s="340"/>
    </row>
    <row r="207" spans="2:18" ht="15.75" hidden="1">
      <c r="B207" s="346"/>
      <c r="C207" s="346"/>
      <c r="D207" s="346"/>
      <c r="E207" s="341" t="s">
        <v>2331</v>
      </c>
      <c r="F207" s="344"/>
      <c r="G207" s="341"/>
      <c r="H207" s="330"/>
      <c r="I207" s="330"/>
      <c r="J207" s="330"/>
      <c r="K207" s="333"/>
      <c r="L207" s="333"/>
      <c r="M207" s="333"/>
      <c r="N207" s="340"/>
      <c r="O207" s="340"/>
      <c r="P207" s="340"/>
      <c r="Q207" s="340"/>
      <c r="R207" s="340"/>
    </row>
    <row r="208" spans="2:18" ht="15.75" hidden="1">
      <c r="B208" s="330" t="s">
        <v>2329</v>
      </c>
      <c r="C208" s="330"/>
      <c r="D208" s="333"/>
      <c r="E208" s="340"/>
      <c r="F208" s="844">
        <v>350.5</v>
      </c>
      <c r="G208" s="844"/>
      <c r="H208" s="844"/>
      <c r="I208" s="340" t="s">
        <v>2273</v>
      </c>
      <c r="J208" s="340"/>
      <c r="K208" s="333"/>
      <c r="L208" s="333"/>
      <c r="M208" s="333"/>
      <c r="N208" s="340"/>
      <c r="O208" s="340"/>
      <c r="P208" s="340"/>
      <c r="Q208" s="340"/>
      <c r="R208" s="340"/>
    </row>
    <row r="65536" hidden="1"/>
  </sheetData>
  <sheetProtection selectLockedCells="1" selectUnlockedCells="1"/>
  <mergeCells count="263">
    <mergeCell ref="O200:R200"/>
    <mergeCell ref="F204:H204"/>
    <mergeCell ref="F208:H208"/>
    <mergeCell ref="C197:D197"/>
    <mergeCell ref="G197:H197"/>
    <mergeCell ref="I197:J197"/>
    <mergeCell ref="K197:M197"/>
    <mergeCell ref="O197:R197"/>
    <mergeCell ref="C198:D198"/>
    <mergeCell ref="G198:H198"/>
    <mergeCell ref="I198:J198"/>
    <mergeCell ref="K198:M198"/>
    <mergeCell ref="O198:R198"/>
    <mergeCell ref="C195:D195"/>
    <mergeCell ref="G195:H195"/>
    <mergeCell ref="I195:J195"/>
    <mergeCell ref="K195:M195"/>
    <mergeCell ref="O195:R195"/>
    <mergeCell ref="C196:D196"/>
    <mergeCell ref="G196:H196"/>
    <mergeCell ref="I196:J196"/>
    <mergeCell ref="K196:M196"/>
    <mergeCell ref="O196:R196"/>
    <mergeCell ref="O186:R186"/>
    <mergeCell ref="B189:G189"/>
    <mergeCell ref="C194:D194"/>
    <mergeCell ref="G194:H194"/>
    <mergeCell ref="I194:J194"/>
    <mergeCell ref="K194:M194"/>
    <mergeCell ref="O194:R194"/>
    <mergeCell ref="C183:D183"/>
    <mergeCell ref="G183:H183"/>
    <mergeCell ref="I183:J183"/>
    <mergeCell ref="K183:M183"/>
    <mergeCell ref="O183:R183"/>
    <mergeCell ref="C184:D184"/>
    <mergeCell ref="G184:H184"/>
    <mergeCell ref="I184:J184"/>
    <mergeCell ref="K184:M184"/>
    <mergeCell ref="O184:R184"/>
    <mergeCell ref="B178:F178"/>
    <mergeCell ref="C182:D182"/>
    <mergeCell ref="G182:H182"/>
    <mergeCell ref="I182:J182"/>
    <mergeCell ref="K182:M182"/>
    <mergeCell ref="O182:R182"/>
    <mergeCell ref="C173:D173"/>
    <mergeCell ref="L173:N173"/>
    <mergeCell ref="C174:D174"/>
    <mergeCell ref="L174:N174"/>
    <mergeCell ref="C175:D175"/>
    <mergeCell ref="L175:N175"/>
    <mergeCell ref="C163:D163"/>
    <mergeCell ref="K163:M163"/>
    <mergeCell ref="C164:D164"/>
    <mergeCell ref="K164:M164"/>
    <mergeCell ref="K166:M166"/>
    <mergeCell ref="C172:D172"/>
    <mergeCell ref="L172:N172"/>
    <mergeCell ref="C160:D160"/>
    <mergeCell ref="K160:M160"/>
    <mergeCell ref="C161:D161"/>
    <mergeCell ref="K161:M161"/>
    <mergeCell ref="C162:D162"/>
    <mergeCell ref="K162:M162"/>
    <mergeCell ref="C150:D150"/>
    <mergeCell ref="K150:M150"/>
    <mergeCell ref="C151:D151"/>
    <mergeCell ref="K151:M151"/>
    <mergeCell ref="K153:M153"/>
    <mergeCell ref="C159:D159"/>
    <mergeCell ref="K159:M159"/>
    <mergeCell ref="C146:D146"/>
    <mergeCell ref="K146:M146"/>
    <mergeCell ref="K147:M147"/>
    <mergeCell ref="C148:D148"/>
    <mergeCell ref="K148:M148"/>
    <mergeCell ref="C149:D149"/>
    <mergeCell ref="K149:M149"/>
    <mergeCell ref="G131:I131"/>
    <mergeCell ref="G136:I136"/>
    <mergeCell ref="K136:M136"/>
    <mergeCell ref="O136:P136"/>
    <mergeCell ref="F137:I137"/>
    <mergeCell ref="C145:D145"/>
    <mergeCell ref="K145:M145"/>
    <mergeCell ref="C118:D118"/>
    <mergeCell ref="K118:M118"/>
    <mergeCell ref="K120:M120"/>
    <mergeCell ref="F125:H125"/>
    <mergeCell ref="J125:M125"/>
    <mergeCell ref="F126:H126"/>
    <mergeCell ref="C115:D115"/>
    <mergeCell ref="K115:M115"/>
    <mergeCell ref="C116:D116"/>
    <mergeCell ref="K116:M116"/>
    <mergeCell ref="C117:D117"/>
    <mergeCell ref="K117:M117"/>
    <mergeCell ref="C112:D112"/>
    <mergeCell ref="K112:M112"/>
    <mergeCell ref="C113:D113"/>
    <mergeCell ref="K113:M113"/>
    <mergeCell ref="C114:D114"/>
    <mergeCell ref="K114:M114"/>
    <mergeCell ref="C109:D109"/>
    <mergeCell ref="K109:M109"/>
    <mergeCell ref="C110:D110"/>
    <mergeCell ref="K110:M110"/>
    <mergeCell ref="C111:D111"/>
    <mergeCell ref="K111:M111"/>
    <mergeCell ref="C106:D106"/>
    <mergeCell ref="K106:M106"/>
    <mergeCell ref="C107:D107"/>
    <mergeCell ref="K107:M107"/>
    <mergeCell ref="C108:D108"/>
    <mergeCell ref="K108:M108"/>
    <mergeCell ref="C100:D100"/>
    <mergeCell ref="I100:J100"/>
    <mergeCell ref="C101:D101"/>
    <mergeCell ref="I101:J101"/>
    <mergeCell ref="C105:D105"/>
    <mergeCell ref="K105:M105"/>
    <mergeCell ref="C97:D97"/>
    <mergeCell ref="I97:J97"/>
    <mergeCell ref="C98:D98"/>
    <mergeCell ref="I98:J98"/>
    <mergeCell ref="C99:D99"/>
    <mergeCell ref="I99:J99"/>
    <mergeCell ref="C94:D94"/>
    <mergeCell ref="I94:J94"/>
    <mergeCell ref="C95:D95"/>
    <mergeCell ref="I95:J95"/>
    <mergeCell ref="C96:D96"/>
    <mergeCell ref="I96:J96"/>
    <mergeCell ref="C91:D91"/>
    <mergeCell ref="I91:J91"/>
    <mergeCell ref="C92:D92"/>
    <mergeCell ref="I92:J92"/>
    <mergeCell ref="C93:D93"/>
    <mergeCell ref="I93:J93"/>
    <mergeCell ref="L82:N82"/>
    <mergeCell ref="C88:D88"/>
    <mergeCell ref="I88:J88"/>
    <mergeCell ref="C89:D89"/>
    <mergeCell ref="I89:J89"/>
    <mergeCell ref="C90:D90"/>
    <mergeCell ref="I90:J90"/>
    <mergeCell ref="C78:D78"/>
    <mergeCell ref="L78:N78"/>
    <mergeCell ref="C79:D79"/>
    <mergeCell ref="L79:N79"/>
    <mergeCell ref="C80:D80"/>
    <mergeCell ref="L80:N80"/>
    <mergeCell ref="L66:N66"/>
    <mergeCell ref="C74:D74"/>
    <mergeCell ref="L74:N74"/>
    <mergeCell ref="C75:D75"/>
    <mergeCell ref="L75:N75"/>
    <mergeCell ref="C77:D77"/>
    <mergeCell ref="L77:N77"/>
    <mergeCell ref="C62:D62"/>
    <mergeCell ref="L62:N62"/>
    <mergeCell ref="C63:D63"/>
    <mergeCell ref="L63:N63"/>
    <mergeCell ref="C64:D64"/>
    <mergeCell ref="L64:N64"/>
    <mergeCell ref="C59:D59"/>
    <mergeCell ref="L59:N59"/>
    <mergeCell ref="C60:D60"/>
    <mergeCell ref="L60:N60"/>
    <mergeCell ref="C61:D61"/>
    <mergeCell ref="L61:N61"/>
    <mergeCell ref="C56:D56"/>
    <mergeCell ref="L56:N56"/>
    <mergeCell ref="C57:D57"/>
    <mergeCell ref="L57:N57"/>
    <mergeCell ref="C58:D58"/>
    <mergeCell ref="L58:N58"/>
    <mergeCell ref="C53:D53"/>
    <mergeCell ref="L53:N53"/>
    <mergeCell ref="C54:D54"/>
    <mergeCell ref="L54:N54"/>
    <mergeCell ref="C55:D55"/>
    <mergeCell ref="L55:N55"/>
    <mergeCell ref="C41:D41"/>
    <mergeCell ref="I41:J41"/>
    <mergeCell ref="C51:D51"/>
    <mergeCell ref="L51:N51"/>
    <mergeCell ref="C52:D52"/>
    <mergeCell ref="L52:N52"/>
    <mergeCell ref="C38:D38"/>
    <mergeCell ref="I38:J38"/>
    <mergeCell ref="C39:D39"/>
    <mergeCell ref="I39:J39"/>
    <mergeCell ref="C40:D40"/>
    <mergeCell ref="I40:J40"/>
    <mergeCell ref="C35:D35"/>
    <mergeCell ref="I35:J35"/>
    <mergeCell ref="C36:D36"/>
    <mergeCell ref="I36:J36"/>
    <mergeCell ref="C37:D37"/>
    <mergeCell ref="I37:J37"/>
    <mergeCell ref="C32:D32"/>
    <mergeCell ref="I32:J32"/>
    <mergeCell ref="C33:D33"/>
    <mergeCell ref="I33:J33"/>
    <mergeCell ref="C34:D34"/>
    <mergeCell ref="I34:J34"/>
    <mergeCell ref="C29:D29"/>
    <mergeCell ref="I29:J29"/>
    <mergeCell ref="C30:D30"/>
    <mergeCell ref="I30:J30"/>
    <mergeCell ref="C31:D31"/>
    <mergeCell ref="I31:J31"/>
    <mergeCell ref="B20:D20"/>
    <mergeCell ref="E20:H20"/>
    <mergeCell ref="I20:L20"/>
    <mergeCell ref="M21:O21"/>
    <mergeCell ref="C28:D28"/>
    <mergeCell ref="I28:J28"/>
    <mergeCell ref="B18:D18"/>
    <mergeCell ref="E18:H18"/>
    <mergeCell ref="I18:L18"/>
    <mergeCell ref="B19:D19"/>
    <mergeCell ref="E19:H19"/>
    <mergeCell ref="I19:L19"/>
    <mergeCell ref="B16:D16"/>
    <mergeCell ref="E16:H16"/>
    <mergeCell ref="I16:L16"/>
    <mergeCell ref="B17:D17"/>
    <mergeCell ref="E17:H17"/>
    <mergeCell ref="I17:L17"/>
    <mergeCell ref="B14:D14"/>
    <mergeCell ref="E14:H14"/>
    <mergeCell ref="I14:L14"/>
    <mergeCell ref="B15:D15"/>
    <mergeCell ref="E15:H15"/>
    <mergeCell ref="I15:L15"/>
    <mergeCell ref="B12:D12"/>
    <mergeCell ref="E12:H12"/>
    <mergeCell ref="I12:L12"/>
    <mergeCell ref="B13:D13"/>
    <mergeCell ref="E13:H13"/>
    <mergeCell ref="I13:L13"/>
    <mergeCell ref="B10:D10"/>
    <mergeCell ref="E10:H10"/>
    <mergeCell ref="I10:L10"/>
    <mergeCell ref="B11:D11"/>
    <mergeCell ref="E11:H11"/>
    <mergeCell ref="I11:L11"/>
    <mergeCell ref="B8:D8"/>
    <mergeCell ref="E8:H8"/>
    <mergeCell ref="I8:L8"/>
    <mergeCell ref="B9:D9"/>
    <mergeCell ref="E9:H9"/>
    <mergeCell ref="I9:L9"/>
    <mergeCell ref="B5:D6"/>
    <mergeCell ref="E5:H6"/>
    <mergeCell ref="I5:L5"/>
    <mergeCell ref="I6:L6"/>
    <mergeCell ref="B7:D7"/>
    <mergeCell ref="E7:H7"/>
    <mergeCell ref="I7:L7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B2:R65536"/>
  <sheetViews>
    <sheetView view="pageBreakPreview" workbookViewId="0">
      <selection activeCell="K136" sqref="K136"/>
    </sheetView>
  </sheetViews>
  <sheetFormatPr defaultRowHeight="12"/>
  <cols>
    <col min="1" max="1" width="3.140625" style="350" customWidth="1"/>
    <col min="2" max="16" width="5.7109375" style="350" customWidth="1"/>
    <col min="17" max="16384" width="9.140625" style="350"/>
  </cols>
  <sheetData>
    <row r="2" spans="2:18" ht="15.75">
      <c r="B2" s="329" t="s">
        <v>2249</v>
      </c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</row>
    <row r="3" spans="2:18" ht="15.75">
      <c r="B3" s="329" t="s">
        <v>2332</v>
      </c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</row>
    <row r="4" spans="2:18" ht="15.75"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</row>
    <row r="5" spans="2:18" ht="15.75">
      <c r="B5" s="844" t="s">
        <v>2251</v>
      </c>
      <c r="C5" s="844"/>
      <c r="D5" s="844"/>
      <c r="E5" s="844" t="s">
        <v>61</v>
      </c>
      <c r="F5" s="844"/>
      <c r="G5" s="844"/>
      <c r="H5" s="844"/>
      <c r="I5" s="844" t="s">
        <v>2252</v>
      </c>
      <c r="J5" s="844"/>
      <c r="K5" s="844"/>
      <c r="L5" s="844"/>
      <c r="M5" s="330"/>
      <c r="N5" s="330"/>
      <c r="O5" s="330"/>
      <c r="P5" s="330"/>
      <c r="Q5" s="330"/>
    </row>
    <row r="6" spans="2:18">
      <c r="B6" s="844"/>
      <c r="C6" s="844"/>
      <c r="D6" s="844"/>
      <c r="E6" s="844"/>
      <c r="F6" s="844"/>
      <c r="G6" s="844"/>
      <c r="H6" s="844"/>
      <c r="I6" s="844" t="s">
        <v>2253</v>
      </c>
      <c r="J6" s="844"/>
      <c r="K6" s="844"/>
      <c r="L6" s="844"/>
      <c r="M6" s="328"/>
      <c r="N6" s="328"/>
      <c r="O6" s="328"/>
    </row>
    <row r="7" spans="2:18" hidden="1">
      <c r="B7" s="844" t="s">
        <v>2254</v>
      </c>
      <c r="C7" s="844"/>
      <c r="D7" s="844"/>
      <c r="E7" s="844"/>
      <c r="F7" s="844"/>
      <c r="G7" s="844"/>
      <c r="H7" s="844"/>
      <c r="I7" s="844">
        <v>0.2</v>
      </c>
      <c r="J7" s="844"/>
      <c r="K7" s="844"/>
      <c r="L7" s="844"/>
      <c r="M7" s="328"/>
      <c r="N7" s="328"/>
      <c r="O7" s="328"/>
    </row>
    <row r="8" spans="2:18" hidden="1">
      <c r="B8" s="844" t="s">
        <v>2255</v>
      </c>
      <c r="C8" s="844"/>
      <c r="D8" s="844"/>
      <c r="E8" s="844"/>
      <c r="F8" s="844"/>
      <c r="G8" s="844"/>
      <c r="H8" s="844"/>
      <c r="I8" s="844">
        <v>0.2</v>
      </c>
      <c r="J8" s="844"/>
      <c r="K8" s="844"/>
      <c r="L8" s="844"/>
      <c r="M8" s="328"/>
      <c r="N8" s="328"/>
      <c r="O8" s="328"/>
    </row>
    <row r="9" spans="2:18" hidden="1">
      <c r="B9" s="844" t="s">
        <v>2256</v>
      </c>
      <c r="C9" s="844"/>
      <c r="D9" s="844"/>
      <c r="E9" s="844"/>
      <c r="F9" s="844"/>
      <c r="G9" s="844"/>
      <c r="H9" s="844"/>
      <c r="I9" s="844">
        <v>0.2</v>
      </c>
      <c r="J9" s="844"/>
      <c r="K9" s="844"/>
      <c r="L9" s="844"/>
      <c r="M9" s="328"/>
      <c r="N9" s="328"/>
      <c r="O9" s="328"/>
    </row>
    <row r="10" spans="2:18" hidden="1">
      <c r="B10" s="844" t="s">
        <v>2257</v>
      </c>
      <c r="C10" s="844"/>
      <c r="D10" s="844"/>
      <c r="E10" s="844"/>
      <c r="F10" s="844"/>
      <c r="G10" s="844"/>
      <c r="H10" s="844"/>
      <c r="I10" s="844">
        <v>0.2</v>
      </c>
      <c r="J10" s="844"/>
      <c r="K10" s="844"/>
      <c r="L10" s="844"/>
      <c r="M10" s="328"/>
      <c r="N10" s="328"/>
      <c r="O10" s="328"/>
    </row>
    <row r="11" spans="2:18" ht="15.75" hidden="1">
      <c r="B11" s="844" t="s">
        <v>2258</v>
      </c>
      <c r="C11" s="844"/>
      <c r="D11" s="844"/>
      <c r="E11" s="844"/>
      <c r="F11" s="844"/>
      <c r="G11" s="844"/>
      <c r="H11" s="844"/>
      <c r="I11" s="844">
        <v>0.2</v>
      </c>
      <c r="J11" s="844"/>
      <c r="K11" s="844"/>
      <c r="L11" s="844"/>
      <c r="M11" s="328"/>
      <c r="N11" s="328"/>
      <c r="O11" s="328"/>
      <c r="R11" s="330"/>
    </row>
    <row r="12" spans="2:18" ht="15.75" hidden="1">
      <c r="B12" s="844" t="s">
        <v>2259</v>
      </c>
      <c r="C12" s="844"/>
      <c r="D12" s="844"/>
      <c r="E12" s="844"/>
      <c r="F12" s="844"/>
      <c r="G12" s="844"/>
      <c r="H12" s="844"/>
      <c r="I12" s="844">
        <v>0.2</v>
      </c>
      <c r="J12" s="844"/>
      <c r="K12" s="844"/>
      <c r="L12" s="844"/>
      <c r="M12" s="330"/>
      <c r="N12" s="330"/>
      <c r="O12" s="330"/>
      <c r="P12" s="330"/>
      <c r="Q12" s="330"/>
    </row>
    <row r="13" spans="2:18" hidden="1">
      <c r="B13" s="844" t="s">
        <v>2260</v>
      </c>
      <c r="C13" s="844"/>
      <c r="D13" s="844"/>
      <c r="E13" s="844"/>
      <c r="F13" s="844"/>
      <c r="G13" s="844"/>
      <c r="H13" s="844"/>
      <c r="I13" s="844">
        <v>0.2</v>
      </c>
      <c r="J13" s="844"/>
      <c r="K13" s="844"/>
      <c r="L13" s="844"/>
      <c r="M13" s="328"/>
      <c r="N13" s="328"/>
      <c r="O13" s="328"/>
    </row>
    <row r="14" spans="2:18" ht="15.75" hidden="1">
      <c r="B14" s="844" t="s">
        <v>2261</v>
      </c>
      <c r="C14" s="844"/>
      <c r="D14" s="844"/>
      <c r="E14" s="844"/>
      <c r="F14" s="844"/>
      <c r="G14" s="844"/>
      <c r="H14" s="844"/>
      <c r="I14" s="844">
        <v>0.2</v>
      </c>
      <c r="J14" s="844"/>
      <c r="K14" s="844"/>
      <c r="L14" s="844"/>
      <c r="M14" s="328"/>
      <c r="N14" s="328"/>
      <c r="O14" s="328"/>
      <c r="R14" s="330"/>
    </row>
    <row r="15" spans="2:18" ht="15.75">
      <c r="B15" s="844">
        <v>0.15</v>
      </c>
      <c r="C15" s="844"/>
      <c r="D15" s="844"/>
      <c r="E15" s="844">
        <v>540</v>
      </c>
      <c r="F15" s="844"/>
      <c r="G15" s="844"/>
      <c r="H15" s="844"/>
      <c r="I15" s="844">
        <v>0.2</v>
      </c>
      <c r="J15" s="844"/>
      <c r="K15" s="844"/>
      <c r="L15" s="844"/>
      <c r="M15" s="330"/>
      <c r="N15" s="330"/>
      <c r="O15" s="330"/>
      <c r="P15" s="330"/>
      <c r="Q15" s="330"/>
    </row>
    <row r="16" spans="2:18" hidden="1">
      <c r="B16" s="844" t="s">
        <v>2263</v>
      </c>
      <c r="C16" s="844"/>
      <c r="D16" s="844"/>
      <c r="E16" s="844"/>
      <c r="F16" s="844"/>
      <c r="G16" s="844"/>
      <c r="H16" s="844"/>
      <c r="I16" s="844">
        <v>0.2</v>
      </c>
      <c r="J16" s="844"/>
      <c r="K16" s="844"/>
      <c r="L16" s="844"/>
      <c r="M16" s="328"/>
      <c r="N16" s="328"/>
      <c r="O16" s="328"/>
    </row>
    <row r="17" spans="2:18" ht="15.75" hidden="1">
      <c r="B17" s="844" t="s">
        <v>2264</v>
      </c>
      <c r="C17" s="844"/>
      <c r="D17" s="844"/>
      <c r="E17" s="844"/>
      <c r="F17" s="844"/>
      <c r="G17" s="844"/>
      <c r="H17" s="844"/>
      <c r="I17" s="844">
        <v>0.25</v>
      </c>
      <c r="J17" s="844"/>
      <c r="K17" s="844"/>
      <c r="L17" s="844"/>
      <c r="M17" s="328"/>
      <c r="N17" s="328"/>
      <c r="O17" s="328"/>
      <c r="R17" s="330"/>
    </row>
    <row r="18" spans="2:18" ht="15.75" hidden="1">
      <c r="B18" s="844" t="s">
        <v>2265</v>
      </c>
      <c r="C18" s="844"/>
      <c r="D18" s="844"/>
      <c r="E18" s="844"/>
      <c r="F18" s="844"/>
      <c r="G18" s="844"/>
      <c r="H18" s="844"/>
      <c r="I18" s="844">
        <v>0.25</v>
      </c>
      <c r="J18" s="844"/>
      <c r="K18" s="844"/>
      <c r="L18" s="844"/>
      <c r="M18" s="330"/>
      <c r="N18" s="330"/>
      <c r="O18" s="330"/>
      <c r="P18" s="330"/>
      <c r="Q18" s="330"/>
    </row>
    <row r="19" spans="2:18" hidden="1">
      <c r="B19" s="844" t="s">
        <v>2266</v>
      </c>
      <c r="C19" s="844"/>
      <c r="D19" s="844"/>
      <c r="E19" s="844"/>
      <c r="F19" s="844"/>
      <c r="G19" s="844"/>
      <c r="H19" s="844"/>
      <c r="I19" s="844">
        <v>0.25</v>
      </c>
      <c r="J19" s="844"/>
      <c r="K19" s="844"/>
      <c r="L19" s="844"/>
      <c r="M19" s="328"/>
      <c r="N19" s="328"/>
      <c r="O19" s="328"/>
    </row>
    <row r="20" spans="2:18" ht="15.75" hidden="1">
      <c r="B20" s="844" t="s">
        <v>2267</v>
      </c>
      <c r="C20" s="844"/>
      <c r="D20" s="844"/>
      <c r="E20" s="844"/>
      <c r="F20" s="844"/>
      <c r="G20" s="844"/>
      <c r="H20" s="844"/>
      <c r="I20" s="844">
        <v>0.25</v>
      </c>
      <c r="J20" s="844"/>
      <c r="K20" s="844"/>
      <c r="L20" s="844"/>
      <c r="M20" s="328"/>
      <c r="N20" s="328"/>
      <c r="O20" s="328"/>
      <c r="R20" s="330"/>
    </row>
    <row r="21" spans="2:18" ht="15.75">
      <c r="B21" s="330" t="s">
        <v>2268</v>
      </c>
      <c r="C21" s="330"/>
      <c r="D21" s="330"/>
      <c r="E21" s="330"/>
      <c r="F21" s="330"/>
      <c r="G21" s="330"/>
      <c r="H21" s="330"/>
      <c r="I21" s="330"/>
      <c r="J21" s="330"/>
      <c r="K21" s="330"/>
      <c r="L21" s="330"/>
      <c r="M21" s="844">
        <v>0</v>
      </c>
      <c r="N21" s="844"/>
      <c r="O21" s="844"/>
      <c r="P21" s="331" t="s">
        <v>2269</v>
      </c>
    </row>
    <row r="22" spans="2:18" ht="15.75">
      <c r="B22" s="330"/>
      <c r="C22" s="330"/>
      <c r="D22" s="330"/>
      <c r="E22" s="330"/>
      <c r="F22" s="330"/>
      <c r="G22" s="330"/>
      <c r="H22" s="330"/>
      <c r="I22" s="330"/>
      <c r="J22" s="330"/>
      <c r="K22" s="330"/>
      <c r="L22" s="330"/>
      <c r="M22" s="330"/>
      <c r="N22" s="330"/>
      <c r="O22" s="330"/>
      <c r="P22" s="330"/>
      <c r="Q22" s="330"/>
      <c r="R22" s="330"/>
    </row>
    <row r="23" spans="2:18" ht="15.75">
      <c r="B23" s="330"/>
      <c r="C23" s="330"/>
      <c r="D23" s="330"/>
      <c r="E23" s="330"/>
      <c r="F23" s="330"/>
      <c r="G23" s="330"/>
      <c r="H23" s="330"/>
      <c r="I23" s="330"/>
      <c r="J23" s="330"/>
      <c r="K23" s="330"/>
      <c r="L23" s="330"/>
      <c r="M23" s="330"/>
      <c r="N23" s="330"/>
      <c r="O23" s="330"/>
      <c r="P23" s="330"/>
      <c r="Q23" s="330"/>
      <c r="R23" s="330"/>
    </row>
    <row r="24" spans="2:18" ht="18.75">
      <c r="B24" s="330" t="s">
        <v>2270</v>
      </c>
      <c r="C24" s="330"/>
      <c r="D24" s="330"/>
      <c r="E24" s="330"/>
      <c r="F24" s="330"/>
      <c r="G24" s="330"/>
      <c r="H24" s="330"/>
      <c r="I24" s="330"/>
      <c r="J24" s="330"/>
      <c r="K24" s="330"/>
      <c r="L24" s="330"/>
      <c r="M24" s="330"/>
      <c r="N24" s="330"/>
      <c r="O24" s="330"/>
      <c r="P24" s="330"/>
      <c r="Q24" s="330"/>
      <c r="R24" s="330"/>
    </row>
    <row r="25" spans="2:18" ht="15.75">
      <c r="B25" s="330"/>
      <c r="C25" s="330"/>
      <c r="D25" s="330"/>
      <c r="E25" s="330"/>
      <c r="F25" s="330"/>
      <c r="G25" s="330"/>
      <c r="H25" s="330"/>
      <c r="I25" s="330"/>
      <c r="J25" s="330"/>
      <c r="K25" s="330"/>
      <c r="L25" s="330"/>
      <c r="M25" s="330"/>
      <c r="N25" s="330"/>
      <c r="O25" s="330"/>
      <c r="P25" s="330"/>
      <c r="Q25" s="330"/>
      <c r="R25" s="330"/>
    </row>
    <row r="26" spans="2:18" ht="18.75">
      <c r="B26" s="330" t="s">
        <v>2271</v>
      </c>
      <c r="C26" s="330"/>
      <c r="D26" s="330"/>
      <c r="E26" s="330"/>
      <c r="F26" s="330"/>
      <c r="G26" s="330"/>
      <c r="H26" s="330"/>
      <c r="I26" s="330"/>
      <c r="J26" s="330"/>
      <c r="K26" s="330"/>
      <c r="L26" s="330"/>
      <c r="M26" s="330"/>
      <c r="N26" s="330"/>
      <c r="O26" s="330"/>
      <c r="P26" s="330"/>
      <c r="Q26" s="330"/>
      <c r="R26" s="330"/>
    </row>
    <row r="27" spans="2:18" ht="15.75">
      <c r="B27" s="330"/>
      <c r="C27" s="330"/>
      <c r="D27" s="330"/>
      <c r="E27" s="330"/>
      <c r="F27" s="330"/>
      <c r="G27" s="330"/>
      <c r="H27" s="330"/>
      <c r="I27" s="330"/>
      <c r="J27" s="330"/>
      <c r="K27" s="330"/>
      <c r="L27" s="330"/>
      <c r="M27" s="330"/>
      <c r="N27" s="330"/>
      <c r="O27" s="330"/>
      <c r="P27" s="330"/>
      <c r="Q27" s="330"/>
      <c r="R27" s="330"/>
    </row>
    <row r="28" spans="2:18" ht="18.75" hidden="1">
      <c r="B28" s="332" t="s">
        <v>2272</v>
      </c>
      <c r="C28" s="844">
        <v>0.25</v>
      </c>
      <c r="D28" s="844"/>
      <c r="E28" s="330" t="s">
        <v>2273</v>
      </c>
      <c r="F28" s="330"/>
      <c r="G28" s="330" t="s">
        <v>2274</v>
      </c>
      <c r="H28" s="332" t="s">
        <v>2275</v>
      </c>
      <c r="I28" s="844">
        <f t="shared" ref="I28:I41" si="0">C28+I7+0.2*C28</f>
        <v>0.5</v>
      </c>
      <c r="J28" s="844"/>
      <c r="K28" s="330" t="s">
        <v>2273</v>
      </c>
      <c r="L28" s="330"/>
      <c r="M28" s="330"/>
      <c r="N28" s="330"/>
      <c r="O28" s="330"/>
      <c r="P28" s="330"/>
      <c r="Q28" s="330"/>
      <c r="R28" s="330"/>
    </row>
    <row r="29" spans="2:18" ht="18.75" hidden="1">
      <c r="B29" s="332" t="s">
        <v>2272</v>
      </c>
      <c r="C29" s="844">
        <v>0.32</v>
      </c>
      <c r="D29" s="844"/>
      <c r="E29" s="330" t="s">
        <v>2273</v>
      </c>
      <c r="F29" s="330"/>
      <c r="G29" s="330" t="s">
        <v>2274</v>
      </c>
      <c r="H29" s="332" t="s">
        <v>2275</v>
      </c>
      <c r="I29" s="844">
        <f t="shared" si="0"/>
        <v>0.58400000000000007</v>
      </c>
      <c r="J29" s="844"/>
      <c r="K29" s="330" t="s">
        <v>2273</v>
      </c>
      <c r="L29" s="330"/>
      <c r="M29" s="330"/>
      <c r="N29" s="330"/>
      <c r="O29" s="330"/>
      <c r="P29" s="330"/>
      <c r="Q29" s="330"/>
      <c r="R29" s="330"/>
    </row>
    <row r="30" spans="2:18" ht="18.75" hidden="1">
      <c r="B30" s="332" t="s">
        <v>2272</v>
      </c>
      <c r="C30" s="844">
        <v>0.4</v>
      </c>
      <c r="D30" s="844"/>
      <c r="E30" s="330" t="s">
        <v>2273</v>
      </c>
      <c r="F30" s="330"/>
      <c r="G30" s="330" t="s">
        <v>2274</v>
      </c>
      <c r="H30" s="332" t="s">
        <v>2275</v>
      </c>
      <c r="I30" s="844">
        <f t="shared" si="0"/>
        <v>0.68000000000000016</v>
      </c>
      <c r="J30" s="844"/>
      <c r="K30" s="330" t="s">
        <v>2273</v>
      </c>
      <c r="L30" s="330"/>
      <c r="M30" s="330"/>
      <c r="N30" s="330"/>
      <c r="O30" s="330"/>
      <c r="P30" s="330"/>
      <c r="Q30" s="330"/>
      <c r="R30" s="330"/>
    </row>
    <row r="31" spans="2:18" ht="18.75" hidden="1">
      <c r="B31" s="332" t="s">
        <v>2272</v>
      </c>
      <c r="C31" s="844">
        <v>0.5</v>
      </c>
      <c r="D31" s="844"/>
      <c r="E31" s="330" t="s">
        <v>2273</v>
      </c>
      <c r="F31" s="330"/>
      <c r="G31" s="330" t="s">
        <v>2274</v>
      </c>
      <c r="H31" s="332" t="s">
        <v>2275</v>
      </c>
      <c r="I31" s="844">
        <f t="shared" si="0"/>
        <v>0.79999999999999993</v>
      </c>
      <c r="J31" s="844"/>
      <c r="K31" s="330" t="s">
        <v>2273</v>
      </c>
      <c r="L31" s="330"/>
      <c r="M31" s="330"/>
      <c r="N31" s="330"/>
      <c r="O31" s="330"/>
      <c r="P31" s="330"/>
      <c r="Q31" s="330"/>
      <c r="R31" s="330"/>
    </row>
    <row r="32" spans="2:18" ht="18.75" hidden="1">
      <c r="B32" s="332" t="s">
        <v>2272</v>
      </c>
      <c r="C32" s="844">
        <v>0.6</v>
      </c>
      <c r="D32" s="844"/>
      <c r="E32" s="330" t="s">
        <v>2273</v>
      </c>
      <c r="F32" s="330"/>
      <c r="G32" s="330" t="s">
        <v>2274</v>
      </c>
      <c r="H32" s="332" t="s">
        <v>2275</v>
      </c>
      <c r="I32" s="844">
        <f t="shared" si="0"/>
        <v>0.92</v>
      </c>
      <c r="J32" s="844"/>
      <c r="K32" s="330" t="s">
        <v>2273</v>
      </c>
      <c r="L32" s="330"/>
      <c r="M32" s="330"/>
      <c r="N32" s="330"/>
      <c r="O32" s="330"/>
      <c r="P32" s="330"/>
      <c r="Q32" s="330"/>
      <c r="R32" s="330"/>
    </row>
    <row r="33" spans="2:18" ht="18.75" hidden="1">
      <c r="B33" s="332" t="s">
        <v>2272</v>
      </c>
      <c r="C33" s="844">
        <v>0.65</v>
      </c>
      <c r="D33" s="844"/>
      <c r="E33" s="330" t="s">
        <v>2273</v>
      </c>
      <c r="F33" s="330"/>
      <c r="G33" s="330" t="s">
        <v>2274</v>
      </c>
      <c r="H33" s="332" t="s">
        <v>2275</v>
      </c>
      <c r="I33" s="844">
        <f t="shared" si="0"/>
        <v>0.98000000000000009</v>
      </c>
      <c r="J33" s="844"/>
      <c r="K33" s="330" t="s">
        <v>2273</v>
      </c>
      <c r="L33" s="330"/>
      <c r="M33" s="330"/>
      <c r="N33" s="330"/>
      <c r="O33" s="330"/>
      <c r="P33" s="330"/>
      <c r="Q33" s="330"/>
      <c r="R33" s="330"/>
    </row>
    <row r="34" spans="2:18" ht="18.75" hidden="1">
      <c r="B34" s="332" t="s">
        <v>2272</v>
      </c>
      <c r="C34" s="844">
        <v>0.75</v>
      </c>
      <c r="D34" s="844"/>
      <c r="E34" s="330" t="s">
        <v>2273</v>
      </c>
      <c r="F34" s="330"/>
      <c r="G34" s="330" t="s">
        <v>2274</v>
      </c>
      <c r="H34" s="332" t="s">
        <v>2275</v>
      </c>
      <c r="I34" s="844">
        <f t="shared" si="0"/>
        <v>1.1000000000000001</v>
      </c>
      <c r="J34" s="844"/>
      <c r="K34" s="330" t="s">
        <v>2273</v>
      </c>
      <c r="L34" s="330"/>
      <c r="M34" s="330"/>
      <c r="N34" s="330"/>
      <c r="O34" s="330"/>
      <c r="P34" s="330"/>
      <c r="Q34" s="330"/>
      <c r="R34" s="330"/>
    </row>
    <row r="35" spans="2:18" ht="18.75" hidden="1">
      <c r="B35" s="332" t="s">
        <v>2272</v>
      </c>
      <c r="C35" s="844">
        <v>0.8</v>
      </c>
      <c r="D35" s="844"/>
      <c r="E35" s="330" t="s">
        <v>2273</v>
      </c>
      <c r="F35" s="330"/>
      <c r="G35" s="330" t="s">
        <v>2274</v>
      </c>
      <c r="H35" s="332" t="s">
        <v>2275</v>
      </c>
      <c r="I35" s="844">
        <f t="shared" si="0"/>
        <v>1.1600000000000001</v>
      </c>
      <c r="J35" s="844"/>
      <c r="K35" s="330" t="s">
        <v>2273</v>
      </c>
      <c r="L35" s="330"/>
      <c r="M35" s="330"/>
      <c r="N35" s="330"/>
      <c r="O35" s="330"/>
      <c r="P35" s="330"/>
      <c r="Q35" s="330"/>
      <c r="R35" s="330"/>
    </row>
    <row r="36" spans="2:18" ht="18.75">
      <c r="B36" s="332" t="s">
        <v>2272</v>
      </c>
      <c r="C36" s="844">
        <v>0.15</v>
      </c>
      <c r="D36" s="844"/>
      <c r="E36" s="330" t="s">
        <v>2273</v>
      </c>
      <c r="F36" s="330"/>
      <c r="G36" s="330" t="s">
        <v>2274</v>
      </c>
      <c r="H36" s="332" t="s">
        <v>2275</v>
      </c>
      <c r="I36" s="844">
        <f t="shared" si="0"/>
        <v>0.38</v>
      </c>
      <c r="J36" s="844"/>
      <c r="K36" s="330" t="s">
        <v>2273</v>
      </c>
      <c r="L36" s="330"/>
      <c r="M36" s="330"/>
      <c r="N36" s="330"/>
      <c r="O36" s="330"/>
      <c r="P36" s="330"/>
      <c r="Q36" s="330"/>
      <c r="R36" s="330"/>
    </row>
    <row r="37" spans="2:18" ht="18.75" hidden="1">
      <c r="B37" s="332" t="s">
        <v>2272</v>
      </c>
      <c r="C37" s="844">
        <v>1.2</v>
      </c>
      <c r="D37" s="844"/>
      <c r="E37" s="330" t="s">
        <v>2273</v>
      </c>
      <c r="F37" s="330"/>
      <c r="G37" s="330" t="s">
        <v>2274</v>
      </c>
      <c r="H37" s="332" t="s">
        <v>2275</v>
      </c>
      <c r="I37" s="844">
        <f t="shared" si="0"/>
        <v>1.64</v>
      </c>
      <c r="J37" s="844"/>
      <c r="K37" s="330" t="s">
        <v>2273</v>
      </c>
      <c r="L37" s="330"/>
      <c r="M37" s="330"/>
      <c r="N37" s="330"/>
      <c r="O37" s="330"/>
      <c r="P37" s="330"/>
      <c r="Q37" s="330"/>
      <c r="R37" s="330"/>
    </row>
    <row r="38" spans="2:18" ht="18.75" hidden="1">
      <c r="B38" s="332" t="s">
        <v>2272</v>
      </c>
      <c r="C38" s="844">
        <v>1.5</v>
      </c>
      <c r="D38" s="844"/>
      <c r="E38" s="330" t="s">
        <v>2273</v>
      </c>
      <c r="F38" s="330"/>
      <c r="G38" s="330" t="s">
        <v>2274</v>
      </c>
      <c r="H38" s="332" t="s">
        <v>2275</v>
      </c>
      <c r="I38" s="844">
        <f t="shared" si="0"/>
        <v>2.0499999999999998</v>
      </c>
      <c r="J38" s="844"/>
      <c r="K38" s="330" t="s">
        <v>2273</v>
      </c>
      <c r="L38" s="330"/>
      <c r="M38" s="330"/>
      <c r="N38" s="330"/>
      <c r="O38" s="330"/>
      <c r="P38" s="330"/>
      <c r="Q38" s="330"/>
      <c r="R38" s="330"/>
    </row>
    <row r="39" spans="2:18" ht="18.75" hidden="1">
      <c r="B39" s="332" t="s">
        <v>2272</v>
      </c>
      <c r="C39" s="844">
        <v>2</v>
      </c>
      <c r="D39" s="844"/>
      <c r="E39" s="330" t="s">
        <v>2273</v>
      </c>
      <c r="F39" s="330"/>
      <c r="G39" s="330" t="s">
        <v>2274</v>
      </c>
      <c r="H39" s="332" t="s">
        <v>2275</v>
      </c>
      <c r="I39" s="844">
        <f t="shared" si="0"/>
        <v>2.65</v>
      </c>
      <c r="J39" s="844"/>
      <c r="K39" s="330" t="s">
        <v>2273</v>
      </c>
      <c r="L39" s="330"/>
      <c r="M39" s="330"/>
      <c r="N39" s="330"/>
      <c r="O39" s="330"/>
      <c r="P39" s="330"/>
      <c r="Q39" s="330"/>
      <c r="R39" s="330"/>
    </row>
    <row r="40" spans="2:18" ht="18.75" hidden="1">
      <c r="B40" s="332" t="s">
        <v>2272</v>
      </c>
      <c r="C40" s="844">
        <v>2.5</v>
      </c>
      <c r="D40" s="844"/>
      <c r="E40" s="330" t="s">
        <v>2273</v>
      </c>
      <c r="F40" s="330"/>
      <c r="G40" s="330" t="s">
        <v>2274</v>
      </c>
      <c r="H40" s="332" t="s">
        <v>2275</v>
      </c>
      <c r="I40" s="844">
        <f t="shared" si="0"/>
        <v>3.25</v>
      </c>
      <c r="J40" s="844"/>
      <c r="K40" s="330" t="s">
        <v>2273</v>
      </c>
      <c r="L40" s="330"/>
      <c r="M40" s="330"/>
      <c r="N40" s="330"/>
      <c r="O40" s="330"/>
      <c r="P40" s="330"/>
      <c r="Q40" s="330"/>
      <c r="R40" s="330"/>
    </row>
    <row r="41" spans="2:18" ht="18.75" hidden="1">
      <c r="B41" s="332" t="s">
        <v>2272</v>
      </c>
      <c r="C41" s="844">
        <v>3</v>
      </c>
      <c r="D41" s="844"/>
      <c r="E41" s="330" t="s">
        <v>2273</v>
      </c>
      <c r="F41" s="330"/>
      <c r="G41" s="330" t="s">
        <v>2274</v>
      </c>
      <c r="H41" s="332" t="s">
        <v>2275</v>
      </c>
      <c r="I41" s="844">
        <f t="shared" si="0"/>
        <v>3.85</v>
      </c>
      <c r="J41" s="844"/>
      <c r="K41" s="330" t="s">
        <v>2273</v>
      </c>
      <c r="L41" s="330"/>
      <c r="M41" s="330"/>
      <c r="N41" s="330"/>
      <c r="O41" s="330"/>
      <c r="P41" s="330"/>
      <c r="Q41" s="330"/>
      <c r="R41" s="330"/>
    </row>
    <row r="42" spans="2:18" ht="15.75">
      <c r="B42" s="332"/>
      <c r="C42" s="333"/>
      <c r="D42" s="333"/>
      <c r="E42" s="330"/>
      <c r="F42" s="330"/>
      <c r="G42" s="330"/>
      <c r="H42" s="332"/>
      <c r="I42" s="334"/>
      <c r="J42" s="334"/>
      <c r="K42" s="330"/>
      <c r="L42" s="330"/>
      <c r="M42" s="330"/>
      <c r="N42" s="330"/>
      <c r="O42" s="330"/>
      <c r="P42" s="330"/>
      <c r="Q42" s="330"/>
      <c r="R42" s="330"/>
    </row>
    <row r="43" spans="2:18" ht="15.75">
      <c r="B43" s="332"/>
      <c r="C43" s="333"/>
      <c r="D43" s="333"/>
      <c r="E43" s="330"/>
      <c r="F43" s="330"/>
      <c r="G43" s="330"/>
      <c r="H43" s="332"/>
      <c r="I43" s="334"/>
      <c r="J43" s="334"/>
      <c r="K43" s="330"/>
      <c r="L43" s="330"/>
      <c r="M43" s="330"/>
      <c r="N43" s="330"/>
      <c r="O43" s="330"/>
      <c r="P43" s="330"/>
      <c r="Q43" s="330"/>
      <c r="R43" s="330"/>
    </row>
    <row r="44" spans="2:18" ht="15.75">
      <c r="B44" s="330"/>
      <c r="C44" s="330"/>
      <c r="D44" s="330"/>
      <c r="E44" s="330"/>
      <c r="F44" s="330"/>
      <c r="G44" s="330"/>
      <c r="H44" s="330"/>
      <c r="I44" s="330"/>
      <c r="J44" s="330"/>
      <c r="K44" s="330"/>
      <c r="L44" s="330"/>
      <c r="M44" s="330"/>
      <c r="N44" s="330"/>
      <c r="O44" s="330"/>
      <c r="P44" s="330"/>
      <c r="Q44" s="330"/>
      <c r="R44" s="330"/>
    </row>
    <row r="45" spans="2:18" ht="15.75">
      <c r="B45" s="335" t="s">
        <v>2276</v>
      </c>
      <c r="C45" s="336"/>
      <c r="D45" s="336"/>
      <c r="E45" s="336"/>
      <c r="F45" s="336"/>
      <c r="G45" s="336"/>
      <c r="H45" s="336"/>
      <c r="I45" s="336"/>
      <c r="J45" s="336"/>
      <c r="K45" s="336"/>
      <c r="L45" s="336"/>
      <c r="M45" s="336"/>
      <c r="N45" s="336"/>
      <c r="O45" s="337"/>
      <c r="P45" s="338"/>
      <c r="Q45" s="338"/>
      <c r="R45" s="330"/>
    </row>
    <row r="46" spans="2:18" ht="15.75" hidden="1">
      <c r="B46" s="339"/>
      <c r="C46" s="339"/>
      <c r="D46" s="339"/>
      <c r="E46" s="339"/>
      <c r="F46" s="339"/>
      <c r="G46" s="339"/>
      <c r="H46" s="339"/>
      <c r="I46" s="339"/>
      <c r="J46" s="339"/>
      <c r="K46" s="339"/>
      <c r="L46" s="339"/>
      <c r="M46" s="339"/>
      <c r="N46" s="339"/>
      <c r="O46" s="330"/>
      <c r="P46" s="330"/>
      <c r="Q46" s="330"/>
      <c r="R46" s="330"/>
    </row>
    <row r="47" spans="2:18" hidden="1">
      <c r="B47" s="328"/>
      <c r="C47" s="328"/>
      <c r="D47" s="328"/>
      <c r="E47" s="328"/>
      <c r="F47" s="328"/>
      <c r="G47" s="328"/>
      <c r="H47" s="328"/>
      <c r="I47" s="328"/>
      <c r="J47" s="328"/>
      <c r="K47" s="328"/>
      <c r="L47" s="328"/>
      <c r="M47" s="328"/>
      <c r="N47" s="328"/>
      <c r="O47" s="328"/>
    </row>
    <row r="48" spans="2:18" ht="15.75" hidden="1">
      <c r="B48" s="330"/>
      <c r="C48" s="330"/>
      <c r="D48" s="330"/>
      <c r="E48" s="330"/>
      <c r="F48" s="330"/>
      <c r="G48" s="330"/>
      <c r="H48" s="330"/>
      <c r="I48" s="330"/>
      <c r="J48" s="330"/>
      <c r="K48" s="330"/>
      <c r="L48" s="330"/>
      <c r="M48" s="330"/>
      <c r="N48" s="330"/>
      <c r="O48" s="330"/>
      <c r="P48" s="330"/>
      <c r="Q48" s="330"/>
      <c r="R48" s="330"/>
    </row>
    <row r="49" spans="2:18" hidden="1">
      <c r="B49" s="328"/>
      <c r="C49" s="328"/>
      <c r="D49" s="328"/>
      <c r="E49" s="328"/>
      <c r="F49" s="328"/>
      <c r="G49" s="328"/>
      <c r="H49" s="328"/>
      <c r="I49" s="328"/>
      <c r="J49" s="328"/>
      <c r="K49" s="328"/>
      <c r="L49" s="328"/>
      <c r="M49" s="328"/>
      <c r="N49" s="328"/>
      <c r="O49" s="328"/>
    </row>
    <row r="50" spans="2:18" ht="15.75">
      <c r="B50" s="340"/>
      <c r="C50" s="340"/>
      <c r="D50" s="340"/>
      <c r="E50" s="340"/>
      <c r="F50" s="340"/>
      <c r="G50" s="340"/>
      <c r="H50" s="330"/>
      <c r="I50" s="330"/>
      <c r="J50" s="330"/>
      <c r="K50" s="341"/>
      <c r="L50" s="341"/>
      <c r="M50" s="341"/>
      <c r="N50" s="341"/>
      <c r="O50" s="341"/>
      <c r="P50" s="341"/>
      <c r="Q50" s="341"/>
      <c r="R50" s="341"/>
    </row>
    <row r="51" spans="2:18" ht="18.75" hidden="1">
      <c r="B51" s="332" t="s">
        <v>2272</v>
      </c>
      <c r="C51" s="844">
        <v>0.25</v>
      </c>
      <c r="D51" s="844"/>
      <c r="E51" s="341" t="s">
        <v>2273</v>
      </c>
      <c r="F51" s="340"/>
      <c r="G51" s="340"/>
      <c r="H51" s="339" t="s">
        <v>2277</v>
      </c>
      <c r="I51" s="339"/>
      <c r="J51" s="330"/>
      <c r="K51" s="341"/>
      <c r="L51" s="844">
        <f t="shared" ref="L51:L64" si="1">IF(I28&lt;4,3*C51*I28*E7,3*C51*4*E7)</f>
        <v>0</v>
      </c>
      <c r="M51" s="844"/>
      <c r="N51" s="844"/>
      <c r="O51" s="330" t="s">
        <v>2278</v>
      </c>
      <c r="P51" s="341"/>
      <c r="Q51" s="341"/>
      <c r="R51" s="341"/>
    </row>
    <row r="52" spans="2:18" ht="18.75" hidden="1">
      <c r="B52" s="332" t="s">
        <v>2272</v>
      </c>
      <c r="C52" s="844">
        <v>0.32</v>
      </c>
      <c r="D52" s="844"/>
      <c r="E52" s="341" t="s">
        <v>2273</v>
      </c>
      <c r="F52" s="340"/>
      <c r="G52" s="340"/>
      <c r="H52" s="339" t="s">
        <v>2277</v>
      </c>
      <c r="I52" s="339"/>
      <c r="J52" s="330"/>
      <c r="K52" s="341"/>
      <c r="L52" s="844">
        <f t="shared" si="1"/>
        <v>0</v>
      </c>
      <c r="M52" s="844"/>
      <c r="N52" s="844"/>
      <c r="O52" s="330" t="s">
        <v>2278</v>
      </c>
      <c r="P52" s="341"/>
      <c r="Q52" s="341"/>
      <c r="R52" s="341"/>
    </row>
    <row r="53" spans="2:18" ht="18.75" hidden="1">
      <c r="B53" s="332" t="s">
        <v>2272</v>
      </c>
      <c r="C53" s="844">
        <v>0.4</v>
      </c>
      <c r="D53" s="844"/>
      <c r="E53" s="339" t="s">
        <v>2273</v>
      </c>
      <c r="F53" s="339"/>
      <c r="G53" s="339"/>
      <c r="H53" s="339" t="s">
        <v>2277</v>
      </c>
      <c r="I53" s="339"/>
      <c r="J53" s="339"/>
      <c r="K53" s="339"/>
      <c r="L53" s="844">
        <f t="shared" si="1"/>
        <v>0</v>
      </c>
      <c r="M53" s="844"/>
      <c r="N53" s="844"/>
      <c r="O53" s="330" t="s">
        <v>2278</v>
      </c>
      <c r="P53" s="330"/>
      <c r="Q53" s="330"/>
      <c r="R53" s="330"/>
    </row>
    <row r="54" spans="2:18" ht="18.75" hidden="1">
      <c r="B54" s="332" t="s">
        <v>2272</v>
      </c>
      <c r="C54" s="844">
        <v>0.5</v>
      </c>
      <c r="D54" s="844"/>
      <c r="E54" s="330" t="s">
        <v>2273</v>
      </c>
      <c r="F54" s="339"/>
      <c r="G54" s="339"/>
      <c r="H54" s="339" t="s">
        <v>2277</v>
      </c>
      <c r="I54" s="339"/>
      <c r="J54" s="339"/>
      <c r="K54" s="339"/>
      <c r="L54" s="844">
        <f t="shared" si="1"/>
        <v>0</v>
      </c>
      <c r="M54" s="844"/>
      <c r="N54" s="844"/>
      <c r="O54" s="330" t="s">
        <v>2278</v>
      </c>
      <c r="P54" s="330"/>
      <c r="Q54" s="330"/>
      <c r="R54" s="330"/>
    </row>
    <row r="55" spans="2:18" ht="18.75" hidden="1">
      <c r="B55" s="332" t="s">
        <v>2272</v>
      </c>
      <c r="C55" s="844">
        <v>0.6</v>
      </c>
      <c r="D55" s="844"/>
      <c r="E55" s="330" t="s">
        <v>2273</v>
      </c>
      <c r="F55" s="339"/>
      <c r="G55" s="339"/>
      <c r="H55" s="339" t="s">
        <v>2277</v>
      </c>
      <c r="I55" s="339"/>
      <c r="J55" s="339"/>
      <c r="K55" s="339"/>
      <c r="L55" s="844">
        <f t="shared" si="1"/>
        <v>0</v>
      </c>
      <c r="M55" s="844"/>
      <c r="N55" s="844"/>
      <c r="O55" s="330" t="s">
        <v>2278</v>
      </c>
      <c r="P55" s="330"/>
      <c r="Q55" s="330"/>
      <c r="R55" s="330"/>
    </row>
    <row r="56" spans="2:18" ht="18.75" hidden="1">
      <c r="B56" s="332" t="s">
        <v>2272</v>
      </c>
      <c r="C56" s="844">
        <v>0.65</v>
      </c>
      <c r="D56" s="844"/>
      <c r="E56" s="330" t="s">
        <v>2273</v>
      </c>
      <c r="F56" s="339"/>
      <c r="G56" s="339"/>
      <c r="H56" s="339" t="s">
        <v>2277</v>
      </c>
      <c r="I56" s="339"/>
      <c r="J56" s="339"/>
      <c r="K56" s="339"/>
      <c r="L56" s="844">
        <f t="shared" si="1"/>
        <v>0</v>
      </c>
      <c r="M56" s="844"/>
      <c r="N56" s="844"/>
      <c r="O56" s="330" t="s">
        <v>2278</v>
      </c>
      <c r="P56" s="330"/>
      <c r="Q56" s="330"/>
      <c r="R56" s="330"/>
    </row>
    <row r="57" spans="2:18" ht="18.75" hidden="1">
      <c r="B57" s="332" t="s">
        <v>2272</v>
      </c>
      <c r="C57" s="844">
        <v>0.75</v>
      </c>
      <c r="D57" s="844"/>
      <c r="E57" s="330" t="s">
        <v>2273</v>
      </c>
      <c r="F57" s="339"/>
      <c r="G57" s="339"/>
      <c r="H57" s="339" t="s">
        <v>2277</v>
      </c>
      <c r="I57" s="339"/>
      <c r="J57" s="339"/>
      <c r="K57" s="339"/>
      <c r="L57" s="844">
        <f t="shared" si="1"/>
        <v>0</v>
      </c>
      <c r="M57" s="844"/>
      <c r="N57" s="844"/>
      <c r="O57" s="330" t="s">
        <v>2278</v>
      </c>
      <c r="P57" s="330"/>
      <c r="Q57" s="330"/>
      <c r="R57" s="330"/>
    </row>
    <row r="58" spans="2:18" ht="18.75" hidden="1">
      <c r="B58" s="332" t="s">
        <v>2272</v>
      </c>
      <c r="C58" s="844">
        <v>0.8</v>
      </c>
      <c r="D58" s="844"/>
      <c r="E58" s="330" t="s">
        <v>2273</v>
      </c>
      <c r="F58" s="330"/>
      <c r="G58" s="330"/>
      <c r="H58" s="339" t="s">
        <v>2277</v>
      </c>
      <c r="I58" s="339"/>
      <c r="J58" s="339"/>
      <c r="K58" s="339"/>
      <c r="L58" s="844">
        <f t="shared" si="1"/>
        <v>0</v>
      </c>
      <c r="M58" s="844"/>
      <c r="N58" s="844"/>
      <c r="O58" s="330" t="s">
        <v>2278</v>
      </c>
      <c r="P58" s="330"/>
      <c r="Q58" s="330"/>
      <c r="R58" s="330"/>
    </row>
    <row r="59" spans="2:18" ht="18.75">
      <c r="B59" s="332" t="s">
        <v>2272</v>
      </c>
      <c r="C59" s="844">
        <v>0.15</v>
      </c>
      <c r="D59" s="844"/>
      <c r="E59" s="330" t="s">
        <v>2273</v>
      </c>
      <c r="F59" s="330"/>
      <c r="G59" s="330"/>
      <c r="H59" s="339" t="s">
        <v>2277</v>
      </c>
      <c r="I59" s="339"/>
      <c r="J59" s="339"/>
      <c r="K59" s="339"/>
      <c r="L59" s="844">
        <f t="shared" si="1"/>
        <v>92.339999999999989</v>
      </c>
      <c r="M59" s="844"/>
      <c r="N59" s="844"/>
      <c r="O59" s="330" t="s">
        <v>2278</v>
      </c>
      <c r="P59" s="330"/>
      <c r="Q59" s="330"/>
      <c r="R59" s="330"/>
    </row>
    <row r="60" spans="2:18" ht="18.75" hidden="1">
      <c r="B60" s="332" t="s">
        <v>2272</v>
      </c>
      <c r="C60" s="844">
        <v>1.2</v>
      </c>
      <c r="D60" s="844"/>
      <c r="E60" s="330" t="s">
        <v>2273</v>
      </c>
      <c r="F60" s="330"/>
      <c r="G60" s="330"/>
      <c r="H60" s="339" t="s">
        <v>2277</v>
      </c>
      <c r="I60" s="339"/>
      <c r="J60" s="339"/>
      <c r="K60" s="339"/>
      <c r="L60" s="844">
        <f t="shared" si="1"/>
        <v>0</v>
      </c>
      <c r="M60" s="844"/>
      <c r="N60" s="844"/>
      <c r="O60" s="330" t="s">
        <v>2278</v>
      </c>
      <c r="P60" s="330"/>
      <c r="Q60" s="330"/>
      <c r="R60" s="330"/>
    </row>
    <row r="61" spans="2:18" ht="18.75" hidden="1">
      <c r="B61" s="332" t="s">
        <v>2272</v>
      </c>
      <c r="C61" s="844">
        <v>1.5</v>
      </c>
      <c r="D61" s="844"/>
      <c r="E61" s="330" t="s">
        <v>2273</v>
      </c>
      <c r="F61" s="330"/>
      <c r="G61" s="330"/>
      <c r="H61" s="339" t="s">
        <v>2277</v>
      </c>
      <c r="I61" s="339"/>
      <c r="J61" s="339"/>
      <c r="K61" s="339"/>
      <c r="L61" s="844">
        <f t="shared" si="1"/>
        <v>0</v>
      </c>
      <c r="M61" s="844"/>
      <c r="N61" s="844"/>
      <c r="O61" s="330" t="s">
        <v>2278</v>
      </c>
      <c r="P61" s="330"/>
      <c r="Q61" s="330"/>
      <c r="R61" s="330"/>
    </row>
    <row r="62" spans="2:18" ht="18.75" hidden="1">
      <c r="B62" s="332" t="s">
        <v>2272</v>
      </c>
      <c r="C62" s="844">
        <v>2</v>
      </c>
      <c r="D62" s="844"/>
      <c r="E62" s="330" t="s">
        <v>2273</v>
      </c>
      <c r="F62" s="330"/>
      <c r="G62" s="330"/>
      <c r="H62" s="339" t="s">
        <v>2277</v>
      </c>
      <c r="I62" s="339"/>
      <c r="J62" s="339"/>
      <c r="K62" s="339"/>
      <c r="L62" s="844">
        <f t="shared" si="1"/>
        <v>0</v>
      </c>
      <c r="M62" s="844"/>
      <c r="N62" s="844"/>
      <c r="O62" s="330" t="s">
        <v>2278</v>
      </c>
      <c r="P62" s="330"/>
      <c r="Q62" s="330"/>
      <c r="R62" s="330"/>
    </row>
    <row r="63" spans="2:18" ht="18.75" hidden="1">
      <c r="B63" s="332" t="s">
        <v>2272</v>
      </c>
      <c r="C63" s="844">
        <v>2.5</v>
      </c>
      <c r="D63" s="844"/>
      <c r="E63" s="330" t="s">
        <v>2273</v>
      </c>
      <c r="F63" s="330"/>
      <c r="G63" s="330"/>
      <c r="H63" s="339" t="s">
        <v>2277</v>
      </c>
      <c r="I63" s="339"/>
      <c r="J63" s="339"/>
      <c r="K63" s="339"/>
      <c r="L63" s="844">
        <f t="shared" si="1"/>
        <v>0</v>
      </c>
      <c r="M63" s="844"/>
      <c r="N63" s="844"/>
      <c r="O63" s="330" t="s">
        <v>2278</v>
      </c>
      <c r="P63" s="330"/>
      <c r="Q63" s="330"/>
      <c r="R63" s="330"/>
    </row>
    <row r="64" spans="2:18" ht="18.75" hidden="1">
      <c r="B64" s="332" t="s">
        <v>2272</v>
      </c>
      <c r="C64" s="844">
        <v>3</v>
      </c>
      <c r="D64" s="844"/>
      <c r="E64" s="330" t="s">
        <v>2273</v>
      </c>
      <c r="F64" s="330"/>
      <c r="G64" s="330"/>
      <c r="H64" s="339" t="s">
        <v>2277</v>
      </c>
      <c r="I64" s="339"/>
      <c r="J64" s="339"/>
      <c r="K64" s="339"/>
      <c r="L64" s="844">
        <f t="shared" si="1"/>
        <v>0</v>
      </c>
      <c r="M64" s="844"/>
      <c r="N64" s="844"/>
      <c r="O64" s="330" t="s">
        <v>2278</v>
      </c>
      <c r="P64" s="330"/>
      <c r="Q64" s="330"/>
      <c r="R64" s="330"/>
    </row>
    <row r="65" spans="2:18" ht="15.75">
      <c r="B65" s="332"/>
      <c r="C65" s="342"/>
      <c r="D65" s="342"/>
      <c r="E65" s="330"/>
      <c r="F65" s="330"/>
      <c r="G65" s="330"/>
      <c r="H65" s="339"/>
      <c r="I65" s="339"/>
      <c r="J65" s="339"/>
      <c r="K65" s="339"/>
      <c r="L65" s="342"/>
      <c r="M65" s="342"/>
      <c r="N65" s="339"/>
      <c r="O65" s="330"/>
      <c r="P65" s="330"/>
      <c r="Q65" s="330"/>
      <c r="R65" s="330"/>
    </row>
    <row r="66" spans="2:18" ht="18.75">
      <c r="B66" s="332"/>
      <c r="C66" s="342"/>
      <c r="D66" s="342"/>
      <c r="E66" s="330"/>
      <c r="F66" s="330"/>
      <c r="G66" s="330" t="s">
        <v>2279</v>
      </c>
      <c r="H66" s="330"/>
      <c r="I66" s="330"/>
      <c r="J66" s="330"/>
      <c r="K66" s="330"/>
      <c r="L66" s="844">
        <f>L54+L55+L58+L59+L60+L61</f>
        <v>92.339999999999989</v>
      </c>
      <c r="M66" s="844"/>
      <c r="N66" s="844"/>
      <c r="O66" s="330" t="s">
        <v>2278</v>
      </c>
      <c r="P66" s="330"/>
      <c r="Q66" s="330"/>
      <c r="R66" s="330"/>
    </row>
    <row r="67" spans="2:18" ht="15.75">
      <c r="B67" s="330"/>
      <c r="C67" s="330"/>
      <c r="D67" s="330"/>
      <c r="E67" s="330"/>
      <c r="F67" s="330"/>
      <c r="G67" s="330"/>
      <c r="H67" s="330"/>
      <c r="I67" s="330"/>
      <c r="J67" s="330"/>
      <c r="K67" s="330"/>
      <c r="L67" s="330"/>
      <c r="M67" s="330"/>
      <c r="N67" s="330"/>
      <c r="O67" s="330"/>
      <c r="P67" s="330"/>
      <c r="Q67" s="330"/>
      <c r="R67" s="330"/>
    </row>
    <row r="68" spans="2:18" ht="15.75" hidden="1">
      <c r="B68" s="351" t="s">
        <v>2280</v>
      </c>
      <c r="C68" s="352"/>
      <c r="D68" s="352"/>
      <c r="E68" s="352"/>
      <c r="F68" s="352"/>
      <c r="G68" s="352"/>
      <c r="H68" s="352"/>
      <c r="I68" s="352"/>
      <c r="J68" s="352"/>
      <c r="K68" s="352"/>
      <c r="L68" s="352"/>
      <c r="M68" s="352"/>
      <c r="N68" s="352"/>
      <c r="O68" s="352"/>
      <c r="P68" s="352"/>
      <c r="Q68" s="352"/>
      <c r="R68" s="352"/>
    </row>
    <row r="69" spans="2:18" ht="15.75" hidden="1">
      <c r="B69" s="352"/>
      <c r="C69" s="352"/>
      <c r="D69" s="352"/>
      <c r="E69" s="352"/>
      <c r="F69" s="352"/>
      <c r="G69" s="352"/>
      <c r="H69" s="352"/>
      <c r="I69" s="352"/>
      <c r="J69" s="352"/>
      <c r="K69" s="352"/>
      <c r="L69" s="352"/>
      <c r="M69" s="352"/>
      <c r="N69" s="352"/>
      <c r="O69" s="352"/>
      <c r="P69" s="352"/>
      <c r="Q69" s="352"/>
      <c r="R69" s="352"/>
    </row>
    <row r="70" spans="2:18" hidden="1">
      <c r="B70" s="353"/>
      <c r="C70" s="353"/>
      <c r="D70" s="353"/>
      <c r="E70" s="353"/>
      <c r="F70" s="353"/>
      <c r="G70" s="353"/>
      <c r="H70" s="353"/>
      <c r="I70" s="353"/>
      <c r="J70" s="353"/>
      <c r="K70" s="353"/>
      <c r="L70" s="353"/>
      <c r="M70" s="353"/>
      <c r="N70" s="353"/>
      <c r="O70" s="353"/>
      <c r="P70" s="353"/>
      <c r="Q70" s="353"/>
      <c r="R70" s="353"/>
    </row>
    <row r="71" spans="2:18" ht="15.75" hidden="1">
      <c r="B71" s="352"/>
      <c r="C71" s="352"/>
      <c r="D71" s="352"/>
      <c r="E71" s="352"/>
      <c r="F71" s="352"/>
      <c r="G71" s="352"/>
      <c r="H71" s="352"/>
      <c r="I71" s="352"/>
      <c r="J71" s="352"/>
      <c r="K71" s="352"/>
      <c r="L71" s="352"/>
      <c r="M71" s="352"/>
      <c r="N71" s="352"/>
      <c r="O71" s="352"/>
      <c r="P71" s="352"/>
      <c r="Q71" s="352"/>
      <c r="R71" s="352"/>
    </row>
    <row r="72" spans="2:18" hidden="1">
      <c r="B72" s="353"/>
      <c r="C72" s="353"/>
      <c r="D72" s="353"/>
      <c r="E72" s="353"/>
      <c r="F72" s="353"/>
      <c r="G72" s="353"/>
      <c r="H72" s="353"/>
      <c r="I72" s="353"/>
      <c r="J72" s="353"/>
      <c r="K72" s="353"/>
      <c r="L72" s="353"/>
      <c r="M72" s="353"/>
      <c r="N72" s="353"/>
      <c r="O72" s="353"/>
      <c r="P72" s="353"/>
      <c r="Q72" s="353"/>
      <c r="R72" s="353"/>
    </row>
    <row r="73" spans="2:18" ht="15.75" hidden="1">
      <c r="B73" s="354"/>
      <c r="C73" s="354"/>
      <c r="D73" s="354"/>
      <c r="E73" s="354"/>
      <c r="F73" s="354"/>
      <c r="G73" s="354"/>
      <c r="H73" s="354"/>
      <c r="I73" s="354"/>
      <c r="J73" s="354"/>
      <c r="K73" s="354"/>
      <c r="L73" s="354"/>
      <c r="M73" s="354"/>
      <c r="N73" s="354"/>
      <c r="O73" s="352"/>
      <c r="P73" s="352"/>
      <c r="Q73" s="352"/>
      <c r="R73" s="352"/>
    </row>
    <row r="74" spans="2:18" ht="18.75" hidden="1">
      <c r="B74" s="355" t="s">
        <v>2272</v>
      </c>
      <c r="C74" s="844">
        <v>0.5</v>
      </c>
      <c r="D74" s="844"/>
      <c r="E74" s="352" t="s">
        <v>2273</v>
      </c>
      <c r="F74" s="354"/>
      <c r="G74" s="354"/>
      <c r="H74" s="354" t="s">
        <v>2333</v>
      </c>
      <c r="I74" s="354"/>
      <c r="J74" s="354"/>
      <c r="K74" s="354"/>
      <c r="L74" s="844">
        <f>IF(I28&gt;4,3*C74*(I28-4)*E10,0)</f>
        <v>0</v>
      </c>
      <c r="M74" s="844"/>
      <c r="N74" s="844"/>
      <c r="O74" s="352" t="s">
        <v>2278</v>
      </c>
      <c r="P74" s="352"/>
      <c r="Q74" s="352"/>
      <c r="R74" s="352"/>
    </row>
    <row r="75" spans="2:18" ht="18.75" hidden="1">
      <c r="B75" s="355" t="s">
        <v>2272</v>
      </c>
      <c r="C75" s="844">
        <v>0.6</v>
      </c>
      <c r="D75" s="844"/>
      <c r="E75" s="352" t="s">
        <v>2273</v>
      </c>
      <c r="F75" s="354"/>
      <c r="G75" s="354"/>
      <c r="H75" s="354" t="s">
        <v>2333</v>
      </c>
      <c r="I75" s="354"/>
      <c r="J75" s="354"/>
      <c r="K75" s="354"/>
      <c r="L75" s="844">
        <f>IF(I29&gt;4,3*C75*(I29-4)*E11,0)</f>
        <v>0</v>
      </c>
      <c r="M75" s="844"/>
      <c r="N75" s="844"/>
      <c r="O75" s="352" t="s">
        <v>2278</v>
      </c>
      <c r="P75" s="352"/>
      <c r="Q75" s="352"/>
      <c r="R75" s="352"/>
    </row>
    <row r="76" spans="2:18" ht="15.75" hidden="1">
      <c r="B76" s="355"/>
      <c r="C76" s="356"/>
      <c r="D76" s="356"/>
      <c r="E76" s="352"/>
      <c r="F76" s="354"/>
      <c r="G76" s="354"/>
      <c r="H76" s="354"/>
      <c r="I76" s="354"/>
      <c r="J76" s="354"/>
      <c r="K76" s="354"/>
      <c r="L76" s="354"/>
      <c r="M76" s="354"/>
      <c r="N76" s="354"/>
      <c r="O76" s="352"/>
      <c r="P76" s="352"/>
      <c r="Q76" s="352"/>
      <c r="R76" s="352"/>
    </row>
    <row r="77" spans="2:18" ht="18.75" hidden="1">
      <c r="B77" s="355" t="s">
        <v>2272</v>
      </c>
      <c r="C77" s="844">
        <v>0.8</v>
      </c>
      <c r="D77" s="844"/>
      <c r="E77" s="352" t="s">
        <v>2273</v>
      </c>
      <c r="F77" s="352"/>
      <c r="G77" s="352"/>
      <c r="H77" s="354" t="s">
        <v>2333</v>
      </c>
      <c r="I77" s="354"/>
      <c r="J77" s="354"/>
      <c r="K77" s="354"/>
      <c r="L77" s="844">
        <f>IF(I30&gt;4,(1.2+C77)*(I30-4)*E14,0)</f>
        <v>0</v>
      </c>
      <c r="M77" s="844"/>
      <c r="N77" s="844"/>
      <c r="O77" s="352" t="s">
        <v>2278</v>
      </c>
      <c r="P77" s="352"/>
      <c r="Q77" s="352"/>
      <c r="R77" s="352"/>
    </row>
    <row r="78" spans="2:18" ht="18.75" hidden="1">
      <c r="B78" s="355" t="s">
        <v>2272</v>
      </c>
      <c r="C78" s="844">
        <v>1</v>
      </c>
      <c r="D78" s="844"/>
      <c r="E78" s="352" t="s">
        <v>2273</v>
      </c>
      <c r="F78" s="352"/>
      <c r="G78" s="352"/>
      <c r="H78" s="354" t="s">
        <v>2333</v>
      </c>
      <c r="I78" s="354"/>
      <c r="J78" s="354"/>
      <c r="K78" s="354"/>
      <c r="L78" s="844">
        <f>IF(I31&gt;4,(1.2+C78)*(I31-4)*E15,0)</f>
        <v>0</v>
      </c>
      <c r="M78" s="844"/>
      <c r="N78" s="844"/>
      <c r="O78" s="352" t="s">
        <v>2278</v>
      </c>
      <c r="P78" s="352"/>
      <c r="Q78" s="352"/>
      <c r="R78" s="352"/>
    </row>
    <row r="79" spans="2:18" ht="18.75" hidden="1">
      <c r="B79" s="355" t="s">
        <v>2272</v>
      </c>
      <c r="C79" s="844">
        <v>1.2</v>
      </c>
      <c r="D79" s="844"/>
      <c r="E79" s="352" t="s">
        <v>2273</v>
      </c>
      <c r="F79" s="352"/>
      <c r="G79" s="352"/>
      <c r="H79" s="354" t="s">
        <v>2333</v>
      </c>
      <c r="I79" s="354"/>
      <c r="J79" s="354"/>
      <c r="K79" s="354"/>
      <c r="L79" s="844">
        <f>IF(I32&gt;4,(1.2+C79)*(I32-4)*E16,0)</f>
        <v>0</v>
      </c>
      <c r="M79" s="844"/>
      <c r="N79" s="844"/>
      <c r="O79" s="352" t="s">
        <v>2278</v>
      </c>
      <c r="P79" s="352"/>
      <c r="Q79" s="352"/>
      <c r="R79" s="352"/>
    </row>
    <row r="80" spans="2:18" ht="18.75" hidden="1">
      <c r="B80" s="355" t="s">
        <v>2272</v>
      </c>
      <c r="C80" s="844">
        <v>1.5</v>
      </c>
      <c r="D80" s="844"/>
      <c r="E80" s="352" t="s">
        <v>2273</v>
      </c>
      <c r="F80" s="352"/>
      <c r="G80" s="352"/>
      <c r="H80" s="354" t="s">
        <v>2333</v>
      </c>
      <c r="I80" s="354"/>
      <c r="J80" s="354"/>
      <c r="K80" s="354"/>
      <c r="L80" s="844">
        <f>IF(I33&gt;4,(1.2+C80)*(I33-4)*E17,0)</f>
        <v>0</v>
      </c>
      <c r="M80" s="844"/>
      <c r="N80" s="844"/>
      <c r="O80" s="352" t="s">
        <v>2278</v>
      </c>
      <c r="P80" s="352"/>
      <c r="Q80" s="352"/>
      <c r="R80" s="352"/>
    </row>
    <row r="81" spans="2:18" ht="15.75" hidden="1">
      <c r="B81" s="352"/>
      <c r="C81" s="352"/>
      <c r="D81" s="352"/>
      <c r="E81" s="352"/>
      <c r="F81" s="352"/>
      <c r="G81" s="352"/>
      <c r="H81" s="352"/>
      <c r="I81" s="352"/>
      <c r="J81" s="352"/>
      <c r="K81" s="352"/>
      <c r="L81" s="352"/>
      <c r="M81" s="352"/>
      <c r="N81" s="352"/>
      <c r="O81" s="352"/>
      <c r="P81" s="352"/>
      <c r="Q81" s="352"/>
      <c r="R81" s="352"/>
    </row>
    <row r="82" spans="2:18" ht="18.75" hidden="1">
      <c r="B82" s="352"/>
      <c r="C82" s="352"/>
      <c r="D82" s="352"/>
      <c r="E82" s="352"/>
      <c r="F82" s="352"/>
      <c r="G82" s="352" t="s">
        <v>2334</v>
      </c>
      <c r="H82" s="352"/>
      <c r="I82" s="352"/>
      <c r="J82" s="352"/>
      <c r="K82" s="352"/>
      <c r="L82" s="844">
        <f>L74+L75+L77+L78+L79+L80</f>
        <v>0</v>
      </c>
      <c r="M82" s="844"/>
      <c r="N82" s="844"/>
      <c r="O82" s="352" t="s">
        <v>2278</v>
      </c>
      <c r="P82" s="352"/>
      <c r="Q82" s="352"/>
      <c r="R82" s="352"/>
    </row>
    <row r="83" spans="2:18" ht="15.75" hidden="1">
      <c r="B83" s="330"/>
      <c r="C83" s="330"/>
      <c r="D83" s="330"/>
      <c r="E83" s="330"/>
      <c r="F83" s="330"/>
      <c r="G83" s="330"/>
      <c r="H83" s="330"/>
      <c r="I83" s="330"/>
      <c r="J83" s="330"/>
      <c r="K83" s="330"/>
      <c r="L83" s="330"/>
      <c r="M83" s="330"/>
      <c r="N83" s="330"/>
      <c r="O83" s="330"/>
      <c r="P83" s="330"/>
      <c r="Q83" s="330"/>
      <c r="R83" s="330"/>
    </row>
    <row r="84" spans="2:18" ht="15.75">
      <c r="B84" s="335" t="s">
        <v>2282</v>
      </c>
      <c r="C84" s="336"/>
      <c r="D84" s="336"/>
      <c r="E84" s="336"/>
      <c r="F84" s="336"/>
      <c r="G84" s="336"/>
      <c r="H84" s="336"/>
      <c r="I84" s="336"/>
      <c r="J84" s="336"/>
      <c r="K84" s="336"/>
      <c r="L84" s="336"/>
      <c r="M84" s="336"/>
      <c r="N84" s="336"/>
      <c r="O84" s="337"/>
      <c r="P84" s="338"/>
      <c r="Q84" s="338"/>
      <c r="R84" s="330"/>
    </row>
    <row r="85" spans="2:18" ht="15.75">
      <c r="B85" s="330"/>
      <c r="C85" s="330"/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</row>
    <row r="86" spans="2:18" ht="18.75">
      <c r="B86" s="330" t="s">
        <v>2283</v>
      </c>
      <c r="C86" s="330"/>
      <c r="D86" s="330"/>
      <c r="E86" s="330"/>
      <c r="F86" s="330"/>
      <c r="G86" s="330"/>
      <c r="H86" s="330"/>
      <c r="I86" s="330"/>
      <c r="J86" s="330"/>
      <c r="K86" s="330"/>
      <c r="L86" s="330"/>
      <c r="M86" s="330"/>
      <c r="N86" s="330"/>
      <c r="O86" s="330"/>
      <c r="P86" s="330"/>
      <c r="Q86" s="330"/>
      <c r="R86" s="330"/>
    </row>
    <row r="87" spans="2:18" ht="15.75">
      <c r="B87" s="330"/>
      <c r="C87" s="330"/>
      <c r="D87" s="330"/>
      <c r="E87" s="330"/>
      <c r="F87" s="330"/>
      <c r="G87" s="330"/>
      <c r="H87" s="330"/>
      <c r="I87" s="330"/>
      <c r="J87" s="330"/>
      <c r="K87" s="330"/>
      <c r="L87" s="330"/>
      <c r="M87" s="330"/>
      <c r="N87" s="330"/>
      <c r="O87" s="330"/>
      <c r="P87" s="330"/>
      <c r="Q87" s="330"/>
      <c r="R87" s="330"/>
    </row>
    <row r="88" spans="2:18" ht="18.75" hidden="1">
      <c r="B88" s="332" t="s">
        <v>2272</v>
      </c>
      <c r="C88" s="844">
        <v>0.25</v>
      </c>
      <c r="D88" s="844"/>
      <c r="E88" s="330" t="s">
        <v>2273</v>
      </c>
      <c r="F88" s="330"/>
      <c r="G88" s="330" t="s">
        <v>2284</v>
      </c>
      <c r="H88" s="332" t="s">
        <v>2275</v>
      </c>
      <c r="I88" s="844">
        <f t="shared" ref="I88:I101" si="2">(3.1416*((C88+0.2*C88)*(C88+0.2*C88)))/4</f>
        <v>7.0685999999999999E-2</v>
      </c>
      <c r="J88" s="844"/>
      <c r="K88" s="330" t="s">
        <v>2285</v>
      </c>
      <c r="L88" s="330"/>
      <c r="M88" s="330"/>
      <c r="N88" s="330"/>
      <c r="O88" s="330"/>
      <c r="P88" s="330"/>
      <c r="Q88" s="330"/>
      <c r="R88" s="330"/>
    </row>
    <row r="89" spans="2:18" ht="18.75" hidden="1">
      <c r="B89" s="332" t="s">
        <v>2272</v>
      </c>
      <c r="C89" s="844">
        <v>0.32</v>
      </c>
      <c r="D89" s="844"/>
      <c r="E89" s="330" t="s">
        <v>2273</v>
      </c>
      <c r="F89" s="330"/>
      <c r="G89" s="330" t="s">
        <v>2284</v>
      </c>
      <c r="H89" s="332" t="s">
        <v>2275</v>
      </c>
      <c r="I89" s="844">
        <f t="shared" si="2"/>
        <v>0.11581194240000001</v>
      </c>
      <c r="J89" s="844"/>
      <c r="K89" s="330" t="s">
        <v>2285</v>
      </c>
      <c r="L89" s="330"/>
      <c r="M89" s="330"/>
      <c r="N89" s="330"/>
      <c r="O89" s="330"/>
      <c r="P89" s="330"/>
      <c r="Q89" s="330"/>
      <c r="R89" s="330"/>
    </row>
    <row r="90" spans="2:18" ht="18.75" hidden="1">
      <c r="B90" s="332" t="s">
        <v>2272</v>
      </c>
      <c r="C90" s="844">
        <v>0.4</v>
      </c>
      <c r="D90" s="844"/>
      <c r="E90" s="330" t="s">
        <v>2273</v>
      </c>
      <c r="F90" s="330"/>
      <c r="G90" s="330" t="s">
        <v>2284</v>
      </c>
      <c r="H90" s="332" t="s">
        <v>2275</v>
      </c>
      <c r="I90" s="844">
        <f t="shared" si="2"/>
        <v>0.18095616000000003</v>
      </c>
      <c r="J90" s="844"/>
      <c r="K90" s="330" t="s">
        <v>2285</v>
      </c>
      <c r="L90" s="330"/>
      <c r="M90" s="330"/>
      <c r="N90" s="330"/>
      <c r="O90" s="330"/>
      <c r="P90" s="330"/>
      <c r="Q90" s="330"/>
      <c r="R90" s="330"/>
    </row>
    <row r="91" spans="2:18" ht="18.75" hidden="1">
      <c r="B91" s="332" t="s">
        <v>2272</v>
      </c>
      <c r="C91" s="844">
        <v>0.5</v>
      </c>
      <c r="D91" s="844"/>
      <c r="E91" s="330" t="s">
        <v>2273</v>
      </c>
      <c r="F91" s="330"/>
      <c r="G91" s="330" t="s">
        <v>2284</v>
      </c>
      <c r="H91" s="332" t="s">
        <v>2275</v>
      </c>
      <c r="I91" s="844">
        <f t="shared" si="2"/>
        <v>0.282744</v>
      </c>
      <c r="J91" s="844"/>
      <c r="K91" s="330" t="s">
        <v>2285</v>
      </c>
      <c r="L91" s="330"/>
      <c r="M91" s="330"/>
      <c r="N91" s="330"/>
      <c r="O91" s="330"/>
      <c r="P91" s="330"/>
      <c r="Q91" s="330"/>
      <c r="R91" s="330"/>
    </row>
    <row r="92" spans="2:18" ht="18.75" hidden="1">
      <c r="B92" s="332" t="s">
        <v>2272</v>
      </c>
      <c r="C92" s="844">
        <v>0.6</v>
      </c>
      <c r="D92" s="844"/>
      <c r="E92" s="330" t="s">
        <v>2273</v>
      </c>
      <c r="F92" s="330"/>
      <c r="G92" s="330" t="s">
        <v>2284</v>
      </c>
      <c r="H92" s="332" t="s">
        <v>2275</v>
      </c>
      <c r="I92" s="844">
        <f t="shared" si="2"/>
        <v>0.40715135999999996</v>
      </c>
      <c r="J92" s="844"/>
      <c r="K92" s="330" t="s">
        <v>2285</v>
      </c>
      <c r="L92" s="330"/>
      <c r="M92" s="330"/>
      <c r="N92" s="330"/>
      <c r="O92" s="330"/>
      <c r="P92" s="330"/>
      <c r="Q92" s="330"/>
      <c r="R92" s="330"/>
    </row>
    <row r="93" spans="2:18" ht="18.75" hidden="1">
      <c r="B93" s="332" t="s">
        <v>2272</v>
      </c>
      <c r="C93" s="844">
        <v>0.65</v>
      </c>
      <c r="D93" s="844"/>
      <c r="E93" s="330" t="s">
        <v>2273</v>
      </c>
      <c r="F93" s="330"/>
      <c r="G93" s="330" t="s">
        <v>2284</v>
      </c>
      <c r="H93" s="332" t="s">
        <v>2275</v>
      </c>
      <c r="I93" s="844">
        <f t="shared" si="2"/>
        <v>0.47783736000000004</v>
      </c>
      <c r="J93" s="844"/>
      <c r="K93" s="330" t="s">
        <v>2285</v>
      </c>
      <c r="L93" s="330"/>
      <c r="M93" s="330"/>
      <c r="N93" s="330"/>
      <c r="O93" s="330"/>
      <c r="P93" s="330"/>
      <c r="Q93" s="330"/>
      <c r="R93" s="330"/>
    </row>
    <row r="94" spans="2:18" ht="18.75" hidden="1">
      <c r="B94" s="332" t="s">
        <v>2272</v>
      </c>
      <c r="C94" s="844">
        <v>0.75</v>
      </c>
      <c r="D94" s="844"/>
      <c r="E94" s="330" t="s">
        <v>2273</v>
      </c>
      <c r="F94" s="330"/>
      <c r="G94" s="330" t="s">
        <v>2284</v>
      </c>
      <c r="H94" s="332" t="s">
        <v>2275</v>
      </c>
      <c r="I94" s="844">
        <f t="shared" si="2"/>
        <v>0.63617400000000002</v>
      </c>
      <c r="J94" s="844"/>
      <c r="K94" s="330" t="s">
        <v>2285</v>
      </c>
      <c r="L94" s="330"/>
      <c r="M94" s="330"/>
      <c r="N94" s="330"/>
      <c r="O94" s="330"/>
      <c r="P94" s="330"/>
      <c r="Q94" s="330"/>
      <c r="R94" s="330"/>
    </row>
    <row r="95" spans="2:18" ht="18.75" hidden="1">
      <c r="B95" s="332" t="s">
        <v>2272</v>
      </c>
      <c r="C95" s="844">
        <v>0.8</v>
      </c>
      <c r="D95" s="844"/>
      <c r="E95" s="330" t="s">
        <v>2273</v>
      </c>
      <c r="F95" s="330"/>
      <c r="G95" s="330" t="s">
        <v>2284</v>
      </c>
      <c r="H95" s="332" t="s">
        <v>2275</v>
      </c>
      <c r="I95" s="844">
        <f t="shared" si="2"/>
        <v>0.72382464000000013</v>
      </c>
      <c r="J95" s="844"/>
      <c r="K95" s="330" t="s">
        <v>2285</v>
      </c>
      <c r="L95" s="330"/>
      <c r="M95" s="330"/>
      <c r="N95" s="330"/>
      <c r="O95" s="330"/>
      <c r="P95" s="330"/>
      <c r="Q95" s="330"/>
      <c r="R95" s="330"/>
    </row>
    <row r="96" spans="2:18" ht="18.75">
      <c r="B96" s="332" t="s">
        <v>2272</v>
      </c>
      <c r="C96" s="844">
        <v>0.15</v>
      </c>
      <c r="D96" s="844"/>
      <c r="E96" s="330" t="s">
        <v>2273</v>
      </c>
      <c r="F96" s="330"/>
      <c r="G96" s="330" t="s">
        <v>2284</v>
      </c>
      <c r="H96" s="332" t="s">
        <v>2275</v>
      </c>
      <c r="I96" s="844">
        <f t="shared" si="2"/>
        <v>2.5446959999999998E-2</v>
      </c>
      <c r="J96" s="844"/>
      <c r="K96" s="330" t="s">
        <v>2285</v>
      </c>
      <c r="L96" s="330"/>
      <c r="M96" s="330"/>
      <c r="N96" s="330"/>
      <c r="O96" s="330"/>
      <c r="P96" s="330"/>
      <c r="Q96" s="330"/>
      <c r="R96" s="330"/>
    </row>
    <row r="97" spans="2:18" ht="18.75" hidden="1">
      <c r="B97" s="332" t="s">
        <v>2272</v>
      </c>
      <c r="C97" s="844">
        <v>1.2</v>
      </c>
      <c r="D97" s="844"/>
      <c r="E97" s="330" t="s">
        <v>2273</v>
      </c>
      <c r="F97" s="330"/>
      <c r="G97" s="330" t="s">
        <v>2284</v>
      </c>
      <c r="H97" s="332" t="s">
        <v>2275</v>
      </c>
      <c r="I97" s="844">
        <f t="shared" si="2"/>
        <v>1.6286054399999998</v>
      </c>
      <c r="J97" s="844"/>
      <c r="K97" s="330" t="s">
        <v>2285</v>
      </c>
      <c r="L97" s="330"/>
      <c r="M97" s="330"/>
      <c r="N97" s="330"/>
      <c r="O97" s="330"/>
      <c r="P97" s="330"/>
      <c r="Q97" s="330"/>
      <c r="R97" s="330"/>
    </row>
    <row r="98" spans="2:18" ht="18.75" hidden="1">
      <c r="B98" s="332" t="s">
        <v>2272</v>
      </c>
      <c r="C98" s="844">
        <v>1.5</v>
      </c>
      <c r="D98" s="844"/>
      <c r="E98" s="330" t="s">
        <v>2273</v>
      </c>
      <c r="F98" s="330"/>
      <c r="G98" s="330" t="s">
        <v>2284</v>
      </c>
      <c r="H98" s="332" t="s">
        <v>2275</v>
      </c>
      <c r="I98" s="844">
        <f t="shared" si="2"/>
        <v>2.5446960000000001</v>
      </c>
      <c r="J98" s="844"/>
      <c r="K98" s="330" t="s">
        <v>2285</v>
      </c>
      <c r="L98" s="330"/>
      <c r="M98" s="330"/>
      <c r="N98" s="330"/>
      <c r="O98" s="330"/>
      <c r="P98" s="330"/>
      <c r="Q98" s="330"/>
      <c r="R98" s="330"/>
    </row>
    <row r="99" spans="2:18" ht="18.75" hidden="1">
      <c r="B99" s="332" t="s">
        <v>2272</v>
      </c>
      <c r="C99" s="844">
        <v>2</v>
      </c>
      <c r="D99" s="844"/>
      <c r="E99" s="330" t="s">
        <v>2273</v>
      </c>
      <c r="F99" s="330"/>
      <c r="G99" s="330" t="s">
        <v>2284</v>
      </c>
      <c r="H99" s="332" t="s">
        <v>2275</v>
      </c>
      <c r="I99" s="844">
        <f t="shared" si="2"/>
        <v>4.5239039999999999</v>
      </c>
      <c r="J99" s="844"/>
      <c r="K99" s="330" t="s">
        <v>2285</v>
      </c>
      <c r="L99" s="330"/>
      <c r="M99" s="330"/>
      <c r="N99" s="330"/>
      <c r="O99" s="330"/>
      <c r="P99" s="330"/>
      <c r="Q99" s="330"/>
      <c r="R99" s="330"/>
    </row>
    <row r="100" spans="2:18" ht="18.75" hidden="1">
      <c r="B100" s="332" t="s">
        <v>2272</v>
      </c>
      <c r="C100" s="844">
        <v>2.5</v>
      </c>
      <c r="D100" s="844"/>
      <c r="E100" s="330" t="s">
        <v>2273</v>
      </c>
      <c r="F100" s="330"/>
      <c r="G100" s="330" t="s">
        <v>2284</v>
      </c>
      <c r="H100" s="332" t="s">
        <v>2275</v>
      </c>
      <c r="I100" s="844">
        <f t="shared" si="2"/>
        <v>7.0686</v>
      </c>
      <c r="J100" s="844"/>
      <c r="K100" s="330" t="s">
        <v>2285</v>
      </c>
      <c r="L100" s="330"/>
      <c r="M100" s="330"/>
      <c r="N100" s="330"/>
      <c r="O100" s="330"/>
      <c r="P100" s="330"/>
      <c r="Q100" s="330"/>
      <c r="R100" s="330"/>
    </row>
    <row r="101" spans="2:18" ht="18.75" hidden="1">
      <c r="B101" s="332" t="s">
        <v>2272</v>
      </c>
      <c r="C101" s="844">
        <v>3</v>
      </c>
      <c r="D101" s="844"/>
      <c r="E101" s="330" t="s">
        <v>2273</v>
      </c>
      <c r="F101" s="330"/>
      <c r="G101" s="330" t="s">
        <v>2284</v>
      </c>
      <c r="H101" s="332" t="s">
        <v>2275</v>
      </c>
      <c r="I101" s="844">
        <f t="shared" si="2"/>
        <v>10.178784</v>
      </c>
      <c r="J101" s="844"/>
      <c r="K101" s="330" t="s">
        <v>2285</v>
      </c>
      <c r="L101" s="330"/>
      <c r="M101" s="330"/>
      <c r="N101" s="330"/>
      <c r="O101" s="330"/>
      <c r="P101" s="330"/>
      <c r="Q101" s="330"/>
      <c r="R101" s="330"/>
    </row>
    <row r="102" spans="2:18" ht="15.75">
      <c r="B102" s="330"/>
      <c r="C102" s="330"/>
      <c r="D102" s="330"/>
      <c r="E102" s="330"/>
      <c r="F102" s="330"/>
      <c r="G102" s="330"/>
      <c r="H102" s="330"/>
      <c r="I102" s="330"/>
      <c r="J102" s="330"/>
      <c r="K102" s="330"/>
      <c r="L102" s="330"/>
      <c r="M102" s="330"/>
      <c r="N102" s="330"/>
      <c r="O102" s="330"/>
      <c r="P102" s="330"/>
      <c r="Q102" s="330"/>
      <c r="R102" s="330"/>
    </row>
    <row r="103" spans="2:18" ht="18.75">
      <c r="B103" s="344" t="s">
        <v>2286</v>
      </c>
      <c r="C103" s="330"/>
      <c r="D103" s="330"/>
      <c r="E103" s="330"/>
      <c r="F103" s="330"/>
      <c r="G103" s="330"/>
      <c r="H103" s="330"/>
      <c r="I103" s="330"/>
      <c r="J103" s="330"/>
      <c r="K103" s="330"/>
      <c r="L103" s="330"/>
      <c r="M103" s="330"/>
      <c r="N103" s="330"/>
      <c r="O103" s="330"/>
      <c r="P103" s="330"/>
      <c r="Q103" s="330"/>
      <c r="R103" s="330"/>
    </row>
    <row r="104" spans="2:18" ht="15.75">
      <c r="B104" s="330"/>
      <c r="C104" s="330"/>
      <c r="D104" s="330"/>
      <c r="E104" s="330"/>
      <c r="F104" s="330"/>
      <c r="G104" s="330"/>
      <c r="H104" s="330"/>
      <c r="I104" s="330"/>
      <c r="J104" s="330"/>
      <c r="K104" s="330"/>
      <c r="L104" s="330"/>
      <c r="M104" s="330"/>
      <c r="N104" s="330"/>
      <c r="O104" s="330"/>
      <c r="P104" s="330"/>
      <c r="Q104" s="330"/>
      <c r="R104" s="330"/>
    </row>
    <row r="105" spans="2:18" ht="18.75" hidden="1">
      <c r="B105" s="332" t="s">
        <v>2272</v>
      </c>
      <c r="C105" s="844">
        <v>0.25</v>
      </c>
      <c r="D105" s="844"/>
      <c r="E105" s="330" t="s">
        <v>2273</v>
      </c>
      <c r="F105" s="330"/>
      <c r="G105" s="330" t="s">
        <v>2287</v>
      </c>
      <c r="H105" s="330"/>
      <c r="I105" s="330"/>
      <c r="J105" s="332" t="s">
        <v>2275</v>
      </c>
      <c r="K105" s="844">
        <f t="shared" ref="K105:K111" si="3">(L51+L71)-K156-(I88*E7)</f>
        <v>0</v>
      </c>
      <c r="L105" s="844"/>
      <c r="M105" s="844"/>
      <c r="N105" s="330" t="s">
        <v>2278</v>
      </c>
      <c r="O105" s="330"/>
      <c r="P105" s="330"/>
      <c r="Q105" s="330"/>
      <c r="R105" s="330"/>
    </row>
    <row r="106" spans="2:18" ht="18.75" hidden="1">
      <c r="B106" s="332" t="s">
        <v>2272</v>
      </c>
      <c r="C106" s="844">
        <v>0.32</v>
      </c>
      <c r="D106" s="844"/>
      <c r="E106" s="330" t="s">
        <v>2273</v>
      </c>
      <c r="F106" s="330"/>
      <c r="G106" s="330" t="s">
        <v>2287</v>
      </c>
      <c r="H106" s="330"/>
      <c r="I106" s="330"/>
      <c r="J106" s="332" t="s">
        <v>2275</v>
      </c>
      <c r="K106" s="844">
        <f t="shared" si="3"/>
        <v>0</v>
      </c>
      <c r="L106" s="844"/>
      <c r="M106" s="844"/>
      <c r="N106" s="330" t="s">
        <v>2278</v>
      </c>
      <c r="O106" s="330"/>
      <c r="P106" s="330"/>
      <c r="Q106" s="330"/>
      <c r="R106" s="330"/>
    </row>
    <row r="107" spans="2:18" ht="18.75" hidden="1">
      <c r="B107" s="332" t="s">
        <v>2272</v>
      </c>
      <c r="C107" s="844">
        <v>0.4</v>
      </c>
      <c r="D107" s="844"/>
      <c r="E107" s="330" t="s">
        <v>2273</v>
      </c>
      <c r="F107" s="330"/>
      <c r="G107" s="330" t="s">
        <v>2287</v>
      </c>
      <c r="H107" s="330"/>
      <c r="I107" s="330"/>
      <c r="J107" s="332" t="s">
        <v>2275</v>
      </c>
      <c r="K107" s="844">
        <f t="shared" si="3"/>
        <v>0</v>
      </c>
      <c r="L107" s="844"/>
      <c r="M107" s="844"/>
      <c r="N107" s="330" t="s">
        <v>2278</v>
      </c>
      <c r="O107" s="330"/>
      <c r="P107" s="330"/>
      <c r="Q107" s="330"/>
      <c r="R107" s="330"/>
    </row>
    <row r="108" spans="2:18" ht="18.75" hidden="1">
      <c r="B108" s="332" t="s">
        <v>2272</v>
      </c>
      <c r="C108" s="844">
        <v>0.5</v>
      </c>
      <c r="D108" s="844"/>
      <c r="E108" s="330" t="s">
        <v>2273</v>
      </c>
      <c r="F108" s="330"/>
      <c r="G108" s="330" t="s">
        <v>2287</v>
      </c>
      <c r="H108" s="330"/>
      <c r="I108" s="330"/>
      <c r="J108" s="332" t="s">
        <v>2275</v>
      </c>
      <c r="K108" s="844">
        <f t="shared" si="3"/>
        <v>0</v>
      </c>
      <c r="L108" s="844"/>
      <c r="M108" s="844"/>
      <c r="N108" s="330" t="s">
        <v>2278</v>
      </c>
      <c r="O108" s="330"/>
      <c r="P108" s="330"/>
      <c r="Q108" s="330"/>
      <c r="R108" s="330"/>
    </row>
    <row r="109" spans="2:18" ht="18.75" hidden="1">
      <c r="B109" s="332" t="s">
        <v>2272</v>
      </c>
      <c r="C109" s="844">
        <v>0.6</v>
      </c>
      <c r="D109" s="844"/>
      <c r="E109" s="330" t="s">
        <v>2273</v>
      </c>
      <c r="F109" s="330"/>
      <c r="G109" s="330" t="s">
        <v>2287</v>
      </c>
      <c r="H109" s="330"/>
      <c r="I109" s="330"/>
      <c r="J109" s="332" t="s">
        <v>2275</v>
      </c>
      <c r="K109" s="844">
        <f t="shared" si="3"/>
        <v>0</v>
      </c>
      <c r="L109" s="844"/>
      <c r="M109" s="844"/>
      <c r="N109" s="330" t="s">
        <v>2278</v>
      </c>
      <c r="O109" s="330"/>
      <c r="P109" s="330"/>
      <c r="Q109" s="330"/>
      <c r="R109" s="330"/>
    </row>
    <row r="110" spans="2:18" ht="18.75" hidden="1">
      <c r="B110" s="332" t="s">
        <v>2272</v>
      </c>
      <c r="C110" s="844">
        <v>0.65</v>
      </c>
      <c r="D110" s="844"/>
      <c r="E110" s="330" t="s">
        <v>2273</v>
      </c>
      <c r="F110" s="330"/>
      <c r="G110" s="330" t="s">
        <v>2287</v>
      </c>
      <c r="H110" s="330"/>
      <c r="I110" s="330"/>
      <c r="J110" s="332" t="s">
        <v>2275</v>
      </c>
      <c r="K110" s="844">
        <f t="shared" si="3"/>
        <v>0</v>
      </c>
      <c r="L110" s="844"/>
      <c r="M110" s="844"/>
      <c r="N110" s="330" t="s">
        <v>2278</v>
      </c>
      <c r="O110" s="330"/>
      <c r="P110" s="330"/>
      <c r="Q110" s="330"/>
      <c r="R110" s="330"/>
    </row>
    <row r="111" spans="2:18" ht="18.75" hidden="1">
      <c r="B111" s="332" t="s">
        <v>2272</v>
      </c>
      <c r="C111" s="844">
        <v>0.75</v>
      </c>
      <c r="D111" s="844"/>
      <c r="E111" s="330" t="s">
        <v>2273</v>
      </c>
      <c r="F111" s="330"/>
      <c r="G111" s="330" t="s">
        <v>2287</v>
      </c>
      <c r="H111" s="330"/>
      <c r="I111" s="330"/>
      <c r="J111" s="332" t="s">
        <v>2275</v>
      </c>
      <c r="K111" s="844">
        <f t="shared" si="3"/>
        <v>0</v>
      </c>
      <c r="L111" s="844"/>
      <c r="M111" s="844"/>
      <c r="N111" s="330" t="s">
        <v>2278</v>
      </c>
      <c r="O111" s="330"/>
      <c r="P111" s="330"/>
      <c r="Q111" s="330"/>
      <c r="R111" s="330"/>
    </row>
    <row r="112" spans="2:18" ht="18.75" hidden="1">
      <c r="B112" s="332" t="s">
        <v>2272</v>
      </c>
      <c r="C112" s="844">
        <v>0.8</v>
      </c>
      <c r="D112" s="844"/>
      <c r="E112" s="330" t="s">
        <v>2273</v>
      </c>
      <c r="F112" s="330"/>
      <c r="G112" s="330" t="s">
        <v>2287</v>
      </c>
      <c r="H112" s="330"/>
      <c r="I112" s="330"/>
      <c r="J112" s="332" t="s">
        <v>2275</v>
      </c>
      <c r="K112" s="844">
        <f>(L58+L77)-K161-(I95*E14)</f>
        <v>0</v>
      </c>
      <c r="L112" s="844"/>
      <c r="M112" s="844"/>
      <c r="N112" s="330" t="s">
        <v>2278</v>
      </c>
      <c r="O112" s="330"/>
      <c r="P112" s="330"/>
      <c r="Q112" s="330"/>
      <c r="R112" s="330"/>
    </row>
    <row r="113" spans="2:18" ht="18.75">
      <c r="B113" s="332" t="s">
        <v>2272</v>
      </c>
      <c r="C113" s="844">
        <v>0.15</v>
      </c>
      <c r="D113" s="844"/>
      <c r="E113" s="330" t="s">
        <v>2273</v>
      </c>
      <c r="F113" s="330"/>
      <c r="G113" s="330" t="s">
        <v>2287</v>
      </c>
      <c r="H113" s="330"/>
      <c r="I113" s="330"/>
      <c r="J113" s="332" t="s">
        <v>2275</v>
      </c>
      <c r="K113" s="844">
        <f>(L59+L78)-K162-(I96*E15)</f>
        <v>78.598641599999993</v>
      </c>
      <c r="L113" s="844"/>
      <c r="M113" s="844"/>
      <c r="N113" s="330" t="s">
        <v>2278</v>
      </c>
      <c r="O113" s="330"/>
      <c r="P113" s="330"/>
      <c r="Q113" s="330"/>
      <c r="R113" s="330"/>
    </row>
    <row r="114" spans="2:18" ht="18.75" hidden="1">
      <c r="B114" s="332" t="s">
        <v>2272</v>
      </c>
      <c r="C114" s="844">
        <v>1.2</v>
      </c>
      <c r="D114" s="844"/>
      <c r="E114" s="330" t="s">
        <v>2273</v>
      </c>
      <c r="F114" s="330"/>
      <c r="G114" s="330" t="s">
        <v>2287</v>
      </c>
      <c r="H114" s="330"/>
      <c r="I114" s="330"/>
      <c r="J114" s="332" t="s">
        <v>2275</v>
      </c>
      <c r="K114" s="844">
        <f>(L60+L79)-K163-L172-(I97*E16)</f>
        <v>0</v>
      </c>
      <c r="L114" s="844"/>
      <c r="M114" s="844"/>
      <c r="N114" s="330" t="s">
        <v>2278</v>
      </c>
      <c r="O114" s="330"/>
      <c r="P114" s="330"/>
      <c r="Q114" s="330"/>
      <c r="R114" s="330"/>
    </row>
    <row r="115" spans="2:18" ht="18.75" hidden="1">
      <c r="B115" s="332" t="s">
        <v>2272</v>
      </c>
      <c r="C115" s="844">
        <v>1.5</v>
      </c>
      <c r="D115" s="844"/>
      <c r="E115" s="330" t="s">
        <v>2273</v>
      </c>
      <c r="F115" s="330"/>
      <c r="G115" s="330" t="s">
        <v>2287</v>
      </c>
      <c r="H115" s="330"/>
      <c r="I115" s="330"/>
      <c r="J115" s="332" t="s">
        <v>2275</v>
      </c>
      <c r="K115" s="844">
        <f>(L61+L80)-K164-L173-(I98*E17)</f>
        <v>0</v>
      </c>
      <c r="L115" s="844"/>
      <c r="M115" s="844"/>
      <c r="N115" s="330" t="s">
        <v>2278</v>
      </c>
      <c r="O115" s="330"/>
      <c r="P115" s="330"/>
      <c r="Q115" s="330"/>
      <c r="R115" s="330"/>
    </row>
    <row r="116" spans="2:18" ht="18.75" hidden="1">
      <c r="B116" s="332" t="s">
        <v>2272</v>
      </c>
      <c r="C116" s="844">
        <v>2</v>
      </c>
      <c r="D116" s="844"/>
      <c r="E116" s="330" t="s">
        <v>2273</v>
      </c>
      <c r="F116" s="330"/>
      <c r="G116" s="330" t="s">
        <v>2287</v>
      </c>
      <c r="H116" s="330"/>
      <c r="I116" s="330"/>
      <c r="J116" s="332" t="s">
        <v>2275</v>
      </c>
      <c r="K116" s="844">
        <f>(L62+L81)-K165-L174-(I99*E18)</f>
        <v>0</v>
      </c>
      <c r="L116" s="844"/>
      <c r="M116" s="844"/>
      <c r="N116" s="330" t="s">
        <v>2278</v>
      </c>
      <c r="O116" s="330"/>
      <c r="P116" s="330"/>
      <c r="Q116" s="330"/>
      <c r="R116" s="330"/>
    </row>
    <row r="117" spans="2:18" ht="18.75" hidden="1">
      <c r="B117" s="332" t="s">
        <v>2272</v>
      </c>
      <c r="C117" s="844">
        <v>1.2</v>
      </c>
      <c r="D117" s="844"/>
      <c r="E117" s="330" t="s">
        <v>2273</v>
      </c>
      <c r="F117" s="330"/>
      <c r="G117" s="330" t="s">
        <v>2287</v>
      </c>
      <c r="H117" s="330"/>
      <c r="I117" s="330"/>
      <c r="J117" s="332" t="s">
        <v>2275</v>
      </c>
      <c r="K117" s="844">
        <f>(L63+L82)-K166-L175-(I100*E19)</f>
        <v>0</v>
      </c>
      <c r="L117" s="844"/>
      <c r="M117" s="844"/>
      <c r="N117" s="330" t="s">
        <v>2278</v>
      </c>
      <c r="O117" s="330"/>
      <c r="P117" s="330"/>
      <c r="Q117" s="330"/>
      <c r="R117" s="330"/>
    </row>
    <row r="118" spans="2:18" ht="18.75" hidden="1">
      <c r="B118" s="332" t="s">
        <v>2272</v>
      </c>
      <c r="C118" s="844">
        <v>3</v>
      </c>
      <c r="D118" s="844"/>
      <c r="E118" s="330" t="s">
        <v>2273</v>
      </c>
      <c r="F118" s="330"/>
      <c r="G118" s="330" t="s">
        <v>2287</v>
      </c>
      <c r="H118" s="330"/>
      <c r="I118" s="330"/>
      <c r="J118" s="332" t="s">
        <v>2275</v>
      </c>
      <c r="K118" s="844">
        <f>(L64+L83)-K167-L176-(I101*E20)</f>
        <v>0</v>
      </c>
      <c r="L118" s="844"/>
      <c r="M118" s="844"/>
      <c r="N118" s="330" t="s">
        <v>2278</v>
      </c>
      <c r="O118" s="330"/>
      <c r="P118" s="330"/>
      <c r="Q118" s="330"/>
      <c r="R118" s="330"/>
    </row>
    <row r="119" spans="2:18" ht="15.75">
      <c r="B119" s="332"/>
      <c r="C119" s="342"/>
      <c r="D119" s="342"/>
      <c r="E119" s="330"/>
      <c r="F119" s="330"/>
      <c r="G119" s="330"/>
      <c r="H119" s="330"/>
      <c r="I119" s="330"/>
      <c r="J119" s="332"/>
      <c r="K119" s="332"/>
      <c r="L119" s="332"/>
      <c r="M119" s="332"/>
      <c r="N119" s="330"/>
      <c r="O119" s="330"/>
      <c r="P119" s="330"/>
      <c r="Q119" s="330"/>
      <c r="R119" s="330"/>
    </row>
    <row r="120" spans="2:18" ht="18.75">
      <c r="B120" s="332"/>
      <c r="C120" s="342"/>
      <c r="D120" s="342"/>
      <c r="E120" s="330" t="s">
        <v>2288</v>
      </c>
      <c r="F120" s="330"/>
      <c r="G120" s="330"/>
      <c r="H120" s="330"/>
      <c r="I120" s="330"/>
      <c r="J120" s="332" t="s">
        <v>2275</v>
      </c>
      <c r="K120" s="844">
        <f>SUM(K108:M115)</f>
        <v>78.598641599999993</v>
      </c>
      <c r="L120" s="844"/>
      <c r="M120" s="844"/>
      <c r="N120" s="330" t="s">
        <v>2278</v>
      </c>
      <c r="O120" s="330"/>
      <c r="P120" s="330"/>
      <c r="Q120" s="330"/>
      <c r="R120" s="330"/>
    </row>
    <row r="121" spans="2:18" ht="15.75">
      <c r="B121" s="332"/>
      <c r="C121" s="342"/>
      <c r="D121" s="342"/>
      <c r="E121" s="330"/>
      <c r="F121" s="330"/>
      <c r="G121" s="330"/>
      <c r="H121" s="330"/>
      <c r="I121" s="330"/>
      <c r="J121" s="332"/>
      <c r="K121" s="342"/>
      <c r="L121" s="342"/>
      <c r="M121" s="342"/>
      <c r="N121" s="330"/>
      <c r="O121" s="330"/>
      <c r="P121" s="330"/>
      <c r="Q121" s="330"/>
      <c r="R121" s="330"/>
    </row>
    <row r="122" spans="2:18" ht="15.75">
      <c r="B122" s="335" t="s">
        <v>2289</v>
      </c>
      <c r="C122" s="336"/>
      <c r="D122" s="336"/>
      <c r="E122" s="336"/>
      <c r="F122" s="336"/>
      <c r="G122" s="336"/>
      <c r="H122" s="336"/>
      <c r="I122" s="336"/>
      <c r="J122" s="336"/>
      <c r="K122" s="336"/>
      <c r="L122" s="336"/>
      <c r="M122" s="336"/>
      <c r="N122" s="336"/>
      <c r="O122" s="337"/>
      <c r="P122" s="338"/>
      <c r="Q122" s="338"/>
      <c r="R122" s="344"/>
    </row>
    <row r="123" spans="2:18" ht="15.75">
      <c r="B123" s="344"/>
      <c r="C123" s="344"/>
      <c r="D123" s="344"/>
      <c r="E123" s="344"/>
      <c r="F123" s="344"/>
      <c r="G123" s="344"/>
      <c r="H123" s="344"/>
      <c r="I123" s="344"/>
      <c r="J123" s="344"/>
      <c r="K123" s="344"/>
      <c r="L123" s="344"/>
      <c r="M123" s="344"/>
      <c r="N123" s="344"/>
      <c r="O123" s="344"/>
      <c r="P123" s="344"/>
      <c r="Q123" s="344"/>
      <c r="R123" s="344"/>
    </row>
    <row r="124" spans="2:18" ht="18.75">
      <c r="B124" s="344" t="s">
        <v>2290</v>
      </c>
      <c r="C124" s="344"/>
      <c r="D124" s="344"/>
      <c r="E124" s="344" t="s">
        <v>2275</v>
      </c>
      <c r="F124" s="330" t="s">
        <v>2288</v>
      </c>
      <c r="G124" s="344"/>
      <c r="H124" s="344"/>
      <c r="I124" s="330"/>
      <c r="J124" s="330"/>
      <c r="K124" s="332" t="s">
        <v>2291</v>
      </c>
      <c r="L124" s="344" t="s">
        <v>2292</v>
      </c>
      <c r="M124" s="344"/>
      <c r="N124" s="344"/>
      <c r="O124" s="344"/>
      <c r="P124" s="344"/>
      <c r="Q124" s="344"/>
      <c r="R124" s="344"/>
    </row>
    <row r="125" spans="2:18" ht="18.75">
      <c r="B125" s="344" t="s">
        <v>2290</v>
      </c>
      <c r="C125" s="344"/>
      <c r="D125" s="344"/>
      <c r="E125" s="344" t="s">
        <v>2275</v>
      </c>
      <c r="F125" s="844">
        <f>K120</f>
        <v>78.598641599999993</v>
      </c>
      <c r="G125" s="844"/>
      <c r="H125" s="844"/>
      <c r="I125" s="332" t="s">
        <v>2291</v>
      </c>
      <c r="J125" s="844">
        <f>K120*(M21/100)</f>
        <v>0</v>
      </c>
      <c r="K125" s="844"/>
      <c r="L125" s="844"/>
      <c r="M125" s="844"/>
      <c r="N125" s="344"/>
      <c r="O125" s="344"/>
      <c r="P125" s="344"/>
      <c r="Q125" s="344"/>
      <c r="R125" s="344"/>
    </row>
    <row r="126" spans="2:18" ht="18.75">
      <c r="B126" s="344" t="s">
        <v>2290</v>
      </c>
      <c r="C126" s="344"/>
      <c r="D126" s="344"/>
      <c r="E126" s="344" t="s">
        <v>2275</v>
      </c>
      <c r="F126" s="844">
        <f>F125-J125</f>
        <v>78.598641599999993</v>
      </c>
      <c r="G126" s="844"/>
      <c r="H126" s="844"/>
      <c r="I126" s="344" t="s">
        <v>2278</v>
      </c>
      <c r="J126" s="344"/>
      <c r="K126" s="344"/>
      <c r="L126" s="344"/>
      <c r="M126" s="344"/>
      <c r="N126" s="344"/>
      <c r="O126" s="344"/>
      <c r="P126" s="344"/>
      <c r="Q126" s="344"/>
      <c r="R126" s="344"/>
    </row>
    <row r="127" spans="2:18" ht="15.75">
      <c r="B127" s="344"/>
      <c r="C127" s="344"/>
      <c r="D127" s="344"/>
      <c r="E127" s="344"/>
      <c r="F127" s="342"/>
      <c r="G127" s="332"/>
      <c r="H127" s="332"/>
      <c r="I127" s="344"/>
      <c r="J127" s="344"/>
      <c r="K127" s="344"/>
      <c r="L127" s="344"/>
      <c r="M127" s="344"/>
      <c r="N127" s="344"/>
      <c r="O127" s="344"/>
      <c r="P127" s="344"/>
      <c r="Q127" s="344"/>
      <c r="R127" s="344"/>
    </row>
    <row r="128" spans="2:18" ht="15.75">
      <c r="B128" s="335" t="s">
        <v>2293</v>
      </c>
      <c r="C128" s="336"/>
      <c r="D128" s="336"/>
      <c r="E128" s="336"/>
      <c r="F128" s="336"/>
      <c r="G128" s="336"/>
      <c r="H128" s="336"/>
      <c r="I128" s="336"/>
      <c r="J128" s="336"/>
      <c r="K128" s="336"/>
      <c r="L128" s="336"/>
      <c r="M128" s="336"/>
      <c r="N128" s="336"/>
      <c r="O128" s="337"/>
      <c r="P128" s="338"/>
      <c r="Q128" s="338"/>
      <c r="R128" s="344"/>
    </row>
    <row r="129" spans="2:18" ht="15.75">
      <c r="B129" s="344"/>
      <c r="C129" s="344"/>
      <c r="D129" s="344"/>
      <c r="E129" s="344"/>
      <c r="F129" s="344"/>
      <c r="G129" s="344"/>
      <c r="H129" s="344"/>
      <c r="I129" s="344"/>
      <c r="J129" s="344"/>
      <c r="K129" s="344"/>
      <c r="L129" s="344"/>
      <c r="M129" s="344"/>
      <c r="N129" s="344"/>
      <c r="O129" s="344"/>
      <c r="P129" s="344"/>
      <c r="Q129" s="344"/>
      <c r="R129" s="344"/>
    </row>
    <row r="130" spans="2:18" ht="18.75">
      <c r="B130" s="344" t="s">
        <v>2294</v>
      </c>
      <c r="C130" s="344"/>
      <c r="D130" s="344"/>
      <c r="E130" s="344"/>
      <c r="F130" s="332" t="s">
        <v>2275</v>
      </c>
      <c r="G130" s="344" t="s">
        <v>2295</v>
      </c>
      <c r="H130" s="344"/>
      <c r="I130" s="344"/>
      <c r="J130" s="344"/>
      <c r="K130" s="344"/>
      <c r="L130" s="344"/>
      <c r="M130" s="344"/>
      <c r="N130" s="344"/>
      <c r="O130" s="344"/>
      <c r="P130" s="344"/>
      <c r="Q130" s="344"/>
      <c r="R130" s="344"/>
    </row>
    <row r="131" spans="2:18" ht="18.75">
      <c r="B131" s="344" t="s">
        <v>2294</v>
      </c>
      <c r="C131" s="344"/>
      <c r="D131" s="344"/>
      <c r="E131" s="344"/>
      <c r="F131" s="332" t="s">
        <v>2275</v>
      </c>
      <c r="G131" s="844">
        <f>L82+L66</f>
        <v>92.339999999999989</v>
      </c>
      <c r="H131" s="844"/>
      <c r="I131" s="844"/>
      <c r="J131" s="344" t="s">
        <v>2278</v>
      </c>
      <c r="K131" s="344"/>
      <c r="L131" s="344"/>
      <c r="M131" s="344"/>
      <c r="N131" s="344"/>
      <c r="O131" s="344"/>
      <c r="P131" s="344"/>
      <c r="Q131" s="344"/>
      <c r="R131" s="344"/>
    </row>
    <row r="132" spans="2:18" ht="15.75">
      <c r="B132" s="344"/>
      <c r="C132" s="344"/>
      <c r="D132" s="344"/>
      <c r="E132" s="344"/>
      <c r="F132" s="344"/>
      <c r="G132" s="344"/>
      <c r="H132" s="344"/>
      <c r="I132" s="344"/>
      <c r="J132" s="344"/>
      <c r="K132" s="344"/>
      <c r="L132" s="344"/>
      <c r="M132" s="344"/>
      <c r="N132" s="344"/>
      <c r="O132" s="344"/>
      <c r="P132" s="344"/>
      <c r="Q132" s="344"/>
      <c r="R132" s="344"/>
    </row>
    <row r="133" spans="2:18" ht="15.75">
      <c r="B133" s="335" t="s">
        <v>2296</v>
      </c>
      <c r="C133" s="336"/>
      <c r="D133" s="336"/>
      <c r="E133" s="336"/>
      <c r="F133" s="336"/>
      <c r="G133" s="336"/>
      <c r="H133" s="336"/>
      <c r="I133" s="336"/>
      <c r="J133" s="336"/>
      <c r="K133" s="336"/>
      <c r="L133" s="336"/>
      <c r="M133" s="336"/>
      <c r="N133" s="336"/>
      <c r="O133" s="337"/>
      <c r="P133" s="338"/>
      <c r="Q133" s="338"/>
      <c r="R133" s="344"/>
    </row>
    <row r="134" spans="2:18" ht="15.75">
      <c r="B134" s="344"/>
      <c r="C134" s="344"/>
      <c r="D134" s="344"/>
      <c r="E134" s="344"/>
      <c r="F134" s="344"/>
      <c r="G134" s="344"/>
      <c r="H134" s="344"/>
      <c r="I134" s="344"/>
      <c r="J134" s="344"/>
      <c r="K134" s="344"/>
      <c r="L134" s="344"/>
      <c r="M134" s="344"/>
      <c r="N134" s="344"/>
      <c r="O134" s="344"/>
      <c r="P134" s="344"/>
      <c r="Q134" s="344"/>
      <c r="R134" s="344"/>
    </row>
    <row r="135" spans="2:18" ht="18.75">
      <c r="B135" s="344" t="s">
        <v>2297</v>
      </c>
      <c r="C135" s="344"/>
      <c r="D135" s="344"/>
      <c r="E135" s="332" t="s">
        <v>2275</v>
      </c>
      <c r="F135" s="344" t="s">
        <v>2298</v>
      </c>
      <c r="G135" s="344"/>
      <c r="H135" s="344"/>
      <c r="I135" s="344"/>
      <c r="J135" s="344"/>
      <c r="K135" s="344"/>
      <c r="L135" s="344"/>
      <c r="M135" s="344"/>
      <c r="N135" s="344"/>
      <c r="O135" s="344"/>
      <c r="P135" s="344"/>
      <c r="Q135" s="344"/>
      <c r="R135" s="344"/>
    </row>
    <row r="136" spans="2:18" ht="15.75">
      <c r="D136" s="344"/>
      <c r="E136" s="332" t="s">
        <v>2275</v>
      </c>
      <c r="F136" s="345" t="s">
        <v>2299</v>
      </c>
      <c r="G136" s="844">
        <f>L66+L82</f>
        <v>92.339999999999989</v>
      </c>
      <c r="H136" s="844"/>
      <c r="I136" s="844"/>
      <c r="J136" s="344" t="s">
        <v>2291</v>
      </c>
      <c r="K136" s="844">
        <f>J125</f>
        <v>0</v>
      </c>
      <c r="L136" s="844"/>
      <c r="M136" s="844"/>
      <c r="N136" s="344" t="s">
        <v>2300</v>
      </c>
      <c r="O136" s="844">
        <f>'DADOS ÁREA 1'!K6</f>
        <v>30</v>
      </c>
      <c r="P136" s="844"/>
      <c r="Q136" s="344"/>
    </row>
    <row r="137" spans="2:18" ht="18.75">
      <c r="B137" s="344" t="s">
        <v>2297</v>
      </c>
      <c r="C137" s="344"/>
      <c r="D137" s="344"/>
      <c r="E137" s="332" t="s">
        <v>2275</v>
      </c>
      <c r="F137" s="844">
        <f>(G136-K136)*O136+R136*V136</f>
        <v>2770.2</v>
      </c>
      <c r="G137" s="844"/>
      <c r="H137" s="844"/>
      <c r="I137" s="844"/>
      <c r="J137" s="344" t="s">
        <v>2278</v>
      </c>
      <c r="K137" s="344"/>
      <c r="L137" s="344"/>
      <c r="M137" s="344"/>
      <c r="N137" s="344"/>
      <c r="O137" s="344"/>
      <c r="P137" s="344"/>
      <c r="Q137" s="344"/>
      <c r="R137" s="344"/>
    </row>
    <row r="138" spans="2:18" ht="15.75">
      <c r="B138" s="344"/>
      <c r="C138" s="344"/>
      <c r="D138" s="344"/>
      <c r="E138" s="344"/>
      <c r="F138" s="344"/>
      <c r="G138" s="344"/>
      <c r="H138" s="344"/>
      <c r="I138" s="344"/>
      <c r="J138" s="344"/>
      <c r="K138" s="344"/>
      <c r="L138" s="344"/>
      <c r="M138" s="344"/>
      <c r="N138" s="344"/>
      <c r="O138" s="344"/>
      <c r="P138" s="344"/>
      <c r="Q138" s="344"/>
      <c r="R138" s="344"/>
    </row>
    <row r="139" spans="2:18" ht="15.75" hidden="1">
      <c r="B139" s="343" t="s">
        <v>2301</v>
      </c>
      <c r="C139" s="344"/>
      <c r="D139" s="344"/>
      <c r="E139" s="344"/>
      <c r="F139" s="344"/>
      <c r="G139" s="344"/>
      <c r="H139" s="344"/>
      <c r="I139" s="344"/>
      <c r="J139" s="344"/>
      <c r="K139" s="344"/>
      <c r="L139" s="344"/>
      <c r="M139" s="344"/>
      <c r="N139" s="344"/>
      <c r="O139" s="344"/>
      <c r="P139" s="344"/>
      <c r="Q139" s="344"/>
      <c r="R139" s="344"/>
    </row>
    <row r="140" spans="2:18" ht="15.75" hidden="1">
      <c r="B140" s="344"/>
      <c r="C140" s="344"/>
      <c r="D140" s="344"/>
      <c r="E140" s="344"/>
      <c r="F140" s="344"/>
      <c r="G140" s="344"/>
      <c r="H140" s="344"/>
      <c r="I140" s="344"/>
      <c r="J140" s="344"/>
      <c r="K140" s="344"/>
      <c r="L140" s="344"/>
      <c r="M140" s="344"/>
      <c r="N140" s="344"/>
      <c r="O140" s="344"/>
      <c r="P140" s="344"/>
      <c r="Q140" s="344"/>
      <c r="R140" s="344"/>
    </row>
    <row r="142" spans="2:18" ht="15.75" hidden="1">
      <c r="B142" s="344"/>
      <c r="C142" s="344"/>
      <c r="D142" s="344"/>
      <c r="E142" s="344"/>
      <c r="F142" s="344"/>
      <c r="G142" s="344"/>
      <c r="H142" s="344"/>
      <c r="I142" s="344"/>
      <c r="J142" s="344"/>
      <c r="K142" s="344"/>
      <c r="L142" s="344"/>
      <c r="M142" s="344"/>
      <c r="N142" s="344"/>
      <c r="O142" s="344"/>
      <c r="P142" s="344"/>
      <c r="Q142" s="344"/>
      <c r="R142" s="344"/>
    </row>
    <row r="144" spans="2:18" ht="15.75" hidden="1">
      <c r="B144" s="344"/>
      <c r="C144" s="344"/>
      <c r="D144" s="344"/>
      <c r="E144" s="344"/>
      <c r="F144" s="344"/>
      <c r="G144" s="344"/>
      <c r="H144" s="344"/>
      <c r="I144" s="344"/>
      <c r="J144" s="344"/>
      <c r="K144" s="344"/>
      <c r="L144" s="344"/>
      <c r="M144" s="344"/>
      <c r="N144" s="344"/>
      <c r="O144" s="344"/>
      <c r="P144" s="344"/>
      <c r="Q144" s="344"/>
      <c r="R144" s="344"/>
    </row>
    <row r="145" spans="2:18" ht="18.75" hidden="1">
      <c r="B145" s="332" t="s">
        <v>2272</v>
      </c>
      <c r="C145" s="844">
        <v>0.5</v>
      </c>
      <c r="D145" s="844"/>
      <c r="E145" s="330" t="s">
        <v>2273</v>
      </c>
      <c r="F145" s="339"/>
      <c r="G145" s="339"/>
      <c r="H145" s="339" t="s">
        <v>2302</v>
      </c>
      <c r="I145" s="339"/>
      <c r="J145" s="339"/>
      <c r="K145" s="844">
        <f>IF(M10="-",0,3*C145*M10*E10)</f>
        <v>0</v>
      </c>
      <c r="L145" s="844"/>
      <c r="M145" s="844"/>
      <c r="N145" s="344" t="s">
        <v>2278</v>
      </c>
      <c r="O145" s="330"/>
      <c r="P145" s="344"/>
      <c r="Q145" s="344"/>
      <c r="R145" s="344"/>
    </row>
    <row r="146" spans="2:18" ht="18.75" hidden="1">
      <c r="B146" s="332" t="s">
        <v>2272</v>
      </c>
      <c r="C146" s="844">
        <v>0.6</v>
      </c>
      <c r="D146" s="844"/>
      <c r="E146" s="330" t="s">
        <v>2273</v>
      </c>
      <c r="F146" s="339"/>
      <c r="G146" s="339"/>
      <c r="H146" s="339" t="s">
        <v>2302</v>
      </c>
      <c r="I146" s="339"/>
      <c r="J146" s="339"/>
      <c r="K146" s="844">
        <f>IF(M11="-",0,3*C146*M11*E11)</f>
        <v>0</v>
      </c>
      <c r="L146" s="844"/>
      <c r="M146" s="844"/>
      <c r="N146" s="344" t="s">
        <v>2278</v>
      </c>
      <c r="O146" s="330"/>
      <c r="P146" s="344"/>
      <c r="Q146" s="344"/>
      <c r="R146" s="344"/>
    </row>
    <row r="147" spans="2:18" ht="15.75" hidden="1">
      <c r="B147" s="332"/>
      <c r="C147" s="342"/>
      <c r="D147" s="342"/>
      <c r="E147" s="330"/>
      <c r="F147" s="339"/>
      <c r="G147" s="339"/>
      <c r="H147" s="339"/>
      <c r="I147" s="339"/>
      <c r="J147" s="339"/>
      <c r="K147" s="844"/>
      <c r="L147" s="844"/>
      <c r="M147" s="844"/>
      <c r="N147" s="344"/>
      <c r="O147" s="330"/>
      <c r="P147" s="344"/>
      <c r="Q147" s="344"/>
      <c r="R147" s="344"/>
    </row>
    <row r="148" spans="2:18" ht="18.75" hidden="1">
      <c r="B148" s="332" t="s">
        <v>2272</v>
      </c>
      <c r="C148" s="844">
        <v>0.8</v>
      </c>
      <c r="D148" s="844"/>
      <c r="E148" s="330" t="s">
        <v>2273</v>
      </c>
      <c r="F148" s="330"/>
      <c r="G148" s="330"/>
      <c r="H148" s="339" t="s">
        <v>2302</v>
      </c>
      <c r="I148" s="339"/>
      <c r="J148" s="339"/>
      <c r="K148" s="844">
        <f>IF(M14="-",0,(1.2+C148)*M14*E14)</f>
        <v>0</v>
      </c>
      <c r="L148" s="844"/>
      <c r="M148" s="844"/>
      <c r="N148" s="344" t="s">
        <v>2278</v>
      </c>
      <c r="O148" s="330"/>
      <c r="P148" s="344"/>
      <c r="Q148" s="344"/>
      <c r="R148" s="344"/>
    </row>
    <row r="149" spans="2:18" ht="18.75" hidden="1">
      <c r="B149" s="332" t="s">
        <v>2272</v>
      </c>
      <c r="C149" s="844">
        <v>1</v>
      </c>
      <c r="D149" s="844"/>
      <c r="E149" s="330" t="s">
        <v>2273</v>
      </c>
      <c r="F149" s="330"/>
      <c r="G149" s="330"/>
      <c r="H149" s="339" t="s">
        <v>2302</v>
      </c>
      <c r="I149" s="339"/>
      <c r="J149" s="339"/>
      <c r="K149" s="844">
        <f>(1.2+C149)*M15*E15</f>
        <v>0</v>
      </c>
      <c r="L149" s="844"/>
      <c r="M149" s="844"/>
      <c r="N149" s="344" t="s">
        <v>2278</v>
      </c>
      <c r="O149" s="330"/>
      <c r="P149" s="344"/>
      <c r="Q149" s="344"/>
      <c r="R149" s="344"/>
    </row>
    <row r="150" spans="2:18" ht="18.75" hidden="1">
      <c r="B150" s="332" t="s">
        <v>2272</v>
      </c>
      <c r="C150" s="844">
        <v>1.2</v>
      </c>
      <c r="D150" s="844"/>
      <c r="E150" s="330" t="s">
        <v>2273</v>
      </c>
      <c r="F150" s="330"/>
      <c r="G150" s="330"/>
      <c r="H150" s="339" t="s">
        <v>2302</v>
      </c>
      <c r="I150" s="339"/>
      <c r="J150" s="339"/>
      <c r="K150" s="844">
        <f>(1.2+C150)*M16*E16</f>
        <v>0</v>
      </c>
      <c r="L150" s="844"/>
      <c r="M150" s="844"/>
      <c r="N150" s="344" t="s">
        <v>2278</v>
      </c>
      <c r="O150" s="330"/>
      <c r="P150" s="344"/>
      <c r="Q150" s="344"/>
      <c r="R150" s="344"/>
    </row>
    <row r="151" spans="2:18" ht="18.75" hidden="1">
      <c r="B151" s="332" t="s">
        <v>2272</v>
      </c>
      <c r="C151" s="844">
        <v>1.5</v>
      </c>
      <c r="D151" s="844"/>
      <c r="E151" s="330" t="s">
        <v>2273</v>
      </c>
      <c r="F151" s="330"/>
      <c r="G151" s="330"/>
      <c r="H151" s="339" t="s">
        <v>2302</v>
      </c>
      <c r="I151" s="339"/>
      <c r="J151" s="339"/>
      <c r="K151" s="844">
        <f>(1.2+C151)*M17*E17</f>
        <v>0</v>
      </c>
      <c r="L151" s="844"/>
      <c r="M151" s="844"/>
      <c r="N151" s="344" t="s">
        <v>2278</v>
      </c>
      <c r="O151" s="330"/>
      <c r="P151" s="344"/>
      <c r="Q151" s="344"/>
      <c r="R151" s="344"/>
    </row>
    <row r="152" spans="2:18" ht="15.75" hidden="1">
      <c r="B152" s="330"/>
      <c r="C152" s="330"/>
      <c r="D152" s="330"/>
      <c r="E152" s="330"/>
      <c r="F152" s="330"/>
      <c r="G152" s="330"/>
      <c r="H152" s="330"/>
      <c r="I152" s="330"/>
      <c r="J152" s="330"/>
      <c r="K152" s="330"/>
      <c r="L152" s="330"/>
      <c r="M152" s="330"/>
      <c r="N152" s="330"/>
      <c r="O152" s="344"/>
      <c r="P152" s="344"/>
      <c r="Q152" s="344"/>
      <c r="R152" s="344"/>
    </row>
    <row r="153" spans="2:18" ht="18.75" hidden="1">
      <c r="B153" s="330"/>
      <c r="C153" s="330"/>
      <c r="D153" s="330"/>
      <c r="E153" s="330"/>
      <c r="F153" s="330"/>
      <c r="G153" s="330" t="s">
        <v>2303</v>
      </c>
      <c r="H153" s="330"/>
      <c r="I153" s="330"/>
      <c r="J153" s="330"/>
      <c r="K153" s="844">
        <f>K145+K146+K148+K149+K150+K151</f>
        <v>0</v>
      </c>
      <c r="L153" s="844"/>
      <c r="M153" s="844"/>
      <c r="N153" s="344" t="s">
        <v>2278</v>
      </c>
      <c r="O153" s="330"/>
      <c r="P153" s="344"/>
      <c r="Q153" s="344"/>
      <c r="R153" s="344"/>
    </row>
    <row r="154" spans="2:18" ht="15.75" hidden="1">
      <c r="B154" s="344"/>
      <c r="C154" s="344"/>
      <c r="D154" s="344"/>
      <c r="E154" s="344"/>
      <c r="F154" s="344"/>
      <c r="G154" s="344"/>
      <c r="H154" s="344"/>
      <c r="I154" s="344"/>
      <c r="J154" s="344"/>
      <c r="K154" s="344"/>
      <c r="L154" s="344"/>
      <c r="M154" s="344"/>
      <c r="N154" s="344"/>
      <c r="O154" s="344"/>
      <c r="P154" s="344"/>
      <c r="Q154" s="344"/>
      <c r="R154" s="344"/>
    </row>
    <row r="155" spans="2:18" ht="15.75" hidden="1">
      <c r="B155" s="343" t="s">
        <v>2304</v>
      </c>
      <c r="C155" s="344"/>
      <c r="D155" s="344"/>
      <c r="E155" s="344"/>
      <c r="F155" s="344"/>
      <c r="G155" s="344"/>
      <c r="H155" s="344"/>
      <c r="I155" s="344"/>
      <c r="J155" s="344"/>
      <c r="K155" s="344"/>
      <c r="L155" s="344"/>
      <c r="M155" s="344"/>
      <c r="N155" s="344"/>
      <c r="O155" s="344"/>
      <c r="P155" s="344"/>
      <c r="Q155" s="344"/>
      <c r="R155" s="344"/>
    </row>
    <row r="156" spans="2:18" ht="15.75" hidden="1">
      <c r="B156" s="344"/>
      <c r="C156" s="344"/>
      <c r="D156" s="344"/>
      <c r="E156" s="344"/>
      <c r="F156" s="344"/>
      <c r="G156" s="344"/>
      <c r="H156" s="344"/>
      <c r="I156" s="344"/>
      <c r="J156" s="344"/>
      <c r="K156" s="344"/>
      <c r="L156" s="344"/>
      <c r="M156" s="344"/>
      <c r="N156" s="344"/>
      <c r="O156" s="344"/>
      <c r="P156" s="344"/>
      <c r="Q156" s="344"/>
      <c r="R156" s="344"/>
    </row>
    <row r="157" spans="2:18" ht="18.75" hidden="1">
      <c r="B157" s="330" t="s">
        <v>2305</v>
      </c>
      <c r="C157" s="344"/>
      <c r="D157" s="344"/>
      <c r="E157" s="332" t="s">
        <v>2275</v>
      </c>
      <c r="F157" s="344" t="s">
        <v>2306</v>
      </c>
      <c r="G157" s="344"/>
      <c r="H157" s="344"/>
      <c r="I157" s="344"/>
      <c r="J157" s="344"/>
      <c r="K157" s="344"/>
      <c r="L157" s="344"/>
      <c r="M157" s="344"/>
      <c r="N157" s="344"/>
      <c r="O157" s="344"/>
      <c r="P157" s="344"/>
      <c r="Q157" s="344"/>
      <c r="R157" s="344"/>
    </row>
    <row r="158" spans="2:18" ht="15.75" hidden="1">
      <c r="B158" s="344"/>
      <c r="C158" s="344"/>
      <c r="D158" s="344"/>
      <c r="E158" s="344"/>
      <c r="F158" s="344"/>
      <c r="G158" s="344"/>
      <c r="H158" s="344"/>
      <c r="I158" s="344"/>
      <c r="J158" s="344"/>
      <c r="K158" s="344"/>
      <c r="L158" s="344"/>
      <c r="M158" s="344"/>
      <c r="N158" s="344"/>
      <c r="O158" s="344"/>
      <c r="P158" s="344"/>
      <c r="Q158" s="344"/>
      <c r="R158" s="344"/>
    </row>
    <row r="159" spans="2:18" ht="18.75" hidden="1">
      <c r="B159" s="332" t="s">
        <v>2272</v>
      </c>
      <c r="C159" s="844">
        <v>0.5</v>
      </c>
      <c r="D159" s="844"/>
      <c r="E159" s="330" t="s">
        <v>2273</v>
      </c>
      <c r="F159" s="330"/>
      <c r="G159" s="330" t="s">
        <v>2305</v>
      </c>
      <c r="H159" s="330"/>
      <c r="I159" s="330"/>
      <c r="J159" s="332" t="s">
        <v>2275</v>
      </c>
      <c r="K159" s="844">
        <f>P15*(0.15+C159)*E10</f>
        <v>0</v>
      </c>
      <c r="L159" s="844"/>
      <c r="M159" s="844"/>
      <c r="N159" s="330" t="s">
        <v>2278</v>
      </c>
      <c r="O159" s="344"/>
      <c r="P159" s="344"/>
      <c r="Q159" s="344"/>
      <c r="R159" s="344"/>
    </row>
    <row r="160" spans="2:18" ht="18.75" hidden="1">
      <c r="B160" s="332" t="s">
        <v>2272</v>
      </c>
      <c r="C160" s="844">
        <v>0.6</v>
      </c>
      <c r="D160" s="844"/>
      <c r="E160" s="330" t="s">
        <v>2273</v>
      </c>
      <c r="F160" s="330"/>
      <c r="G160" s="330" t="s">
        <v>2305</v>
      </c>
      <c r="H160" s="330"/>
      <c r="I160" s="330"/>
      <c r="J160" s="332" t="s">
        <v>2275</v>
      </c>
      <c r="K160" s="844">
        <f>P16*(0.15+C160)*E11</f>
        <v>0</v>
      </c>
      <c r="L160" s="844"/>
      <c r="M160" s="844"/>
      <c r="N160" s="330" t="s">
        <v>2278</v>
      </c>
      <c r="O160" s="344"/>
      <c r="P160" s="344"/>
      <c r="Q160" s="344"/>
      <c r="R160" s="344"/>
    </row>
    <row r="161" spans="2:18" ht="18.75" hidden="1">
      <c r="B161" s="332" t="s">
        <v>2272</v>
      </c>
      <c r="C161" s="844">
        <v>0.8</v>
      </c>
      <c r="D161" s="844"/>
      <c r="E161" s="330" t="s">
        <v>2273</v>
      </c>
      <c r="F161" s="330"/>
      <c r="G161" s="330" t="s">
        <v>2305</v>
      </c>
      <c r="H161" s="330"/>
      <c r="I161" s="330"/>
      <c r="J161" s="332" t="s">
        <v>2275</v>
      </c>
      <c r="K161" s="844">
        <f>P17*(0.15+C161)*E14</f>
        <v>0</v>
      </c>
      <c r="L161" s="844"/>
      <c r="M161" s="844"/>
      <c r="N161" s="330" t="s">
        <v>2278</v>
      </c>
      <c r="O161" s="344"/>
      <c r="P161" s="344"/>
      <c r="Q161" s="344"/>
      <c r="R161" s="344"/>
    </row>
    <row r="162" spans="2:18" ht="18.75" hidden="1">
      <c r="B162" s="332" t="s">
        <v>2272</v>
      </c>
      <c r="C162" s="844">
        <v>1</v>
      </c>
      <c r="D162" s="844"/>
      <c r="E162" s="330" t="s">
        <v>2273</v>
      </c>
      <c r="F162" s="330"/>
      <c r="G162" s="330" t="s">
        <v>2305</v>
      </c>
      <c r="H162" s="330"/>
      <c r="I162" s="330"/>
      <c r="J162" s="332" t="s">
        <v>2275</v>
      </c>
      <c r="K162" s="844">
        <f>P18*(0.15+C162)*E15</f>
        <v>0</v>
      </c>
      <c r="L162" s="844"/>
      <c r="M162" s="844"/>
      <c r="N162" s="330" t="s">
        <v>2278</v>
      </c>
      <c r="O162" s="344"/>
      <c r="P162" s="344"/>
      <c r="Q162" s="344"/>
      <c r="R162" s="344"/>
    </row>
    <row r="163" spans="2:18" ht="18.75" hidden="1">
      <c r="B163" s="332" t="s">
        <v>2272</v>
      </c>
      <c r="C163" s="844">
        <v>1.2</v>
      </c>
      <c r="D163" s="844"/>
      <c r="E163" s="330" t="s">
        <v>2273</v>
      </c>
      <c r="F163" s="330"/>
      <c r="G163" s="330" t="s">
        <v>2305</v>
      </c>
      <c r="H163" s="330"/>
      <c r="I163" s="330"/>
      <c r="J163" s="332" t="s">
        <v>2275</v>
      </c>
      <c r="K163" s="844">
        <f>P19*(0.15+C163)*E16</f>
        <v>0</v>
      </c>
      <c r="L163" s="844"/>
      <c r="M163" s="844"/>
      <c r="N163" s="330" t="s">
        <v>2278</v>
      </c>
      <c r="O163" s="344"/>
      <c r="P163" s="344"/>
      <c r="Q163" s="344"/>
      <c r="R163" s="344"/>
    </row>
    <row r="164" spans="2:18" ht="18.75" hidden="1">
      <c r="B164" s="332" t="s">
        <v>2272</v>
      </c>
      <c r="C164" s="844">
        <v>1.5</v>
      </c>
      <c r="D164" s="844"/>
      <c r="E164" s="330" t="s">
        <v>2273</v>
      </c>
      <c r="F164" s="330"/>
      <c r="G164" s="330" t="s">
        <v>2305</v>
      </c>
      <c r="H164" s="330"/>
      <c r="I164" s="330"/>
      <c r="J164" s="332" t="s">
        <v>2275</v>
      </c>
      <c r="K164" s="844">
        <f>P20*(0.15+C164)*E17</f>
        <v>0</v>
      </c>
      <c r="L164" s="844"/>
      <c r="M164" s="844"/>
      <c r="N164" s="330" t="s">
        <v>2278</v>
      </c>
      <c r="O164" s="344"/>
      <c r="P164" s="344"/>
      <c r="Q164" s="344"/>
      <c r="R164" s="344"/>
    </row>
    <row r="165" spans="2:18" ht="15.75" hidden="1">
      <c r="B165" s="332"/>
      <c r="C165" s="342"/>
      <c r="D165" s="342"/>
      <c r="E165" s="330"/>
      <c r="F165" s="330"/>
      <c r="G165" s="330"/>
      <c r="H165" s="330"/>
      <c r="I165" s="330"/>
      <c r="J165" s="332"/>
      <c r="K165" s="332"/>
      <c r="L165" s="332"/>
      <c r="M165" s="332"/>
      <c r="N165" s="330"/>
      <c r="O165" s="344"/>
      <c r="P165" s="344"/>
      <c r="Q165" s="344"/>
      <c r="R165" s="344"/>
    </row>
    <row r="166" spans="2:18" ht="18.75" hidden="1">
      <c r="B166" s="332"/>
      <c r="C166" s="342"/>
      <c r="D166" s="342"/>
      <c r="E166" s="330" t="s">
        <v>2307</v>
      </c>
      <c r="F166" s="330"/>
      <c r="G166" s="330"/>
      <c r="H166" s="330"/>
      <c r="I166" s="330"/>
      <c r="J166" s="332" t="s">
        <v>2275</v>
      </c>
      <c r="K166" s="844">
        <f>SUM(K159:M164)</f>
        <v>0</v>
      </c>
      <c r="L166" s="844"/>
      <c r="M166" s="844"/>
      <c r="N166" s="330" t="s">
        <v>2278</v>
      </c>
      <c r="O166" s="344"/>
      <c r="P166" s="344"/>
      <c r="Q166" s="344"/>
      <c r="R166" s="344"/>
    </row>
    <row r="167" spans="2:18" ht="15.75" hidden="1">
      <c r="B167" s="344"/>
      <c r="C167" s="344"/>
      <c r="D167" s="344"/>
      <c r="E167" s="344"/>
      <c r="F167" s="344"/>
      <c r="G167" s="344"/>
      <c r="H167" s="344"/>
      <c r="I167" s="344"/>
      <c r="J167" s="344"/>
      <c r="K167" s="344"/>
      <c r="L167" s="344"/>
      <c r="M167" s="344"/>
      <c r="N167" s="344"/>
      <c r="O167" s="344"/>
      <c r="P167" s="344"/>
      <c r="Q167" s="344"/>
      <c r="R167" s="344"/>
    </row>
    <row r="168" spans="2:18" ht="15.75" hidden="1">
      <c r="B168" s="343" t="s">
        <v>2308</v>
      </c>
      <c r="C168" s="344"/>
      <c r="D168" s="344"/>
      <c r="E168" s="344"/>
      <c r="F168" s="344"/>
      <c r="G168" s="344"/>
      <c r="H168" s="344"/>
      <c r="I168" s="344"/>
      <c r="J168" s="344"/>
      <c r="K168" s="344"/>
      <c r="L168" s="344"/>
      <c r="M168" s="344"/>
      <c r="N168" s="344"/>
      <c r="O168" s="344"/>
      <c r="P168" s="344"/>
      <c r="Q168" s="344"/>
      <c r="R168" s="344"/>
    </row>
    <row r="169" spans="2:18" ht="15.75" hidden="1">
      <c r="B169" s="344"/>
      <c r="C169" s="344"/>
      <c r="D169" s="344"/>
      <c r="E169" s="344"/>
      <c r="F169" s="344"/>
      <c r="G169" s="344"/>
      <c r="H169" s="344"/>
      <c r="I169" s="344"/>
      <c r="J169" s="344"/>
      <c r="K169" s="344"/>
      <c r="L169" s="344"/>
      <c r="M169" s="344"/>
      <c r="N169" s="344"/>
      <c r="O169" s="344"/>
      <c r="P169" s="344"/>
      <c r="Q169" s="344"/>
      <c r="R169" s="344"/>
    </row>
    <row r="170" spans="2:18" ht="18.75" hidden="1">
      <c r="B170" s="330" t="s">
        <v>2309</v>
      </c>
      <c r="C170" s="344"/>
      <c r="D170" s="344"/>
      <c r="E170" s="330"/>
      <c r="F170" s="332" t="s">
        <v>2275</v>
      </c>
      <c r="G170" s="344" t="s">
        <v>2310</v>
      </c>
      <c r="H170" s="344"/>
      <c r="I170" s="344"/>
      <c r="J170" s="344"/>
      <c r="K170" s="344"/>
      <c r="L170" s="344"/>
      <c r="M170" s="344"/>
      <c r="N170" s="344"/>
      <c r="O170" s="344"/>
      <c r="P170" s="344"/>
      <c r="Q170" s="344"/>
      <c r="R170" s="344"/>
    </row>
    <row r="171" spans="2:18" ht="15.75" hidden="1">
      <c r="B171" s="344"/>
      <c r="C171" s="344"/>
      <c r="D171" s="344"/>
      <c r="E171" s="344"/>
      <c r="F171" s="344"/>
      <c r="G171" s="344"/>
      <c r="H171" s="344"/>
      <c r="I171" s="344"/>
      <c r="J171" s="344"/>
      <c r="K171" s="344"/>
      <c r="L171" s="344"/>
      <c r="M171" s="344"/>
      <c r="N171" s="344"/>
      <c r="O171" s="344"/>
      <c r="P171" s="344"/>
      <c r="Q171" s="344"/>
      <c r="R171" s="344"/>
    </row>
    <row r="172" spans="2:18" ht="18.75" hidden="1">
      <c r="B172" s="332" t="s">
        <v>2272</v>
      </c>
      <c r="C172" s="844">
        <v>1.2</v>
      </c>
      <c r="D172" s="844"/>
      <c r="E172" s="330" t="s">
        <v>2273</v>
      </c>
      <c r="F172" s="330"/>
      <c r="G172" s="330" t="s">
        <v>2309</v>
      </c>
      <c r="H172" s="330"/>
      <c r="I172" s="330"/>
      <c r="J172" s="330"/>
      <c r="K172" s="332" t="s">
        <v>2275</v>
      </c>
      <c r="L172" s="844">
        <f>U19*(0.15+C172)*E16</f>
        <v>0</v>
      </c>
      <c r="M172" s="844"/>
      <c r="N172" s="844"/>
      <c r="O172" s="330" t="s">
        <v>2278</v>
      </c>
      <c r="P172" s="344"/>
      <c r="Q172" s="344"/>
      <c r="R172" s="344"/>
    </row>
    <row r="173" spans="2:18" ht="18.75" hidden="1">
      <c r="B173" s="332" t="s">
        <v>2272</v>
      </c>
      <c r="C173" s="844">
        <v>1.5</v>
      </c>
      <c r="D173" s="844"/>
      <c r="E173" s="330" t="s">
        <v>2273</v>
      </c>
      <c r="F173" s="330"/>
      <c r="G173" s="330" t="s">
        <v>2309</v>
      </c>
      <c r="H173" s="330"/>
      <c r="I173" s="330"/>
      <c r="J173" s="330"/>
      <c r="K173" s="332" t="s">
        <v>2275</v>
      </c>
      <c r="L173" s="844">
        <f>U20*(0.15+C173)*E17</f>
        <v>0</v>
      </c>
      <c r="M173" s="844"/>
      <c r="N173" s="844"/>
      <c r="O173" s="330" t="s">
        <v>2278</v>
      </c>
      <c r="P173" s="344"/>
      <c r="Q173" s="344"/>
      <c r="R173" s="344"/>
    </row>
    <row r="174" spans="2:18" ht="15.75" hidden="1">
      <c r="B174" s="332"/>
      <c r="C174" s="844"/>
      <c r="D174" s="844"/>
      <c r="E174" s="330"/>
      <c r="F174" s="330"/>
      <c r="G174" s="330"/>
      <c r="H174" s="330"/>
      <c r="I174" s="330"/>
      <c r="J174" s="330"/>
      <c r="K174" s="332"/>
      <c r="L174" s="844"/>
      <c r="M174" s="844"/>
      <c r="N174" s="844"/>
      <c r="O174" s="330"/>
      <c r="P174" s="344"/>
      <c r="Q174" s="344"/>
      <c r="R174" s="344"/>
    </row>
    <row r="175" spans="2:18" ht="18.75" hidden="1">
      <c r="B175" s="332"/>
      <c r="C175" s="844"/>
      <c r="D175" s="844"/>
      <c r="E175" s="330"/>
      <c r="F175" s="330" t="s">
        <v>2311</v>
      </c>
      <c r="G175" s="330"/>
      <c r="H175" s="330"/>
      <c r="I175" s="330"/>
      <c r="J175" s="330"/>
      <c r="K175" s="332" t="s">
        <v>2275</v>
      </c>
      <c r="L175" s="844">
        <f>SUM(L172:N173)</f>
        <v>0</v>
      </c>
      <c r="M175" s="844"/>
      <c r="N175" s="844"/>
      <c r="O175" s="330" t="s">
        <v>2278</v>
      </c>
      <c r="P175" s="344"/>
      <c r="Q175" s="344"/>
      <c r="R175" s="344"/>
    </row>
    <row r="176" spans="2:18" ht="15.75" hidden="1">
      <c r="B176" s="332"/>
      <c r="C176" s="342"/>
      <c r="D176" s="342"/>
      <c r="E176" s="330"/>
      <c r="F176" s="330"/>
      <c r="G176" s="330"/>
      <c r="H176" s="330"/>
      <c r="I176" s="330"/>
      <c r="J176" s="330"/>
      <c r="K176" s="332"/>
      <c r="L176" s="342"/>
      <c r="M176" s="342"/>
      <c r="N176" s="342"/>
      <c r="O176" s="330"/>
      <c r="P176" s="344"/>
      <c r="Q176" s="344"/>
      <c r="R176" s="344"/>
    </row>
    <row r="177" spans="2:18" ht="15.75" hidden="1">
      <c r="B177" s="335" t="s">
        <v>2312</v>
      </c>
      <c r="C177" s="336"/>
      <c r="D177" s="336"/>
      <c r="E177" s="336"/>
      <c r="F177" s="336"/>
      <c r="G177" s="336"/>
      <c r="H177" s="336"/>
      <c r="I177" s="336"/>
      <c r="J177" s="336"/>
      <c r="K177" s="336"/>
      <c r="L177" s="336"/>
      <c r="M177" s="336"/>
      <c r="N177" s="336"/>
      <c r="O177" s="337"/>
      <c r="P177" s="338"/>
      <c r="Q177" s="338"/>
      <c r="R177" s="344"/>
    </row>
    <row r="178" spans="2:18" ht="15.75" hidden="1">
      <c r="B178" s="845"/>
      <c r="C178" s="845"/>
      <c r="D178" s="845"/>
      <c r="E178" s="845"/>
      <c r="F178" s="845"/>
      <c r="G178" s="344"/>
      <c r="H178" s="341" t="s">
        <v>2313</v>
      </c>
      <c r="I178" s="330"/>
      <c r="J178" s="330"/>
      <c r="K178" s="341" t="s">
        <v>2314</v>
      </c>
      <c r="L178" s="344"/>
      <c r="M178" s="341"/>
      <c r="N178" s="330"/>
      <c r="O178" s="341" t="s">
        <v>2315</v>
      </c>
      <c r="P178" s="341"/>
      <c r="Q178" s="341"/>
      <c r="R178" s="341"/>
    </row>
    <row r="179" spans="2:18" ht="15.75" hidden="1">
      <c r="B179" s="341"/>
      <c r="C179" s="341"/>
      <c r="D179" s="341"/>
      <c r="E179" s="344"/>
      <c r="F179" s="344"/>
      <c r="G179" s="344"/>
      <c r="H179" s="344"/>
      <c r="I179" s="344"/>
      <c r="J179" s="344"/>
      <c r="K179" s="341"/>
      <c r="L179" s="341"/>
      <c r="M179" s="341"/>
      <c r="N179" s="341"/>
      <c r="O179" s="341"/>
      <c r="P179" s="341"/>
      <c r="Q179" s="341"/>
      <c r="R179" s="341"/>
    </row>
    <row r="180" spans="2:18" ht="18.75" hidden="1">
      <c r="B180" s="346" t="s">
        <v>2316</v>
      </c>
      <c r="C180" s="346"/>
      <c r="D180" s="346"/>
      <c r="E180" s="346"/>
      <c r="F180" s="346"/>
      <c r="G180" s="344"/>
      <c r="H180" s="344"/>
      <c r="I180" s="344"/>
      <c r="J180" s="330"/>
      <c r="K180" s="330"/>
      <c r="L180" s="330"/>
      <c r="M180" s="330"/>
      <c r="N180" s="330"/>
      <c r="O180" s="346"/>
      <c r="P180" s="346"/>
      <c r="Q180" s="346"/>
      <c r="R180" s="346"/>
    </row>
    <row r="181" spans="2:18" ht="15.75" hidden="1">
      <c r="B181" s="341"/>
      <c r="C181" s="341"/>
      <c r="D181" s="344"/>
      <c r="E181" s="344"/>
      <c r="F181" s="344"/>
      <c r="G181" s="344"/>
      <c r="H181" s="344"/>
      <c r="I181" s="344"/>
      <c r="J181" s="341"/>
      <c r="K181" s="341"/>
      <c r="L181" s="341"/>
      <c r="M181" s="341"/>
      <c r="N181" s="341"/>
      <c r="O181" s="341"/>
      <c r="P181" s="341"/>
      <c r="Q181" s="341"/>
      <c r="R181" s="341"/>
    </row>
    <row r="182" spans="2:18" ht="15.75" hidden="1">
      <c r="B182" s="340" t="s">
        <v>2272</v>
      </c>
      <c r="C182" s="844">
        <v>0.6</v>
      </c>
      <c r="D182" s="844"/>
      <c r="E182" s="340" t="s">
        <v>2273</v>
      </c>
      <c r="F182" s="330"/>
      <c r="G182" s="844" t="s">
        <v>2317</v>
      </c>
      <c r="H182" s="844"/>
      <c r="I182" s="844" t="s">
        <v>2318</v>
      </c>
      <c r="J182" s="844"/>
      <c r="K182" s="844">
        <f>I29</f>
        <v>0.58400000000000007</v>
      </c>
      <c r="L182" s="844"/>
      <c r="M182" s="844"/>
      <c r="N182" s="340" t="s">
        <v>2319</v>
      </c>
      <c r="O182" s="844">
        <f>E11</f>
        <v>0</v>
      </c>
      <c r="P182" s="844"/>
      <c r="Q182" s="844"/>
      <c r="R182" s="844"/>
    </row>
    <row r="183" spans="2:18" ht="15.75" hidden="1">
      <c r="B183" s="340" t="s">
        <v>2272</v>
      </c>
      <c r="C183" s="844">
        <v>0.8</v>
      </c>
      <c r="D183" s="844"/>
      <c r="E183" s="340" t="s">
        <v>2273</v>
      </c>
      <c r="F183" s="330"/>
      <c r="G183" s="844" t="s">
        <v>2317</v>
      </c>
      <c r="H183" s="844"/>
      <c r="I183" s="844" t="s">
        <v>2318</v>
      </c>
      <c r="J183" s="844"/>
      <c r="K183" s="844">
        <f>I30</f>
        <v>0.68000000000000016</v>
      </c>
      <c r="L183" s="844"/>
      <c r="M183" s="844"/>
      <c r="N183" s="340" t="s">
        <v>2319</v>
      </c>
      <c r="O183" s="844">
        <f>E14</f>
        <v>0</v>
      </c>
      <c r="P183" s="844"/>
      <c r="Q183" s="844"/>
      <c r="R183" s="844"/>
    </row>
    <row r="184" spans="2:18" ht="15.75" hidden="1">
      <c r="B184" s="340" t="s">
        <v>2272</v>
      </c>
      <c r="C184" s="844">
        <v>1</v>
      </c>
      <c r="D184" s="844"/>
      <c r="E184" s="340" t="s">
        <v>2273</v>
      </c>
      <c r="F184" s="330"/>
      <c r="G184" s="844" t="s">
        <v>2317</v>
      </c>
      <c r="H184" s="844"/>
      <c r="I184" s="844" t="s">
        <v>2318</v>
      </c>
      <c r="J184" s="844"/>
      <c r="K184" s="844">
        <f>I31</f>
        <v>0.79999999999999993</v>
      </c>
      <c r="L184" s="844"/>
      <c r="M184" s="844"/>
      <c r="N184" s="340" t="s">
        <v>2319</v>
      </c>
      <c r="O184" s="844">
        <f>E15</f>
        <v>540</v>
      </c>
      <c r="P184" s="844"/>
      <c r="Q184" s="844"/>
      <c r="R184" s="844"/>
    </row>
    <row r="185" spans="2:18" ht="15.75" hidden="1">
      <c r="B185" s="340"/>
      <c r="C185" s="333"/>
      <c r="D185" s="333"/>
      <c r="E185" s="340"/>
      <c r="F185" s="330"/>
      <c r="G185" s="340"/>
      <c r="H185" s="340"/>
      <c r="I185" s="340"/>
      <c r="J185" s="340"/>
      <c r="K185" s="333"/>
      <c r="L185" s="333"/>
      <c r="M185" s="333"/>
      <c r="N185" s="340"/>
      <c r="O185" s="333"/>
      <c r="P185" s="333"/>
      <c r="Q185" s="333"/>
      <c r="R185" s="333"/>
    </row>
    <row r="186" spans="2:18" ht="15.75" hidden="1">
      <c r="B186" s="340"/>
      <c r="C186" s="333"/>
      <c r="D186" s="333"/>
      <c r="E186" s="340"/>
      <c r="F186" s="330"/>
      <c r="G186" s="340"/>
      <c r="H186" s="340"/>
      <c r="I186" s="340"/>
      <c r="J186" s="340"/>
      <c r="K186" s="333"/>
      <c r="L186" s="333"/>
      <c r="M186" s="333"/>
      <c r="N186" s="340"/>
      <c r="O186" s="844" t="s">
        <v>2320</v>
      </c>
      <c r="P186" s="844"/>
      <c r="Q186" s="844"/>
      <c r="R186" s="844"/>
    </row>
    <row r="187" spans="2:18" ht="15.75" hidden="1">
      <c r="B187" s="340"/>
      <c r="C187" s="333"/>
      <c r="D187" s="333"/>
      <c r="E187" s="340"/>
      <c r="F187" s="330"/>
      <c r="G187" s="340"/>
      <c r="H187" s="340"/>
      <c r="I187" s="340"/>
      <c r="J187" s="340"/>
      <c r="K187" s="333"/>
      <c r="L187" s="333"/>
      <c r="M187" s="333"/>
      <c r="N187" s="340"/>
      <c r="O187" s="340"/>
      <c r="P187" s="340"/>
      <c r="Q187" s="340"/>
      <c r="R187" s="340"/>
    </row>
    <row r="188" spans="2:18" ht="15.75" hidden="1">
      <c r="B188" s="335" t="s">
        <v>2321</v>
      </c>
      <c r="C188" s="336"/>
      <c r="D188" s="336"/>
      <c r="E188" s="336"/>
      <c r="F188" s="336"/>
      <c r="G188" s="336"/>
      <c r="H188" s="336"/>
      <c r="I188" s="336"/>
      <c r="J188" s="336"/>
      <c r="K188" s="336"/>
      <c r="L188" s="336"/>
      <c r="M188" s="336"/>
      <c r="N188" s="336"/>
      <c r="O188" s="337"/>
      <c r="P188" s="338"/>
      <c r="Q188" s="338"/>
      <c r="R188" s="347"/>
    </row>
    <row r="189" spans="2:18" ht="15.75" hidden="1">
      <c r="B189" s="845" t="s">
        <v>2322</v>
      </c>
      <c r="C189" s="845"/>
      <c r="D189" s="845"/>
      <c r="E189" s="845"/>
      <c r="F189" s="845"/>
      <c r="G189" s="845"/>
      <c r="H189" s="344"/>
      <c r="I189" s="344"/>
      <c r="J189" s="341" t="s">
        <v>2314</v>
      </c>
      <c r="K189" s="344"/>
      <c r="L189" s="341"/>
      <c r="M189" s="344"/>
      <c r="N189" s="341" t="s">
        <v>2323</v>
      </c>
      <c r="O189" s="341"/>
      <c r="P189" s="341"/>
      <c r="Q189" s="341"/>
      <c r="R189" s="341"/>
    </row>
    <row r="190" spans="2:18" ht="15.75" hidden="1">
      <c r="B190" s="341"/>
      <c r="C190" s="341"/>
      <c r="D190" s="341"/>
      <c r="E190" s="341"/>
      <c r="F190" s="341"/>
      <c r="G190" s="341"/>
      <c r="H190" s="344"/>
      <c r="I190" s="344"/>
      <c r="J190" s="341" t="s">
        <v>2324</v>
      </c>
      <c r="K190" s="344"/>
      <c r="L190" s="341"/>
      <c r="M190" s="344"/>
      <c r="N190" s="341" t="s">
        <v>2325</v>
      </c>
      <c r="O190" s="341"/>
      <c r="P190" s="341"/>
      <c r="Q190" s="341"/>
      <c r="R190" s="341"/>
    </row>
    <row r="191" spans="2:18" ht="15.75" hidden="1">
      <c r="B191" s="344"/>
      <c r="C191" s="348"/>
      <c r="D191" s="348"/>
      <c r="E191" s="344"/>
      <c r="F191" s="344"/>
      <c r="G191" s="344"/>
      <c r="H191" s="344"/>
      <c r="I191" s="344"/>
      <c r="J191" s="344"/>
      <c r="K191" s="344"/>
      <c r="L191" s="348"/>
      <c r="M191" s="348"/>
      <c r="N191" s="348"/>
      <c r="O191" s="344"/>
      <c r="P191" s="344"/>
      <c r="Q191" s="344"/>
      <c r="R191" s="344"/>
    </row>
    <row r="192" spans="2:18" ht="18.75" hidden="1">
      <c r="B192" s="346" t="s">
        <v>2316</v>
      </c>
      <c r="C192" s="346"/>
      <c r="D192" s="346"/>
      <c r="E192" s="346"/>
      <c r="F192" s="346"/>
      <c r="G192" s="344"/>
      <c r="H192" s="344"/>
      <c r="I192" s="330"/>
      <c r="J192" s="330"/>
      <c r="K192" s="330"/>
      <c r="L192" s="330"/>
      <c r="M192" s="330"/>
      <c r="N192" s="348"/>
      <c r="O192" s="344"/>
      <c r="P192" s="344"/>
      <c r="Q192" s="344"/>
      <c r="R192" s="344"/>
    </row>
    <row r="193" spans="2:18" ht="15.75" hidden="1">
      <c r="B193" s="344"/>
      <c r="C193" s="348"/>
      <c r="D193" s="348"/>
      <c r="E193" s="344"/>
      <c r="F193" s="344"/>
      <c r="G193" s="344"/>
      <c r="H193" s="344"/>
      <c r="I193" s="344"/>
      <c r="J193" s="344"/>
      <c r="K193" s="344"/>
      <c r="L193" s="348"/>
      <c r="M193" s="348"/>
      <c r="N193" s="348"/>
      <c r="O193" s="344"/>
      <c r="P193" s="344"/>
      <c r="Q193" s="344"/>
      <c r="R193" s="344"/>
    </row>
    <row r="194" spans="2:18" ht="15.75" hidden="1">
      <c r="B194" s="340" t="s">
        <v>2272</v>
      </c>
      <c r="C194" s="844">
        <v>0.6</v>
      </c>
      <c r="D194" s="844"/>
      <c r="E194" s="340" t="s">
        <v>2273</v>
      </c>
      <c r="F194" s="330"/>
      <c r="G194" s="844" t="s">
        <v>2317</v>
      </c>
      <c r="H194" s="844"/>
      <c r="I194" s="844" t="s">
        <v>2318</v>
      </c>
      <c r="J194" s="844"/>
      <c r="K194" s="844">
        <f>I29</f>
        <v>0.58400000000000007</v>
      </c>
      <c r="L194" s="844"/>
      <c r="M194" s="844"/>
      <c r="N194" s="340" t="s">
        <v>2319</v>
      </c>
      <c r="O194" s="844">
        <f>E11</f>
        <v>0</v>
      </c>
      <c r="P194" s="844"/>
      <c r="Q194" s="844"/>
      <c r="R194" s="844"/>
    </row>
    <row r="195" spans="2:18" ht="15.75" hidden="1">
      <c r="B195" s="340" t="s">
        <v>2272</v>
      </c>
      <c r="C195" s="844">
        <v>0.8</v>
      </c>
      <c r="D195" s="844"/>
      <c r="E195" s="340" t="s">
        <v>2273</v>
      </c>
      <c r="F195" s="330"/>
      <c r="G195" s="844" t="s">
        <v>2317</v>
      </c>
      <c r="H195" s="844"/>
      <c r="I195" s="844" t="s">
        <v>2318</v>
      </c>
      <c r="J195" s="844"/>
      <c r="K195" s="844">
        <f>I30</f>
        <v>0.68000000000000016</v>
      </c>
      <c r="L195" s="844"/>
      <c r="M195" s="844"/>
      <c r="N195" s="340" t="s">
        <v>2319</v>
      </c>
      <c r="O195" s="844">
        <f>E14</f>
        <v>0</v>
      </c>
      <c r="P195" s="844"/>
      <c r="Q195" s="844"/>
      <c r="R195" s="844"/>
    </row>
    <row r="196" spans="2:18" ht="15.75" hidden="1">
      <c r="B196" s="340" t="s">
        <v>2272</v>
      </c>
      <c r="C196" s="844">
        <v>1</v>
      </c>
      <c r="D196" s="844"/>
      <c r="E196" s="340" t="s">
        <v>2273</v>
      </c>
      <c r="F196" s="330"/>
      <c r="G196" s="844" t="s">
        <v>2317</v>
      </c>
      <c r="H196" s="844"/>
      <c r="I196" s="844" t="s">
        <v>2318</v>
      </c>
      <c r="J196" s="844"/>
      <c r="K196" s="844">
        <f>I31</f>
        <v>0.79999999999999993</v>
      </c>
      <c r="L196" s="844"/>
      <c r="M196" s="844"/>
      <c r="N196" s="340" t="s">
        <v>2319</v>
      </c>
      <c r="O196" s="844">
        <f>E15</f>
        <v>540</v>
      </c>
      <c r="P196" s="844"/>
      <c r="Q196" s="844"/>
      <c r="R196" s="844"/>
    </row>
    <row r="197" spans="2:18" ht="15.75" hidden="1">
      <c r="B197" s="340" t="s">
        <v>2272</v>
      </c>
      <c r="C197" s="844">
        <v>1.2</v>
      </c>
      <c r="D197" s="844"/>
      <c r="E197" s="340" t="s">
        <v>2273</v>
      </c>
      <c r="F197" s="330"/>
      <c r="G197" s="844" t="s">
        <v>2317</v>
      </c>
      <c r="H197" s="844"/>
      <c r="I197" s="844" t="s">
        <v>2318</v>
      </c>
      <c r="J197" s="844"/>
      <c r="K197" s="844">
        <f>I32</f>
        <v>0.92</v>
      </c>
      <c r="L197" s="844"/>
      <c r="M197" s="844"/>
      <c r="N197" s="340" t="s">
        <v>2319</v>
      </c>
      <c r="O197" s="844">
        <f>E16</f>
        <v>0</v>
      </c>
      <c r="P197" s="844"/>
      <c r="Q197" s="844"/>
      <c r="R197" s="844"/>
    </row>
    <row r="198" spans="2:18" ht="15.75" hidden="1">
      <c r="B198" s="340" t="s">
        <v>2272</v>
      </c>
      <c r="C198" s="844">
        <v>1.5</v>
      </c>
      <c r="D198" s="844"/>
      <c r="E198" s="340" t="s">
        <v>2273</v>
      </c>
      <c r="F198" s="330"/>
      <c r="G198" s="844" t="s">
        <v>2317</v>
      </c>
      <c r="H198" s="844"/>
      <c r="I198" s="844" t="s">
        <v>2318</v>
      </c>
      <c r="J198" s="844"/>
      <c r="K198" s="844">
        <f>I33</f>
        <v>0.98000000000000009</v>
      </c>
      <c r="L198" s="844"/>
      <c r="M198" s="844"/>
      <c r="N198" s="340" t="s">
        <v>2319</v>
      </c>
      <c r="O198" s="844">
        <f>E17</f>
        <v>0</v>
      </c>
      <c r="P198" s="844"/>
      <c r="Q198" s="844"/>
      <c r="R198" s="844"/>
    </row>
    <row r="199" spans="2:18" ht="15.75" hidden="1">
      <c r="B199" s="330"/>
      <c r="C199" s="330"/>
      <c r="D199" s="330"/>
      <c r="E199" s="330"/>
      <c r="F199" s="330"/>
      <c r="G199" s="330"/>
      <c r="H199" s="330"/>
      <c r="I199" s="330"/>
      <c r="J199" s="330"/>
      <c r="K199" s="330"/>
      <c r="L199" s="330"/>
      <c r="M199" s="330"/>
      <c r="N199" s="330"/>
      <c r="O199" s="330"/>
      <c r="P199" s="330"/>
      <c r="Q199" s="330"/>
      <c r="R199" s="330"/>
    </row>
    <row r="200" spans="2:18" ht="15.75" hidden="1">
      <c r="B200" s="330"/>
      <c r="C200" s="330"/>
      <c r="D200" s="330"/>
      <c r="E200" s="330"/>
      <c r="F200" s="330"/>
      <c r="G200" s="330"/>
      <c r="H200" s="330"/>
      <c r="I200" s="330"/>
      <c r="J200" s="330"/>
      <c r="K200" s="330"/>
      <c r="L200" s="330"/>
      <c r="M200" s="330"/>
      <c r="N200" s="330"/>
      <c r="O200" s="844" t="s">
        <v>2320</v>
      </c>
      <c r="P200" s="844"/>
      <c r="Q200" s="844"/>
      <c r="R200" s="844"/>
    </row>
    <row r="201" spans="2:18" ht="15.75" hidden="1">
      <c r="B201" s="330"/>
      <c r="C201" s="330"/>
      <c r="D201" s="330"/>
      <c r="E201" s="330"/>
      <c r="F201" s="330"/>
      <c r="G201" s="330"/>
      <c r="H201" s="330"/>
      <c r="I201" s="330"/>
      <c r="J201" s="330"/>
      <c r="K201" s="330"/>
      <c r="L201" s="330"/>
      <c r="M201" s="330"/>
      <c r="N201" s="330"/>
      <c r="O201" s="340"/>
      <c r="P201" s="340"/>
      <c r="Q201" s="340"/>
      <c r="R201" s="340"/>
    </row>
    <row r="202" spans="2:18" ht="15.75" hidden="1">
      <c r="B202" s="335" t="s">
        <v>2326</v>
      </c>
      <c r="C202" s="336"/>
      <c r="D202" s="336"/>
      <c r="E202" s="336"/>
      <c r="F202" s="336"/>
      <c r="G202" s="336"/>
      <c r="H202" s="336"/>
      <c r="I202" s="336"/>
      <c r="J202" s="336"/>
      <c r="K202" s="336"/>
      <c r="L202" s="336"/>
      <c r="M202" s="336"/>
      <c r="N202" s="336"/>
      <c r="O202" s="337"/>
      <c r="P202" s="338"/>
      <c r="Q202" s="338"/>
      <c r="R202" s="340"/>
    </row>
    <row r="203" spans="2:18" ht="15.75" hidden="1">
      <c r="B203" s="346"/>
      <c r="C203" s="346"/>
      <c r="D203" s="346"/>
      <c r="E203" s="341" t="s">
        <v>2327</v>
      </c>
      <c r="F203" s="330"/>
      <c r="G203" s="330"/>
      <c r="H203" s="341" t="s">
        <v>2328</v>
      </c>
      <c r="I203" s="344"/>
      <c r="J203" s="341"/>
      <c r="K203" s="333"/>
      <c r="L203" s="333"/>
      <c r="M203" s="333"/>
      <c r="N203" s="340"/>
      <c r="O203" s="340"/>
      <c r="P203" s="340"/>
      <c r="Q203" s="340"/>
      <c r="R203" s="340"/>
    </row>
    <row r="204" spans="2:18" ht="15.75" hidden="1">
      <c r="B204" s="330" t="s">
        <v>2329</v>
      </c>
      <c r="C204" s="330"/>
      <c r="D204" s="333"/>
      <c r="E204" s="340"/>
      <c r="F204" s="844">
        <v>209</v>
      </c>
      <c r="G204" s="844"/>
      <c r="H204" s="844"/>
      <c r="I204" s="340" t="s">
        <v>2273</v>
      </c>
      <c r="J204" s="340"/>
      <c r="K204" s="333"/>
      <c r="L204" s="333"/>
      <c r="M204" s="333"/>
      <c r="N204" s="340"/>
      <c r="O204" s="340"/>
      <c r="P204" s="340"/>
      <c r="Q204" s="340"/>
      <c r="R204" s="340"/>
    </row>
    <row r="205" spans="2:18" ht="15.75" hidden="1">
      <c r="B205" s="330"/>
      <c r="C205" s="330"/>
      <c r="D205" s="333"/>
      <c r="E205" s="340"/>
      <c r="F205" s="349"/>
      <c r="G205" s="349"/>
      <c r="H205" s="349"/>
      <c r="I205" s="340"/>
      <c r="J205" s="340"/>
      <c r="K205" s="333"/>
      <c r="L205" s="333"/>
      <c r="M205" s="333"/>
      <c r="N205" s="340"/>
      <c r="O205" s="340"/>
      <c r="P205" s="340"/>
      <c r="Q205" s="340"/>
      <c r="R205" s="340"/>
    </row>
    <row r="206" spans="2:18" ht="15.75" hidden="1">
      <c r="B206" s="335" t="s">
        <v>2330</v>
      </c>
      <c r="C206" s="336"/>
      <c r="D206" s="336"/>
      <c r="E206" s="336"/>
      <c r="F206" s="336"/>
      <c r="G206" s="336"/>
      <c r="H206" s="336"/>
      <c r="I206" s="336"/>
      <c r="J206" s="336"/>
      <c r="K206" s="336"/>
      <c r="L206" s="336"/>
      <c r="M206" s="336"/>
      <c r="N206" s="336"/>
      <c r="O206" s="337"/>
      <c r="P206" s="338"/>
      <c r="Q206" s="338"/>
      <c r="R206" s="340"/>
    </row>
    <row r="207" spans="2:18" ht="15.75" hidden="1">
      <c r="B207" s="346"/>
      <c r="C207" s="346"/>
      <c r="D207" s="346"/>
      <c r="E207" s="341" t="s">
        <v>2331</v>
      </c>
      <c r="F207" s="344"/>
      <c r="G207" s="341"/>
      <c r="H207" s="330"/>
      <c r="I207" s="330"/>
      <c r="J207" s="330"/>
      <c r="K207" s="333"/>
      <c r="L207" s="333"/>
      <c r="M207" s="333"/>
      <c r="N207" s="340"/>
      <c r="O207" s="340"/>
      <c r="P207" s="340"/>
      <c r="Q207" s="340"/>
      <c r="R207" s="340"/>
    </row>
    <row r="208" spans="2:18" ht="15.75" hidden="1">
      <c r="B208" s="330" t="s">
        <v>2329</v>
      </c>
      <c r="C208" s="330"/>
      <c r="D208" s="333"/>
      <c r="E208" s="340"/>
      <c r="F208" s="844">
        <v>350.5</v>
      </c>
      <c r="G208" s="844"/>
      <c r="H208" s="844"/>
      <c r="I208" s="340" t="s">
        <v>2273</v>
      </c>
      <c r="J208" s="340"/>
      <c r="K208" s="333"/>
      <c r="L208" s="333"/>
      <c r="M208" s="333"/>
      <c r="N208" s="340"/>
      <c r="O208" s="340"/>
      <c r="P208" s="340"/>
      <c r="Q208" s="340"/>
      <c r="R208" s="340"/>
    </row>
    <row r="65536" hidden="1"/>
  </sheetData>
  <sheetProtection selectLockedCells="1" selectUnlockedCells="1"/>
  <mergeCells count="263">
    <mergeCell ref="O200:R200"/>
    <mergeCell ref="F204:H204"/>
    <mergeCell ref="F208:H208"/>
    <mergeCell ref="C197:D197"/>
    <mergeCell ref="G197:H197"/>
    <mergeCell ref="I197:J197"/>
    <mergeCell ref="K197:M197"/>
    <mergeCell ref="O197:R197"/>
    <mergeCell ref="C198:D198"/>
    <mergeCell ref="G198:H198"/>
    <mergeCell ref="I198:J198"/>
    <mergeCell ref="K198:M198"/>
    <mergeCell ref="O198:R198"/>
    <mergeCell ref="C195:D195"/>
    <mergeCell ref="G195:H195"/>
    <mergeCell ref="I195:J195"/>
    <mergeCell ref="K195:M195"/>
    <mergeCell ref="O195:R195"/>
    <mergeCell ref="C196:D196"/>
    <mergeCell ref="G196:H196"/>
    <mergeCell ref="I196:J196"/>
    <mergeCell ref="K196:M196"/>
    <mergeCell ref="O196:R196"/>
    <mergeCell ref="O186:R186"/>
    <mergeCell ref="B189:G189"/>
    <mergeCell ref="C194:D194"/>
    <mergeCell ref="G194:H194"/>
    <mergeCell ref="I194:J194"/>
    <mergeCell ref="K194:M194"/>
    <mergeCell ref="O194:R194"/>
    <mergeCell ref="C183:D183"/>
    <mergeCell ref="G183:H183"/>
    <mergeCell ref="I183:J183"/>
    <mergeCell ref="K183:M183"/>
    <mergeCell ref="O183:R183"/>
    <mergeCell ref="C184:D184"/>
    <mergeCell ref="G184:H184"/>
    <mergeCell ref="I184:J184"/>
    <mergeCell ref="K184:M184"/>
    <mergeCell ref="O184:R184"/>
    <mergeCell ref="B178:F178"/>
    <mergeCell ref="C182:D182"/>
    <mergeCell ref="G182:H182"/>
    <mergeCell ref="I182:J182"/>
    <mergeCell ref="K182:M182"/>
    <mergeCell ref="O182:R182"/>
    <mergeCell ref="C173:D173"/>
    <mergeCell ref="L173:N173"/>
    <mergeCell ref="C174:D174"/>
    <mergeCell ref="L174:N174"/>
    <mergeCell ref="C175:D175"/>
    <mergeCell ref="L175:N175"/>
    <mergeCell ref="C163:D163"/>
    <mergeCell ref="K163:M163"/>
    <mergeCell ref="C164:D164"/>
    <mergeCell ref="K164:M164"/>
    <mergeCell ref="K166:M166"/>
    <mergeCell ref="C172:D172"/>
    <mergeCell ref="L172:N172"/>
    <mergeCell ref="C160:D160"/>
    <mergeCell ref="K160:M160"/>
    <mergeCell ref="C161:D161"/>
    <mergeCell ref="K161:M161"/>
    <mergeCell ref="C162:D162"/>
    <mergeCell ref="K162:M162"/>
    <mergeCell ref="C150:D150"/>
    <mergeCell ref="K150:M150"/>
    <mergeCell ref="C151:D151"/>
    <mergeCell ref="K151:M151"/>
    <mergeCell ref="K153:M153"/>
    <mergeCell ref="C159:D159"/>
    <mergeCell ref="K159:M159"/>
    <mergeCell ref="C146:D146"/>
    <mergeCell ref="K146:M146"/>
    <mergeCell ref="K147:M147"/>
    <mergeCell ref="C148:D148"/>
    <mergeCell ref="K148:M148"/>
    <mergeCell ref="C149:D149"/>
    <mergeCell ref="K149:M149"/>
    <mergeCell ref="G131:I131"/>
    <mergeCell ref="G136:I136"/>
    <mergeCell ref="K136:M136"/>
    <mergeCell ref="O136:P136"/>
    <mergeCell ref="F137:I137"/>
    <mergeCell ref="C145:D145"/>
    <mergeCell ref="K145:M145"/>
    <mergeCell ref="C118:D118"/>
    <mergeCell ref="K118:M118"/>
    <mergeCell ref="K120:M120"/>
    <mergeCell ref="F125:H125"/>
    <mergeCell ref="J125:M125"/>
    <mergeCell ref="F126:H126"/>
    <mergeCell ref="C115:D115"/>
    <mergeCell ref="K115:M115"/>
    <mergeCell ref="C116:D116"/>
    <mergeCell ref="K116:M116"/>
    <mergeCell ref="C117:D117"/>
    <mergeCell ref="K117:M117"/>
    <mergeCell ref="C112:D112"/>
    <mergeCell ref="K112:M112"/>
    <mergeCell ref="C113:D113"/>
    <mergeCell ref="K113:M113"/>
    <mergeCell ref="C114:D114"/>
    <mergeCell ref="K114:M114"/>
    <mergeCell ref="C109:D109"/>
    <mergeCell ref="K109:M109"/>
    <mergeCell ref="C110:D110"/>
    <mergeCell ref="K110:M110"/>
    <mergeCell ref="C111:D111"/>
    <mergeCell ref="K111:M111"/>
    <mergeCell ref="C106:D106"/>
    <mergeCell ref="K106:M106"/>
    <mergeCell ref="C107:D107"/>
    <mergeCell ref="K107:M107"/>
    <mergeCell ref="C108:D108"/>
    <mergeCell ref="K108:M108"/>
    <mergeCell ref="C100:D100"/>
    <mergeCell ref="I100:J100"/>
    <mergeCell ref="C101:D101"/>
    <mergeCell ref="I101:J101"/>
    <mergeCell ref="C105:D105"/>
    <mergeCell ref="K105:M105"/>
    <mergeCell ref="C97:D97"/>
    <mergeCell ref="I97:J97"/>
    <mergeCell ref="C98:D98"/>
    <mergeCell ref="I98:J98"/>
    <mergeCell ref="C99:D99"/>
    <mergeCell ref="I99:J99"/>
    <mergeCell ref="C94:D94"/>
    <mergeCell ref="I94:J94"/>
    <mergeCell ref="C95:D95"/>
    <mergeCell ref="I95:J95"/>
    <mergeCell ref="C96:D96"/>
    <mergeCell ref="I96:J96"/>
    <mergeCell ref="C91:D91"/>
    <mergeCell ref="I91:J91"/>
    <mergeCell ref="C92:D92"/>
    <mergeCell ref="I92:J92"/>
    <mergeCell ref="C93:D93"/>
    <mergeCell ref="I93:J93"/>
    <mergeCell ref="L82:N82"/>
    <mergeCell ref="C88:D88"/>
    <mergeCell ref="I88:J88"/>
    <mergeCell ref="C89:D89"/>
    <mergeCell ref="I89:J89"/>
    <mergeCell ref="C90:D90"/>
    <mergeCell ref="I90:J90"/>
    <mergeCell ref="C78:D78"/>
    <mergeCell ref="L78:N78"/>
    <mergeCell ref="C79:D79"/>
    <mergeCell ref="L79:N79"/>
    <mergeCell ref="C80:D80"/>
    <mergeCell ref="L80:N80"/>
    <mergeCell ref="L66:N66"/>
    <mergeCell ref="C74:D74"/>
    <mergeCell ref="L74:N74"/>
    <mergeCell ref="C75:D75"/>
    <mergeCell ref="L75:N75"/>
    <mergeCell ref="C77:D77"/>
    <mergeCell ref="L77:N77"/>
    <mergeCell ref="C62:D62"/>
    <mergeCell ref="L62:N62"/>
    <mergeCell ref="C63:D63"/>
    <mergeCell ref="L63:N63"/>
    <mergeCell ref="C64:D64"/>
    <mergeCell ref="L64:N64"/>
    <mergeCell ref="C59:D59"/>
    <mergeCell ref="L59:N59"/>
    <mergeCell ref="C60:D60"/>
    <mergeCell ref="L60:N60"/>
    <mergeCell ref="C61:D61"/>
    <mergeCell ref="L61:N61"/>
    <mergeCell ref="C56:D56"/>
    <mergeCell ref="L56:N56"/>
    <mergeCell ref="C57:D57"/>
    <mergeCell ref="L57:N57"/>
    <mergeCell ref="C58:D58"/>
    <mergeCell ref="L58:N58"/>
    <mergeCell ref="C53:D53"/>
    <mergeCell ref="L53:N53"/>
    <mergeCell ref="C54:D54"/>
    <mergeCell ref="L54:N54"/>
    <mergeCell ref="C55:D55"/>
    <mergeCell ref="L55:N55"/>
    <mergeCell ref="C41:D41"/>
    <mergeCell ref="I41:J41"/>
    <mergeCell ref="C51:D51"/>
    <mergeCell ref="L51:N51"/>
    <mergeCell ref="C52:D52"/>
    <mergeCell ref="L52:N52"/>
    <mergeCell ref="C38:D38"/>
    <mergeCell ref="I38:J38"/>
    <mergeCell ref="C39:D39"/>
    <mergeCell ref="I39:J39"/>
    <mergeCell ref="C40:D40"/>
    <mergeCell ref="I40:J40"/>
    <mergeCell ref="C35:D35"/>
    <mergeCell ref="I35:J35"/>
    <mergeCell ref="C36:D36"/>
    <mergeCell ref="I36:J36"/>
    <mergeCell ref="C37:D37"/>
    <mergeCell ref="I37:J37"/>
    <mergeCell ref="C32:D32"/>
    <mergeCell ref="I32:J32"/>
    <mergeCell ref="C33:D33"/>
    <mergeCell ref="I33:J33"/>
    <mergeCell ref="C34:D34"/>
    <mergeCell ref="I34:J34"/>
    <mergeCell ref="C29:D29"/>
    <mergeCell ref="I29:J29"/>
    <mergeCell ref="C30:D30"/>
    <mergeCell ref="I30:J30"/>
    <mergeCell ref="C31:D31"/>
    <mergeCell ref="I31:J31"/>
    <mergeCell ref="B20:D20"/>
    <mergeCell ref="E20:H20"/>
    <mergeCell ref="I20:L20"/>
    <mergeCell ref="M21:O21"/>
    <mergeCell ref="C28:D28"/>
    <mergeCell ref="I28:J28"/>
    <mergeCell ref="B18:D18"/>
    <mergeCell ref="E18:H18"/>
    <mergeCell ref="I18:L18"/>
    <mergeCell ref="B19:D19"/>
    <mergeCell ref="E19:H19"/>
    <mergeCell ref="I19:L19"/>
    <mergeCell ref="B16:D16"/>
    <mergeCell ref="E16:H16"/>
    <mergeCell ref="I16:L16"/>
    <mergeCell ref="B17:D17"/>
    <mergeCell ref="E17:H17"/>
    <mergeCell ref="I17:L17"/>
    <mergeCell ref="B14:D14"/>
    <mergeCell ref="E14:H14"/>
    <mergeCell ref="I14:L14"/>
    <mergeCell ref="B15:D15"/>
    <mergeCell ref="E15:H15"/>
    <mergeCell ref="I15:L15"/>
    <mergeCell ref="B12:D12"/>
    <mergeCell ref="E12:H12"/>
    <mergeCell ref="I12:L12"/>
    <mergeCell ref="B13:D13"/>
    <mergeCell ref="E13:H13"/>
    <mergeCell ref="I13:L13"/>
    <mergeCell ref="B10:D10"/>
    <mergeCell ref="E10:H10"/>
    <mergeCell ref="I10:L10"/>
    <mergeCell ref="B11:D11"/>
    <mergeCell ref="E11:H11"/>
    <mergeCell ref="I11:L11"/>
    <mergeCell ref="B8:D8"/>
    <mergeCell ref="E8:H8"/>
    <mergeCell ref="I8:L8"/>
    <mergeCell ref="B9:D9"/>
    <mergeCell ref="E9:H9"/>
    <mergeCell ref="I9:L9"/>
    <mergeCell ref="B5:D6"/>
    <mergeCell ref="E5:H6"/>
    <mergeCell ref="I5:L5"/>
    <mergeCell ref="I6:L6"/>
    <mergeCell ref="B7:D7"/>
    <mergeCell ref="E7:H7"/>
    <mergeCell ref="I7:L7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J96"/>
  <sheetViews>
    <sheetView view="pageBreakPreview" workbookViewId="0">
      <selection activeCell="I80" sqref="I80"/>
    </sheetView>
  </sheetViews>
  <sheetFormatPr defaultRowHeight="12.75"/>
  <cols>
    <col min="1" max="1" width="9.140625" style="357"/>
    <col min="2" max="2" width="25.7109375" style="357" customWidth="1"/>
    <col min="3" max="3" width="9.140625" style="357"/>
    <col min="4" max="4" width="11.7109375" style="357" customWidth="1"/>
    <col min="5" max="7" width="9.140625" style="357"/>
    <col min="8" max="8" width="29.140625" style="357" customWidth="1"/>
    <col min="9" max="16384" width="9.140625" style="357"/>
  </cols>
  <sheetData>
    <row r="1" spans="1:10">
      <c r="B1" s="358"/>
      <c r="C1" s="358"/>
      <c r="D1" s="358"/>
      <c r="E1" s="358"/>
    </row>
    <row r="2" spans="1:10">
      <c r="A2" s="358"/>
      <c r="B2" s="359" t="s">
        <v>0</v>
      </c>
      <c r="C2" s="360"/>
      <c r="D2" s="360"/>
      <c r="E2" s="361"/>
      <c r="H2" s="362" t="s">
        <v>7</v>
      </c>
      <c r="I2" s="363"/>
    </row>
    <row r="3" spans="1:10">
      <c r="A3" s="358"/>
      <c r="B3" s="363" t="s">
        <v>3</v>
      </c>
      <c r="C3" s="364"/>
      <c r="D3" s="363" t="s">
        <v>4</v>
      </c>
      <c r="E3" s="364"/>
      <c r="H3" s="363" t="s">
        <v>9</v>
      </c>
      <c r="I3" s="364">
        <f>'DADOS ÁREA 1'!K6</f>
        <v>30</v>
      </c>
    </row>
    <row r="4" spans="1:10">
      <c r="A4" s="358"/>
      <c r="B4" s="363" t="s">
        <v>5</v>
      </c>
      <c r="C4" s="364"/>
      <c r="D4" s="363" t="s">
        <v>4</v>
      </c>
      <c r="E4" s="364"/>
      <c r="H4" s="363" t="s">
        <v>11</v>
      </c>
      <c r="I4" s="364"/>
      <c r="J4" s="358"/>
    </row>
    <row r="5" spans="1:10">
      <c r="A5" s="358"/>
      <c r="B5" s="365" t="s">
        <v>2335</v>
      </c>
      <c r="C5" s="364"/>
      <c r="D5" s="363" t="s">
        <v>4</v>
      </c>
      <c r="E5" s="364"/>
      <c r="H5" s="363" t="s">
        <v>13</v>
      </c>
      <c r="I5" s="364"/>
      <c r="J5" s="358"/>
    </row>
    <row r="6" spans="1:10">
      <c r="A6" s="358"/>
      <c r="B6" s="365" t="s">
        <v>2336</v>
      </c>
      <c r="C6" s="364"/>
      <c r="D6" s="363" t="s">
        <v>4</v>
      </c>
      <c r="E6" s="364"/>
      <c r="J6" s="358"/>
    </row>
    <row r="7" spans="1:10">
      <c r="A7" s="358"/>
      <c r="B7" s="363" t="s">
        <v>6</v>
      </c>
      <c r="C7" s="364"/>
      <c r="D7" s="363" t="s">
        <v>4</v>
      </c>
      <c r="E7" s="364"/>
      <c r="J7" s="358"/>
    </row>
    <row r="8" spans="1:10">
      <c r="A8" s="358"/>
      <c r="B8" s="365" t="s">
        <v>2337</v>
      </c>
      <c r="C8" s="364"/>
      <c r="D8" s="363" t="s">
        <v>4</v>
      </c>
      <c r="E8" s="364"/>
      <c r="H8" s="366"/>
      <c r="I8" s="358"/>
      <c r="J8" s="358"/>
    </row>
    <row r="9" spans="1:10">
      <c r="A9" s="358"/>
      <c r="B9" s="365" t="s">
        <v>2338</v>
      </c>
      <c r="C9" s="364"/>
      <c r="D9" s="363" t="s">
        <v>4</v>
      </c>
      <c r="E9" s="364"/>
      <c r="H9" s="366"/>
      <c r="I9" s="358"/>
      <c r="J9" s="358"/>
    </row>
    <row r="10" spans="1:10">
      <c r="A10" s="358"/>
      <c r="B10" s="363" t="s">
        <v>8</v>
      </c>
      <c r="C10" s="364"/>
      <c r="D10" s="363" t="s">
        <v>4</v>
      </c>
      <c r="E10" s="364"/>
      <c r="H10" s="358"/>
      <c r="I10" s="358"/>
    </row>
    <row r="11" spans="1:10">
      <c r="A11" s="358"/>
      <c r="B11" s="365" t="s">
        <v>2339</v>
      </c>
      <c r="C11" s="364"/>
      <c r="D11" s="363" t="s">
        <v>4</v>
      </c>
      <c r="E11" s="364"/>
      <c r="H11" s="358"/>
      <c r="I11" s="367"/>
    </row>
    <row r="12" spans="1:10">
      <c r="A12" s="358"/>
      <c r="B12" s="365" t="s">
        <v>2340</v>
      </c>
      <c r="C12" s="364"/>
      <c r="D12" s="363" t="s">
        <v>4</v>
      </c>
      <c r="E12" s="364"/>
      <c r="H12" s="358"/>
      <c r="I12" s="367"/>
    </row>
    <row r="13" spans="1:10">
      <c r="A13" s="358"/>
      <c r="B13" s="363" t="s">
        <v>10</v>
      </c>
      <c r="C13" s="364"/>
      <c r="D13" s="363" t="s">
        <v>4</v>
      </c>
      <c r="E13" s="364"/>
      <c r="H13" s="358"/>
      <c r="I13" s="358"/>
    </row>
    <row r="14" spans="1:10">
      <c r="A14" s="358"/>
      <c r="B14" s="365" t="s">
        <v>2341</v>
      </c>
      <c r="C14" s="364"/>
      <c r="D14" s="363" t="s">
        <v>4</v>
      </c>
      <c r="E14" s="364"/>
      <c r="H14" s="358"/>
      <c r="I14" s="367"/>
    </row>
    <row r="15" spans="1:10">
      <c r="A15" s="358"/>
      <c r="B15" s="365" t="s">
        <v>2342</v>
      </c>
      <c r="C15" s="364"/>
      <c r="D15" s="363" t="s">
        <v>4</v>
      </c>
      <c r="E15" s="364"/>
      <c r="H15" s="358"/>
      <c r="I15" s="367"/>
    </row>
    <row r="16" spans="1:10">
      <c r="A16" s="358"/>
      <c r="B16" s="363" t="s">
        <v>12</v>
      </c>
      <c r="C16" s="364"/>
      <c r="D16" s="363" t="s">
        <v>4</v>
      </c>
      <c r="E16" s="364"/>
      <c r="H16" s="358"/>
      <c r="I16" s="358"/>
    </row>
    <row r="17" spans="1:9">
      <c r="A17" s="358"/>
      <c r="B17" s="365" t="s">
        <v>2343</v>
      </c>
      <c r="C17" s="364"/>
      <c r="D17" s="363" t="s">
        <v>4</v>
      </c>
      <c r="E17" s="364"/>
      <c r="H17" s="358"/>
      <c r="I17" s="367"/>
    </row>
    <row r="18" spans="1:9">
      <c r="A18" s="358"/>
      <c r="B18" s="365" t="s">
        <v>2344</v>
      </c>
      <c r="C18" s="364"/>
      <c r="D18" s="363" t="s">
        <v>4</v>
      </c>
      <c r="E18" s="364"/>
      <c r="H18" s="358"/>
      <c r="I18" s="367"/>
    </row>
    <row r="19" spans="1:9">
      <c r="A19" s="358"/>
      <c r="B19" s="363" t="s">
        <v>14</v>
      </c>
      <c r="C19" s="364"/>
    </row>
    <row r="20" spans="1:9">
      <c r="A20" s="358"/>
      <c r="B20" s="363" t="s">
        <v>16</v>
      </c>
      <c r="C20" s="364"/>
    </row>
    <row r="21" spans="1:9">
      <c r="A21" s="358"/>
      <c r="B21" s="358"/>
      <c r="C21" s="367"/>
    </row>
    <row r="22" spans="1:9">
      <c r="A22" s="358"/>
      <c r="B22" s="359" t="s">
        <v>18</v>
      </c>
      <c r="C22" s="360"/>
      <c r="D22" s="360"/>
      <c r="E22" s="361"/>
    </row>
    <row r="23" spans="1:9">
      <c r="A23" s="358"/>
      <c r="B23" s="363" t="s">
        <v>20</v>
      </c>
      <c r="C23" s="364"/>
      <c r="D23" s="363" t="s">
        <v>4</v>
      </c>
      <c r="E23" s="364"/>
    </row>
    <row r="24" spans="1:9">
      <c r="B24" s="358"/>
      <c r="C24" s="358"/>
    </row>
    <row r="25" spans="1:9">
      <c r="A25" s="358"/>
      <c r="B25" s="359" t="s">
        <v>26</v>
      </c>
      <c r="C25" s="368"/>
    </row>
    <row r="26" spans="1:9">
      <c r="A26" s="358"/>
      <c r="B26" s="363" t="s">
        <v>87</v>
      </c>
      <c r="C26" s="362"/>
      <c r="F26" s="369"/>
    </row>
    <row r="27" spans="1:9">
      <c r="A27" s="358"/>
      <c r="B27" s="363" t="s">
        <v>29</v>
      </c>
      <c r="C27" s="362"/>
      <c r="E27" s="358"/>
    </row>
    <row r="28" spans="1:9">
      <c r="A28" s="358"/>
      <c r="B28" s="363" t="s">
        <v>30</v>
      </c>
      <c r="C28" s="362"/>
    </row>
    <row r="29" spans="1:9">
      <c r="A29" s="358"/>
      <c r="B29" s="363" t="s">
        <v>31</v>
      </c>
      <c r="C29" s="362"/>
    </row>
    <row r="30" spans="1:9">
      <c r="A30" s="358"/>
      <c r="B30" s="363" t="s">
        <v>32</v>
      </c>
      <c r="C30" s="362"/>
    </row>
    <row r="31" spans="1:9">
      <c r="A31" s="358"/>
      <c r="B31" s="363" t="s">
        <v>33</v>
      </c>
      <c r="C31" s="362"/>
    </row>
    <row r="32" spans="1:9">
      <c r="A32" s="358"/>
      <c r="B32" s="363" t="s">
        <v>34</v>
      </c>
      <c r="C32" s="362"/>
    </row>
    <row r="33" spans="1:3">
      <c r="A33" s="358"/>
      <c r="B33" s="363" t="s">
        <v>35</v>
      </c>
      <c r="C33" s="362"/>
    </row>
    <row r="34" spans="1:3">
      <c r="A34" s="358"/>
      <c r="B34" s="363" t="s">
        <v>88</v>
      </c>
      <c r="C34" s="362"/>
    </row>
    <row r="35" spans="1:3">
      <c r="A35" s="358"/>
      <c r="B35" s="363" t="s">
        <v>36</v>
      </c>
      <c r="C35" s="362"/>
    </row>
    <row r="36" spans="1:3">
      <c r="A36" s="358"/>
      <c r="B36" s="363" t="s">
        <v>37</v>
      </c>
      <c r="C36" s="362"/>
    </row>
    <row r="37" spans="1:3">
      <c r="A37" s="358"/>
      <c r="B37" s="363" t="s">
        <v>38</v>
      </c>
      <c r="C37" s="362"/>
    </row>
    <row r="38" spans="1:3">
      <c r="A38" s="358"/>
      <c r="B38" s="363" t="s">
        <v>39</v>
      </c>
      <c r="C38" s="362"/>
    </row>
    <row r="39" spans="1:3">
      <c r="A39" s="358"/>
      <c r="B39" s="363" t="s">
        <v>40</v>
      </c>
      <c r="C39" s="362"/>
    </row>
    <row r="40" spans="1:3">
      <c r="A40" s="358"/>
      <c r="B40" s="363" t="s">
        <v>41</v>
      </c>
      <c r="C40" s="362"/>
    </row>
    <row r="41" spans="1:3">
      <c r="A41" s="358"/>
      <c r="B41" s="363" t="s">
        <v>42</v>
      </c>
      <c r="C41" s="362"/>
    </row>
    <row r="43" spans="1:3">
      <c r="B43" s="359" t="s">
        <v>43</v>
      </c>
      <c r="C43" s="368"/>
    </row>
    <row r="44" spans="1:3">
      <c r="A44" s="358"/>
      <c r="B44" s="363" t="s">
        <v>44</v>
      </c>
      <c r="C44" s="362"/>
    </row>
    <row r="45" spans="1:3">
      <c r="A45" s="358"/>
      <c r="B45" s="363" t="s">
        <v>45</v>
      </c>
      <c r="C45" s="362"/>
    </row>
    <row r="46" spans="1:3">
      <c r="A46" s="358"/>
      <c r="B46" s="363" t="s">
        <v>46</v>
      </c>
      <c r="C46" s="362"/>
    </row>
    <row r="47" spans="1:3">
      <c r="A47" s="358"/>
      <c r="B47" s="363" t="s">
        <v>47</v>
      </c>
      <c r="C47" s="362"/>
    </row>
    <row r="49" spans="1:5">
      <c r="B49" s="362" t="s">
        <v>48</v>
      </c>
      <c r="C49" s="362"/>
      <c r="D49" s="362"/>
      <c r="E49" s="362"/>
    </row>
    <row r="50" spans="1:5">
      <c r="A50" s="358"/>
      <c r="B50" s="363" t="s">
        <v>28</v>
      </c>
      <c r="C50" s="364"/>
      <c r="D50" s="363" t="s">
        <v>4</v>
      </c>
      <c r="E50" s="364"/>
    </row>
    <row r="51" spans="1:5">
      <c r="A51" s="358"/>
      <c r="B51" s="363" t="s">
        <v>52</v>
      </c>
      <c r="C51" s="362"/>
    </row>
    <row r="52" spans="1:5">
      <c r="A52" s="358"/>
      <c r="B52" s="363" t="s">
        <v>53</v>
      </c>
      <c r="C52" s="364"/>
    </row>
    <row r="53" spans="1:5">
      <c r="A53" s="358"/>
      <c r="B53" s="363" t="s">
        <v>54</v>
      </c>
      <c r="C53" s="364"/>
    </row>
    <row r="54" spans="1:5">
      <c r="A54" s="358"/>
      <c r="B54" s="363" t="s">
        <v>55</v>
      </c>
      <c r="C54" s="364"/>
    </row>
    <row r="55" spans="1:5">
      <c r="A55" s="358"/>
      <c r="B55" s="363" t="s">
        <v>56</v>
      </c>
      <c r="C55" s="364"/>
    </row>
    <row r="56" spans="1:5">
      <c r="A56" s="358"/>
      <c r="B56" s="363" t="s">
        <v>57</v>
      </c>
      <c r="C56" s="364"/>
    </row>
    <row r="57" spans="1:5">
      <c r="A57" s="358"/>
      <c r="B57" s="363" t="s">
        <v>58</v>
      </c>
      <c r="C57" s="364"/>
    </row>
    <row r="58" spans="1:5">
      <c r="A58" s="358"/>
      <c r="B58" s="363" t="s">
        <v>59</v>
      </c>
      <c r="C58" s="364"/>
    </row>
    <row r="60" spans="1:5">
      <c r="B60" s="359" t="s">
        <v>60</v>
      </c>
      <c r="C60" s="368"/>
      <c r="D60" s="362" t="s">
        <v>2345</v>
      </c>
    </row>
    <row r="61" spans="1:5">
      <c r="A61" s="358"/>
      <c r="B61" s="363" t="s">
        <v>61</v>
      </c>
      <c r="C61" s="364"/>
      <c r="D61" s="364"/>
    </row>
    <row r="63" spans="1:5">
      <c r="B63" s="359" t="s">
        <v>62</v>
      </c>
      <c r="C63" s="368"/>
    </row>
    <row r="64" spans="1:5">
      <c r="A64" s="358"/>
      <c r="B64" s="363" t="s">
        <v>63</v>
      </c>
      <c r="C64" s="364"/>
    </row>
    <row r="65" spans="1:7">
      <c r="A65" s="358"/>
      <c r="B65" s="363" t="s">
        <v>64</v>
      </c>
      <c r="C65" s="364"/>
    </row>
    <row r="66" spans="1:7">
      <c r="A66" s="358"/>
      <c r="B66" s="363" t="s">
        <v>65</v>
      </c>
      <c r="C66" s="364"/>
    </row>
    <row r="67" spans="1:7">
      <c r="A67" s="358"/>
      <c r="B67" s="363" t="s">
        <v>66</v>
      </c>
      <c r="C67" s="364"/>
    </row>
    <row r="69" spans="1:7">
      <c r="B69" s="359" t="s">
        <v>67</v>
      </c>
      <c r="C69" s="368"/>
      <c r="D69" s="844" t="s">
        <v>68</v>
      </c>
      <c r="E69" s="844"/>
      <c r="F69" s="358"/>
    </row>
    <row r="70" spans="1:7">
      <c r="A70" s="358"/>
      <c r="B70" s="363" t="s">
        <v>3</v>
      </c>
      <c r="C70" s="370">
        <v>68</v>
      </c>
      <c r="D70" s="844"/>
      <c r="E70" s="844"/>
    </row>
    <row r="71" spans="1:7">
      <c r="A71" s="358"/>
      <c r="B71" s="363" t="s">
        <v>5</v>
      </c>
      <c r="C71" s="364">
        <v>83</v>
      </c>
      <c r="D71" s="358"/>
      <c r="E71" s="358"/>
    </row>
    <row r="72" spans="1:7">
      <c r="A72" s="358"/>
      <c r="B72" s="363" t="s">
        <v>6</v>
      </c>
      <c r="C72" s="364">
        <v>30</v>
      </c>
    </row>
    <row r="73" spans="1:7">
      <c r="A73" s="358"/>
      <c r="B73" s="363" t="s">
        <v>8</v>
      </c>
      <c r="C73" s="364">
        <v>126</v>
      </c>
    </row>
    <row r="74" spans="1:7">
      <c r="A74" s="358"/>
      <c r="B74" s="363" t="s">
        <v>10</v>
      </c>
      <c r="C74" s="364">
        <v>180</v>
      </c>
      <c r="E74" s="357" t="s">
        <v>69</v>
      </c>
    </row>
    <row r="75" spans="1:7">
      <c r="A75" s="358"/>
      <c r="B75" s="363" t="s">
        <v>12</v>
      </c>
      <c r="C75" s="364"/>
      <c r="D75" s="358"/>
      <c r="E75" s="358" t="s">
        <v>70</v>
      </c>
      <c r="F75" s="358"/>
    </row>
    <row r="76" spans="1:7">
      <c r="C76" s="358"/>
      <c r="D76" s="358"/>
      <c r="E76" s="358"/>
      <c r="F76" s="358"/>
      <c r="G76" s="358"/>
    </row>
    <row r="77" spans="1:7">
      <c r="B77" s="362" t="s">
        <v>71</v>
      </c>
      <c r="C77" s="362"/>
      <c r="D77" s="844" t="s">
        <v>72</v>
      </c>
      <c r="E77" s="844"/>
      <c r="F77" s="844"/>
    </row>
    <row r="78" spans="1:7">
      <c r="B78" s="363" t="s">
        <v>5</v>
      </c>
      <c r="C78" s="364"/>
      <c r="D78" s="844"/>
      <c r="E78" s="844"/>
      <c r="F78" s="844"/>
    </row>
    <row r="79" spans="1:7">
      <c r="B79" s="363" t="s">
        <v>6</v>
      </c>
      <c r="C79" s="364"/>
      <c r="D79" s="844"/>
      <c r="E79" s="844"/>
      <c r="F79" s="844"/>
    </row>
    <row r="80" spans="1:7">
      <c r="B80" s="363" t="s">
        <v>8</v>
      </c>
      <c r="C80" s="364"/>
      <c r="D80" s="844"/>
      <c r="E80" s="844"/>
      <c r="F80" s="844"/>
    </row>
    <row r="81" spans="2:6">
      <c r="B81" s="363" t="s">
        <v>10</v>
      </c>
      <c r="C81" s="364"/>
      <c r="D81" s="844"/>
      <c r="E81" s="844"/>
      <c r="F81" s="844"/>
    </row>
    <row r="82" spans="2:6">
      <c r="B82" s="363" t="s">
        <v>12</v>
      </c>
      <c r="C82" s="364"/>
      <c r="D82" s="844"/>
      <c r="E82" s="844"/>
      <c r="F82" s="844"/>
    </row>
    <row r="83" spans="2:6">
      <c r="B83" s="365" t="s">
        <v>73</v>
      </c>
      <c r="C83" s="363"/>
      <c r="D83" s="844"/>
      <c r="E83" s="844"/>
      <c r="F83" s="844"/>
    </row>
    <row r="85" spans="2:6">
      <c r="B85" s="362" t="s">
        <v>74</v>
      </c>
      <c r="C85" s="362"/>
      <c r="D85" s="362" t="s">
        <v>76</v>
      </c>
      <c r="E85" s="362" t="s">
        <v>77</v>
      </c>
    </row>
    <row r="86" spans="2:6">
      <c r="B86" s="365" t="s">
        <v>78</v>
      </c>
      <c r="C86" s="364"/>
      <c r="D86" s="363"/>
      <c r="E86" s="363"/>
    </row>
    <row r="87" spans="2:6">
      <c r="B87" s="365" t="s">
        <v>8</v>
      </c>
      <c r="C87" s="364"/>
      <c r="D87" s="363"/>
      <c r="E87" s="363"/>
    </row>
    <row r="88" spans="2:6">
      <c r="B88" s="365" t="s">
        <v>10</v>
      </c>
      <c r="C88" s="364"/>
      <c r="D88" s="363"/>
      <c r="E88" s="363"/>
    </row>
    <row r="89" spans="2:6">
      <c r="B89" s="363" t="s">
        <v>12</v>
      </c>
      <c r="C89" s="364"/>
      <c r="D89" s="363"/>
      <c r="E89" s="363"/>
    </row>
    <row r="91" spans="2:6">
      <c r="B91" s="362" t="s">
        <v>79</v>
      </c>
      <c r="C91" s="362" t="s">
        <v>61</v>
      </c>
      <c r="D91" s="362" t="s">
        <v>80</v>
      </c>
    </row>
    <row r="92" spans="2:6">
      <c r="B92" s="365" t="s">
        <v>81</v>
      </c>
      <c r="C92" s="364"/>
      <c r="D92" s="363"/>
    </row>
    <row r="93" spans="2:6">
      <c r="B93" s="365" t="s">
        <v>6</v>
      </c>
      <c r="C93" s="364"/>
      <c r="D93" s="363"/>
    </row>
    <row r="94" spans="2:6">
      <c r="B94" s="365" t="s">
        <v>8</v>
      </c>
      <c r="C94" s="364"/>
      <c r="D94" s="363"/>
    </row>
    <row r="95" spans="2:6">
      <c r="B95" s="365" t="s">
        <v>10</v>
      </c>
      <c r="C95" s="364"/>
      <c r="D95" s="363"/>
    </row>
    <row r="96" spans="2:6">
      <c r="B96" s="363" t="s">
        <v>12</v>
      </c>
      <c r="C96" s="364"/>
      <c r="D96" s="363"/>
    </row>
  </sheetData>
  <sheetProtection selectLockedCells="1" selectUnlockedCells="1"/>
  <mergeCells count="9">
    <mergeCell ref="D81:F81"/>
    <mergeCell ref="D82:F82"/>
    <mergeCell ref="D83:F83"/>
    <mergeCell ref="D69:E69"/>
    <mergeCell ref="D70:E70"/>
    <mergeCell ref="D77:F77"/>
    <mergeCell ref="D78:F78"/>
    <mergeCell ref="D79:F79"/>
    <mergeCell ref="D80:F80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8"/>
  <dimension ref="B2:I57"/>
  <sheetViews>
    <sheetView view="pageBreakPreview" topLeftCell="A10" zoomScale="115" zoomScaleSheetLayoutView="115" workbookViewId="0">
      <selection activeCell="B31" sqref="B31"/>
    </sheetView>
  </sheetViews>
  <sheetFormatPr defaultRowHeight="12"/>
  <cols>
    <col min="1" max="1" width="3.7109375" style="350" customWidth="1"/>
    <col min="2" max="9" width="9.140625" style="350"/>
    <col min="10" max="11" width="3.7109375" style="350" customWidth="1"/>
    <col min="12" max="16384" width="9.140625" style="350"/>
  </cols>
  <sheetData>
    <row r="2" spans="2:9" ht="12.75" customHeight="1">
      <c r="B2" s="844" t="s">
        <v>2346</v>
      </c>
      <c r="C2" s="844"/>
      <c r="D2" s="844"/>
      <c r="E2" s="844"/>
      <c r="F2" s="844"/>
      <c r="G2" s="844"/>
      <c r="H2" s="844"/>
      <c r="I2" s="844"/>
    </row>
    <row r="3" spans="2:9" ht="12" customHeight="1">
      <c r="B3" s="844"/>
      <c r="C3" s="844"/>
      <c r="D3" s="844"/>
      <c r="E3" s="844"/>
      <c r="F3" s="844"/>
      <c r="G3" s="844"/>
      <c r="H3" s="844"/>
      <c r="I3" s="844"/>
    </row>
    <row r="4" spans="2:9" ht="12" customHeight="1">
      <c r="B4" s="844"/>
      <c r="C4" s="844"/>
      <c r="D4" s="844"/>
      <c r="E4" s="844"/>
      <c r="F4" s="844"/>
      <c r="G4" s="844"/>
      <c r="H4" s="844"/>
      <c r="I4" s="844"/>
    </row>
    <row r="5" spans="2:9" ht="12" customHeight="1">
      <c r="B5" s="844"/>
      <c r="C5" s="844"/>
      <c r="D5" s="844"/>
      <c r="E5" s="844"/>
      <c r="F5" s="844"/>
      <c r="G5" s="844"/>
      <c r="H5" s="844"/>
      <c r="I5" s="844"/>
    </row>
    <row r="6" spans="2:9" ht="12" customHeight="1">
      <c r="B6" s="844"/>
      <c r="C6" s="844"/>
      <c r="D6" s="844"/>
      <c r="E6" s="844"/>
      <c r="F6" s="844"/>
      <c r="G6" s="844"/>
      <c r="H6" s="844"/>
      <c r="I6" s="844"/>
    </row>
    <row r="7" spans="2:9">
      <c r="B7" s="371"/>
      <c r="C7" s="371"/>
      <c r="D7" s="371"/>
      <c r="E7" s="371"/>
      <c r="F7" s="371"/>
      <c r="G7" s="371"/>
      <c r="H7" s="371"/>
      <c r="I7" s="371"/>
    </row>
    <row r="8" spans="2:9">
      <c r="B8" s="371"/>
      <c r="C8" s="371"/>
      <c r="D8" s="371"/>
      <c r="E8" s="371"/>
      <c r="F8" s="371"/>
      <c r="G8" s="371"/>
      <c r="H8" s="371"/>
      <c r="I8" s="371"/>
    </row>
    <row r="9" spans="2:9">
      <c r="B9" s="844" t="s">
        <v>2347</v>
      </c>
      <c r="C9" s="844"/>
      <c r="D9" s="844"/>
      <c r="E9" s="844"/>
      <c r="F9" s="844" t="s">
        <v>2348</v>
      </c>
      <c r="G9" s="844"/>
      <c r="H9" s="844"/>
      <c r="I9" s="844"/>
    </row>
    <row r="10" spans="2:9">
      <c r="B10" s="844" t="s">
        <v>2349</v>
      </c>
      <c r="C10" s="844"/>
      <c r="D10" s="844"/>
      <c r="E10" s="844"/>
      <c r="F10" s="844">
        <v>0.3</v>
      </c>
      <c r="G10" s="844"/>
      <c r="H10" s="844"/>
      <c r="I10" s="844"/>
    </row>
    <row r="11" spans="2:9">
      <c r="B11" s="844" t="s">
        <v>2350</v>
      </c>
      <c r="C11" s="844"/>
      <c r="D11" s="844"/>
      <c r="E11" s="844"/>
      <c r="F11" s="844">
        <v>1.2</v>
      </c>
      <c r="G11" s="844"/>
      <c r="H11" s="844"/>
      <c r="I11" s="844"/>
    </row>
    <row r="12" spans="2:9">
      <c r="B12" s="844" t="s">
        <v>2351</v>
      </c>
      <c r="C12" s="844"/>
      <c r="D12" s="844"/>
      <c r="E12" s="844"/>
      <c r="F12" s="844">
        <v>0.9</v>
      </c>
      <c r="G12" s="844"/>
      <c r="H12" s="844"/>
      <c r="I12" s="844"/>
    </row>
    <row r="13" spans="2:9">
      <c r="B13" s="844" t="s">
        <v>2352</v>
      </c>
      <c r="C13" s="844"/>
      <c r="D13" s="844"/>
      <c r="E13" s="844"/>
      <c r="F13" s="844">
        <v>4</v>
      </c>
      <c r="G13" s="844"/>
      <c r="H13" s="844"/>
      <c r="I13" s="844"/>
    </row>
    <row r="14" spans="2:9">
      <c r="B14" s="844" t="s">
        <v>2353</v>
      </c>
      <c r="C14" s="844"/>
      <c r="D14" s="844"/>
      <c r="E14" s="844"/>
      <c r="F14" s="844">
        <v>7.75</v>
      </c>
      <c r="G14" s="844"/>
      <c r="H14" s="844"/>
      <c r="I14" s="844"/>
    </row>
    <row r="15" spans="2:9">
      <c r="B15" s="844" t="s">
        <v>2354</v>
      </c>
      <c r="C15" s="844"/>
      <c r="D15" s="844"/>
      <c r="E15" s="844"/>
      <c r="F15" s="844">
        <v>7</v>
      </c>
      <c r="G15" s="844"/>
      <c r="H15" s="844"/>
      <c r="I15" s="844"/>
    </row>
    <row r="16" spans="2:9">
      <c r="B16" s="372"/>
      <c r="C16" s="372"/>
      <c r="D16" s="372"/>
      <c r="E16" s="372"/>
      <c r="F16" s="372"/>
      <c r="G16" s="372"/>
      <c r="H16" s="372"/>
      <c r="I16" s="372"/>
    </row>
    <row r="17" spans="2:9">
      <c r="B17" s="372"/>
      <c r="C17" s="372"/>
      <c r="D17" s="372"/>
      <c r="E17" s="372"/>
      <c r="F17" s="372"/>
      <c r="G17" s="372"/>
      <c r="H17" s="372"/>
      <c r="I17" s="372"/>
    </row>
    <row r="18" spans="2:9">
      <c r="B18" s="372"/>
      <c r="C18" s="372"/>
      <c r="D18" s="372"/>
      <c r="E18" s="372"/>
      <c r="F18" s="372"/>
      <c r="G18" s="372"/>
      <c r="H18" s="372"/>
      <c r="I18" s="372"/>
    </row>
    <row r="22" spans="2:9">
      <c r="B22" s="350" t="s">
        <v>27</v>
      </c>
    </row>
    <row r="24" spans="2:9" ht="84">
      <c r="B24" s="216" t="s">
        <v>2355</v>
      </c>
      <c r="C24" s="373" t="s">
        <v>2243</v>
      </c>
    </row>
    <row r="25" spans="2:9" ht="24">
      <c r="B25" s="216" t="s">
        <v>2244</v>
      </c>
      <c r="C25" s="374" t="s">
        <v>2356</v>
      </c>
    </row>
    <row r="26" spans="2:9" ht="24">
      <c r="B26" s="216" t="s">
        <v>2246</v>
      </c>
      <c r="C26" s="374" t="s">
        <v>2357</v>
      </c>
    </row>
    <row r="27" spans="2:9" ht="24">
      <c r="B27" s="216" t="s">
        <v>2247</v>
      </c>
      <c r="C27" s="374" t="s">
        <v>2358</v>
      </c>
    </row>
    <row r="28" spans="2:9" ht="24">
      <c r="B28" s="216" t="s">
        <v>2248</v>
      </c>
      <c r="C28" s="374" t="s">
        <v>2358</v>
      </c>
    </row>
    <row r="29" spans="2:9" ht="24">
      <c r="B29" s="216" t="s">
        <v>2359</v>
      </c>
      <c r="C29" s="374" t="s">
        <v>2356</v>
      </c>
    </row>
    <row r="42" spans="2:3" ht="15">
      <c r="B42" s="375" t="s">
        <v>2360</v>
      </c>
      <c r="C42" s="375"/>
    </row>
    <row r="45" spans="2:3" ht="15">
      <c r="B45" s="375" t="s">
        <v>2361</v>
      </c>
    </row>
    <row r="48" spans="2:3" ht="15">
      <c r="B48" s="375" t="s">
        <v>2362</v>
      </c>
    </row>
    <row r="52" spans="2:9" ht="15.75">
      <c r="B52" s="845" t="s">
        <v>2363</v>
      </c>
      <c r="C52" s="845"/>
      <c r="D52" s="845"/>
      <c r="E52" s="845"/>
      <c r="F52" s="845"/>
      <c r="G52" s="845"/>
      <c r="H52" s="845"/>
      <c r="I52" s="845"/>
    </row>
    <row r="53" spans="2:9">
      <c r="B53" s="845" t="s">
        <v>2364</v>
      </c>
      <c r="C53" s="845"/>
      <c r="D53" s="845"/>
      <c r="E53" s="845"/>
      <c r="F53" s="845"/>
      <c r="G53" s="845"/>
      <c r="H53" s="845"/>
      <c r="I53" s="845"/>
    </row>
    <row r="54" spans="2:9">
      <c r="B54" s="845" t="s">
        <v>2365</v>
      </c>
      <c r="C54" s="845"/>
      <c r="D54" s="845"/>
      <c r="E54" s="845"/>
      <c r="F54" s="845"/>
      <c r="G54" s="845"/>
      <c r="H54" s="845"/>
      <c r="I54" s="845"/>
    </row>
    <row r="55" spans="2:9">
      <c r="B55" s="845" t="s">
        <v>2366</v>
      </c>
      <c r="C55" s="845"/>
      <c r="D55" s="845"/>
      <c r="E55" s="845"/>
      <c r="F55" s="845"/>
      <c r="G55" s="845"/>
      <c r="H55" s="845"/>
      <c r="I55" s="845"/>
    </row>
    <row r="56" spans="2:9">
      <c r="B56" s="845" t="s">
        <v>2367</v>
      </c>
      <c r="C56" s="845"/>
      <c r="D56" s="845"/>
      <c r="E56" s="845"/>
      <c r="F56" s="845"/>
      <c r="G56" s="845"/>
      <c r="H56" s="845"/>
      <c r="I56" s="845"/>
    </row>
    <row r="57" spans="2:9">
      <c r="B57" s="845" t="s">
        <v>2368</v>
      </c>
      <c r="C57" s="845"/>
      <c r="D57" s="845"/>
      <c r="E57" s="845"/>
      <c r="F57" s="845"/>
      <c r="G57" s="845"/>
      <c r="H57" s="845"/>
      <c r="I57" s="845"/>
    </row>
  </sheetData>
  <sheetProtection selectLockedCells="1" selectUnlockedCells="1"/>
  <mergeCells count="21">
    <mergeCell ref="B56:I56"/>
    <mergeCell ref="B57:I57"/>
    <mergeCell ref="B15:E15"/>
    <mergeCell ref="F15:I15"/>
    <mergeCell ref="B52:I52"/>
    <mergeCell ref="B53:I53"/>
    <mergeCell ref="B54:I54"/>
    <mergeCell ref="B55:I55"/>
    <mergeCell ref="B12:E12"/>
    <mergeCell ref="F12:I12"/>
    <mergeCell ref="B13:E13"/>
    <mergeCell ref="F13:I13"/>
    <mergeCell ref="B14:E14"/>
    <mergeCell ref="F14:I14"/>
    <mergeCell ref="B11:E11"/>
    <mergeCell ref="F11:I11"/>
    <mergeCell ref="B2:I6"/>
    <mergeCell ref="B9:E9"/>
    <mergeCell ref="F9:I9"/>
    <mergeCell ref="B10:E10"/>
    <mergeCell ref="F10:I10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icrosoft Equation 3.0" shapeId="8193" r:id="rId4">
          <objectPr defaultSize="0" r:id="rId5">
            <anchor moveWithCells="1" sizeWithCells="1">
              <from>
                <xdr:col>1</xdr:col>
                <xdr:colOff>38100</xdr:colOff>
                <xdr:row>17</xdr:row>
                <xdr:rowOff>133350</xdr:rowOff>
              </from>
              <to>
                <xdr:col>8</xdr:col>
                <xdr:colOff>552450</xdr:colOff>
                <xdr:row>23</xdr:row>
                <xdr:rowOff>95250</xdr:rowOff>
              </to>
            </anchor>
          </objectPr>
        </oleObject>
      </mc:Choice>
      <mc:Fallback>
        <oleObject progId="Microsoft Equation 3.0" shapeId="8193" r:id="rId4"/>
      </mc:Fallback>
    </mc:AlternateContent>
    <mc:AlternateContent xmlns:mc="http://schemas.openxmlformats.org/markup-compatibility/2006">
      <mc:Choice Requires="x14">
        <oleObject progId="Microsoft Equation 3.0" shapeId="8194" r:id="rId6">
          <objectPr defaultSize="0" r:id="rId7">
            <anchor moveWithCells="1" sizeWithCells="1">
              <from>
                <xdr:col>1</xdr:col>
                <xdr:colOff>0</xdr:colOff>
                <xdr:row>26</xdr:row>
                <xdr:rowOff>133350</xdr:rowOff>
              </from>
              <to>
                <xdr:col>8</xdr:col>
                <xdr:colOff>552450</xdr:colOff>
                <xdr:row>31</xdr:row>
                <xdr:rowOff>114300</xdr:rowOff>
              </to>
            </anchor>
          </objectPr>
        </oleObject>
      </mc:Choice>
      <mc:Fallback>
        <oleObject progId="Microsoft Equation 3.0" shapeId="8194" r:id="rId6"/>
      </mc:Fallback>
    </mc:AlternateContent>
    <mc:AlternateContent xmlns:mc="http://schemas.openxmlformats.org/markup-compatibility/2006">
      <mc:Choice Requires="x14">
        <oleObject progId="Microsoft Equation 3.0" shapeId="8195" r:id="rId8">
          <objectPr defaultSize="0" r:id="rId9">
            <anchor moveWithCells="1" sizeWithCells="1">
              <from>
                <xdr:col>1</xdr:col>
                <xdr:colOff>9525</xdr:colOff>
                <xdr:row>35</xdr:row>
                <xdr:rowOff>47625</xdr:rowOff>
              </from>
              <to>
                <xdr:col>6</xdr:col>
                <xdr:colOff>333375</xdr:colOff>
                <xdr:row>38</xdr:row>
                <xdr:rowOff>9525</xdr:rowOff>
              </to>
            </anchor>
          </objectPr>
        </oleObject>
      </mc:Choice>
      <mc:Fallback>
        <oleObject progId="Microsoft Equation 3.0" shapeId="8195" r:id="rId8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IV60"/>
  <sheetViews>
    <sheetView view="pageBreakPreview" zoomScale="85" zoomScaleSheetLayoutView="85" workbookViewId="0">
      <selection activeCell="E33" sqref="E33"/>
    </sheetView>
  </sheetViews>
  <sheetFormatPr defaultRowHeight="12.75"/>
  <cols>
    <col min="1" max="1" width="1.5703125" style="376" customWidth="1"/>
    <col min="2" max="2" width="6.85546875" style="377" customWidth="1"/>
    <col min="3" max="3" width="47.28515625" style="376" customWidth="1"/>
    <col min="4" max="4" width="8.42578125" style="378" customWidth="1"/>
    <col min="5" max="5" width="7.42578125" style="379" customWidth="1"/>
    <col min="6" max="6" width="17.42578125" style="380" customWidth="1"/>
    <col min="7" max="7" width="22.42578125" style="380" customWidth="1"/>
    <col min="8" max="8" width="25" style="380" customWidth="1"/>
    <col min="9" max="9" width="3.7109375" style="380" customWidth="1"/>
    <col min="10" max="10" width="18.140625" style="380" customWidth="1"/>
    <col min="11" max="11" width="0" style="381" hidden="1" customWidth="1"/>
    <col min="12" max="12" width="0" style="376" hidden="1" customWidth="1"/>
    <col min="13" max="13" width="0" style="380" hidden="1" customWidth="1"/>
    <col min="14" max="15" width="0" style="376" hidden="1" customWidth="1"/>
    <col min="16" max="16" width="14" style="376" customWidth="1"/>
    <col min="17" max="16384" width="9.140625" style="376"/>
  </cols>
  <sheetData>
    <row r="1" spans="1:256" s="382" customFormat="1" ht="15.75">
      <c r="B1" s="845" t="s">
        <v>2369</v>
      </c>
      <c r="C1" s="845"/>
      <c r="D1" s="845"/>
      <c r="E1" s="845"/>
      <c r="F1" s="845"/>
      <c r="G1" s="845"/>
      <c r="H1" s="383"/>
      <c r="I1" s="383"/>
      <c r="J1" s="383"/>
      <c r="K1" s="383"/>
    </row>
    <row r="2" spans="1:256" s="382" customFormat="1" ht="12.75" customHeight="1">
      <c r="B2" s="845" t="s">
        <v>2222</v>
      </c>
      <c r="C2" s="845"/>
      <c r="D2" s="845"/>
      <c r="E2" s="845"/>
      <c r="F2" s="845"/>
      <c r="G2" s="845"/>
      <c r="H2" s="384"/>
      <c r="I2" s="384"/>
      <c r="J2" s="384"/>
      <c r="K2" s="384"/>
    </row>
    <row r="3" spans="1:256" s="387" customFormat="1">
      <c r="A3" s="385"/>
      <c r="B3" s="845"/>
      <c r="C3" s="845"/>
      <c r="D3" s="845"/>
      <c r="E3" s="845"/>
      <c r="F3" s="845"/>
      <c r="G3" s="845"/>
      <c r="H3" s="385"/>
      <c r="I3" s="386"/>
      <c r="P3" s="382"/>
    </row>
    <row r="4" spans="1:256" s="387" customFormat="1">
      <c r="A4" s="385"/>
      <c r="B4" s="388" t="s">
        <v>2223</v>
      </c>
      <c r="C4" s="389" t="s">
        <v>2370</v>
      </c>
      <c r="D4" s="390"/>
      <c r="E4" s="391"/>
      <c r="F4" s="392"/>
      <c r="G4" s="392"/>
      <c r="H4" s="385"/>
      <c r="I4" s="386"/>
      <c r="P4" s="382"/>
    </row>
    <row r="5" spans="1:256" s="387" customFormat="1">
      <c r="A5" s="385"/>
      <c r="B5" s="388"/>
      <c r="C5" s="393"/>
      <c r="D5" s="390"/>
      <c r="E5" s="391"/>
      <c r="F5" s="394"/>
      <c r="G5" s="394"/>
      <c r="H5" s="385"/>
      <c r="I5" s="386"/>
      <c r="P5" s="382"/>
    </row>
    <row r="6" spans="1:256" s="387" customFormat="1">
      <c r="A6" s="385"/>
      <c r="B6" s="388" t="s">
        <v>2225</v>
      </c>
      <c r="C6" s="395" t="s">
        <v>2226</v>
      </c>
      <c r="D6" s="390"/>
      <c r="E6" s="391"/>
      <c r="F6" s="394"/>
      <c r="G6" s="394"/>
      <c r="H6" s="385"/>
      <c r="I6" s="386"/>
      <c r="P6" s="382"/>
    </row>
    <row r="7" spans="1:256" ht="15" customHeight="1">
      <c r="A7"/>
      <c r="B7" s="844"/>
      <c r="C7" s="844"/>
      <c r="D7" s="844"/>
      <c r="E7" s="844"/>
      <c r="F7" s="844"/>
      <c r="G7" s="844"/>
      <c r="H7" s="844"/>
      <c r="I7" s="844"/>
      <c r="J7" s="844"/>
      <c r="K7" s="844"/>
      <c r="L7" s="844"/>
      <c r="M7" s="844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s="396" customFormat="1" ht="15" customHeight="1">
      <c r="B8" s="844" t="s">
        <v>2371</v>
      </c>
      <c r="C8" s="844"/>
      <c r="D8" s="844"/>
      <c r="E8" s="844"/>
      <c r="F8" s="844"/>
      <c r="G8" s="844"/>
      <c r="H8" s="844"/>
      <c r="I8" s="397"/>
      <c r="J8" s="397"/>
      <c r="K8" s="397"/>
      <c r="L8" s="397"/>
      <c r="M8" s="397"/>
    </row>
    <row r="9" spans="1:256" hidden="1">
      <c r="B9" s="398"/>
      <c r="C9" s="398"/>
      <c r="D9" s="398"/>
      <c r="E9" s="398"/>
      <c r="F9" s="398"/>
      <c r="G9" s="398"/>
      <c r="H9" s="398"/>
      <c r="I9" s="398"/>
      <c r="J9" s="398"/>
      <c r="K9" s="399"/>
      <c r="L9" s="400"/>
    </row>
    <row r="10" spans="1:256">
      <c r="B10" s="401"/>
      <c r="C10" s="402"/>
      <c r="D10" s="403"/>
      <c r="E10" s="404"/>
      <c r="F10" s="405"/>
      <c r="G10" s="405"/>
      <c r="H10" s="405"/>
      <c r="I10" s="405"/>
      <c r="J10" s="405"/>
      <c r="K10" s="406"/>
    </row>
    <row r="11" spans="1:256" s="407" customFormat="1" ht="19.5" customHeight="1">
      <c r="B11" s="408" t="s">
        <v>92</v>
      </c>
      <c r="C11" s="409" t="s">
        <v>2347</v>
      </c>
      <c r="D11" s="410" t="s">
        <v>2372</v>
      </c>
      <c r="E11" s="410" t="s">
        <v>94</v>
      </c>
      <c r="F11" s="411" t="s">
        <v>2373</v>
      </c>
      <c r="G11" s="411" t="s">
        <v>2374</v>
      </c>
      <c r="H11" s="412" t="s">
        <v>97</v>
      </c>
      <c r="I11" s="413"/>
      <c r="J11" s="405"/>
      <c r="K11" s="413"/>
      <c r="M11" s="414"/>
    </row>
    <row r="12" spans="1:256" s="415" customFormat="1">
      <c r="B12" s="416"/>
      <c r="C12" s="417"/>
      <c r="D12" s="418"/>
      <c r="E12" s="419"/>
      <c r="F12" s="420"/>
      <c r="G12" s="421"/>
      <c r="H12" s="422"/>
      <c r="I12" s="423"/>
      <c r="J12" s="423"/>
      <c r="K12" s="424"/>
      <c r="L12" t="s">
        <v>2375</v>
      </c>
      <c r="M12" t="s">
        <v>2376</v>
      </c>
      <c r="O12" t="s">
        <v>2377</v>
      </c>
    </row>
    <row r="13" spans="1:256" s="415" customFormat="1">
      <c r="B13" s="416" t="s">
        <v>2378</v>
      </c>
      <c r="C13" s="417" t="s">
        <v>2379</v>
      </c>
      <c r="D13" s="425">
        <v>1</v>
      </c>
      <c r="E13" s="426" t="s">
        <v>2380</v>
      </c>
      <c r="F13" s="420" t="e">
        <f>#REF!</f>
        <v>#REF!</v>
      </c>
      <c r="G13" s="421"/>
      <c r="H13" s="422" t="e">
        <f>F13+G13</f>
        <v>#REF!</v>
      </c>
      <c r="I13" s="423"/>
      <c r="J13"/>
      <c r="K13" s="424"/>
      <c r="L13"/>
      <c r="M13"/>
      <c r="O13"/>
    </row>
    <row r="14" spans="1:256" s="415" customFormat="1">
      <c r="B14" s="416"/>
      <c r="C14" s="417"/>
      <c r="D14" s="425"/>
      <c r="E14" s="426"/>
      <c r="F14" s="420"/>
      <c r="G14" s="421"/>
      <c r="H14" s="422"/>
      <c r="I14" s="423"/>
      <c r="J14" s="423"/>
      <c r="K14" s="424"/>
      <c r="L14"/>
      <c r="M14"/>
      <c r="O14"/>
    </row>
    <row r="15" spans="1:256" s="415" customFormat="1">
      <c r="B15" s="416"/>
      <c r="C15" s="417"/>
      <c r="D15" s="425"/>
      <c r="E15" s="426"/>
      <c r="F15" s="420"/>
      <c r="G15" s="421"/>
      <c r="H15" s="422"/>
      <c r="I15" s="423"/>
      <c r="J15" s="423"/>
      <c r="K15" s="424"/>
      <c r="L15"/>
      <c r="M15"/>
      <c r="O15"/>
    </row>
    <row r="16" spans="1:256" s="415" customFormat="1">
      <c r="B16" s="416" t="s">
        <v>2381</v>
      </c>
      <c r="C16" s="417" t="s">
        <v>2382</v>
      </c>
      <c r="D16" s="425">
        <v>1</v>
      </c>
      <c r="E16" s="426"/>
      <c r="F16" s="420" t="e">
        <f>#REF!</f>
        <v>#REF!</v>
      </c>
      <c r="G16" s="421"/>
      <c r="H16" s="422" t="e">
        <f>F16+G16</f>
        <v>#REF!</v>
      </c>
      <c r="I16" s="423"/>
      <c r="J16" s="423"/>
      <c r="K16" s="424"/>
      <c r="L16"/>
      <c r="M16"/>
      <c r="O16"/>
    </row>
    <row r="17" spans="2:15" s="415" customFormat="1">
      <c r="B17" s="416"/>
      <c r="C17" s="417"/>
      <c r="D17" s="425"/>
      <c r="E17" s="426"/>
      <c r="F17" s="420"/>
      <c r="G17" s="421"/>
      <c r="H17" s="422"/>
      <c r="I17" s="423"/>
      <c r="J17" s="423"/>
      <c r="K17" s="424"/>
      <c r="L17"/>
      <c r="M17"/>
      <c r="O17"/>
    </row>
    <row r="18" spans="2:15" s="415" customFormat="1">
      <c r="B18" s="416"/>
      <c r="C18" s="417"/>
      <c r="D18" s="425"/>
      <c r="E18" s="426"/>
      <c r="F18" s="420"/>
      <c r="G18" s="421"/>
      <c r="H18" s="422"/>
      <c r="I18" s="423"/>
      <c r="J18" s="423"/>
      <c r="K18" s="424"/>
      <c r="L18"/>
      <c r="M18"/>
      <c r="O18"/>
    </row>
    <row r="19" spans="2:15" s="415" customFormat="1">
      <c r="B19" s="416" t="s">
        <v>2383</v>
      </c>
      <c r="C19" s="417" t="s">
        <v>2384</v>
      </c>
      <c r="D19" s="425">
        <v>1</v>
      </c>
      <c r="E19" s="426"/>
      <c r="F19" s="420" t="e">
        <f>#REF!</f>
        <v>#REF!</v>
      </c>
      <c r="G19" s="421"/>
      <c r="H19" s="422" t="e">
        <f>F19+G19</f>
        <v>#REF!</v>
      </c>
      <c r="I19" s="423"/>
      <c r="J19" s="423"/>
      <c r="K19" s="424"/>
      <c r="L19"/>
      <c r="M19"/>
      <c r="O19"/>
    </row>
    <row r="20" spans="2:15" s="415" customFormat="1">
      <c r="B20" s="416"/>
      <c r="C20" s="417"/>
      <c r="D20" s="427"/>
      <c r="E20" s="426"/>
      <c r="F20" s="420"/>
      <c r="G20" s="421"/>
      <c r="H20" s="422"/>
      <c r="I20" s="423"/>
      <c r="J20" s="423"/>
      <c r="K20" s="424"/>
      <c r="L20"/>
      <c r="M20"/>
      <c r="O20"/>
    </row>
    <row r="21" spans="2:15" s="415" customFormat="1">
      <c r="B21" s="416"/>
      <c r="C21" s="417"/>
      <c r="D21" s="427"/>
      <c r="E21" s="426"/>
      <c r="F21" s="420"/>
      <c r="G21" s="421"/>
      <c r="H21" s="422"/>
      <c r="I21" s="423"/>
      <c r="J21" s="423"/>
      <c r="K21" s="424"/>
      <c r="L21"/>
      <c r="M21"/>
      <c r="O21"/>
    </row>
    <row r="22" spans="2:15" s="415" customFormat="1">
      <c r="B22" s="416" t="s">
        <v>2385</v>
      </c>
      <c r="C22" s="417" t="s">
        <v>2386</v>
      </c>
      <c r="D22" s="427"/>
      <c r="E22" s="426"/>
      <c r="F22" s="420" t="e">
        <f>#REF!</f>
        <v>#REF!</v>
      </c>
      <c r="G22" s="421"/>
      <c r="H22" s="422" t="e">
        <f>F22+G22</f>
        <v>#REF!</v>
      </c>
      <c r="I22" s="423"/>
      <c r="J22" s="423"/>
      <c r="K22" s="424"/>
      <c r="L22"/>
      <c r="M22"/>
      <c r="O22"/>
    </row>
    <row r="23" spans="2:15" s="415" customFormat="1">
      <c r="B23" s="416"/>
      <c r="C23" s="417"/>
      <c r="D23" s="427"/>
      <c r="E23" s="426"/>
      <c r="F23" s="420"/>
      <c r="G23" s="421"/>
      <c r="H23" s="422"/>
      <c r="I23" s="423"/>
      <c r="J23" s="423"/>
      <c r="K23" s="424"/>
      <c r="L23"/>
      <c r="M23"/>
      <c r="O23"/>
    </row>
    <row r="24" spans="2:15" s="415" customFormat="1">
      <c r="B24" s="416"/>
      <c r="C24" s="417"/>
      <c r="D24" s="427"/>
      <c r="E24" s="426"/>
      <c r="F24" s="420"/>
      <c r="G24" s="421"/>
      <c r="H24" s="422"/>
      <c r="I24" s="423"/>
      <c r="J24" s="423"/>
      <c r="K24" s="424"/>
      <c r="L24"/>
      <c r="M24"/>
      <c r="O24"/>
    </row>
    <row r="25" spans="2:15" s="415" customFormat="1">
      <c r="B25" s="416" t="s">
        <v>2387</v>
      </c>
      <c r="C25" s="417" t="s">
        <v>2388</v>
      </c>
      <c r="D25" s="427"/>
      <c r="E25" s="426"/>
      <c r="F25" s="420" t="e">
        <f>#REF!</f>
        <v>#REF!</v>
      </c>
      <c r="G25" s="421"/>
      <c r="H25" s="422" t="e">
        <f>F25+G25</f>
        <v>#REF!</v>
      </c>
      <c r="I25" s="423"/>
      <c r="J25" s="423"/>
      <c r="K25" s="424"/>
      <c r="L25"/>
      <c r="M25"/>
      <c r="O25"/>
    </row>
    <row r="26" spans="2:15" s="415" customFormat="1">
      <c r="B26" s="416"/>
      <c r="C26" s="417"/>
      <c r="D26" s="427"/>
      <c r="E26" s="426"/>
      <c r="F26" s="420"/>
      <c r="G26" s="421"/>
      <c r="H26" s="422"/>
      <c r="I26" s="423"/>
      <c r="J26" s="423"/>
      <c r="K26" s="424"/>
      <c r="L26"/>
      <c r="M26"/>
      <c r="O26"/>
    </row>
    <row r="27" spans="2:15" s="415" customFormat="1">
      <c r="B27" s="416"/>
      <c r="C27" s="417"/>
      <c r="D27" s="427"/>
      <c r="E27" s="426"/>
      <c r="F27" s="420"/>
      <c r="G27" s="421"/>
      <c r="H27" s="422"/>
      <c r="I27" s="423"/>
      <c r="J27" s="423"/>
      <c r="K27" s="424"/>
      <c r="L27"/>
      <c r="M27"/>
      <c r="O27"/>
    </row>
    <row r="28" spans="2:15" s="415" customFormat="1">
      <c r="B28" s="416" t="s">
        <v>2389</v>
      </c>
      <c r="C28" s="417" t="s">
        <v>2390</v>
      </c>
      <c r="D28" s="427"/>
      <c r="E28" s="426"/>
      <c r="F28" s="420" t="e">
        <f>#REF!</f>
        <v>#REF!</v>
      </c>
      <c r="G28" s="421"/>
      <c r="H28" s="422" t="e">
        <f>F28+G28</f>
        <v>#REF!</v>
      </c>
      <c r="I28" s="423"/>
      <c r="J28" s="423"/>
      <c r="K28" s="424"/>
      <c r="L28"/>
      <c r="M28"/>
      <c r="O28"/>
    </row>
    <row r="29" spans="2:15" s="415" customFormat="1">
      <c r="B29" s="416"/>
      <c r="C29" s="417"/>
      <c r="D29" s="427"/>
      <c r="E29" s="426"/>
      <c r="F29" s="420"/>
      <c r="G29" s="421"/>
      <c r="H29" s="422"/>
      <c r="I29" s="423"/>
      <c r="J29" s="423"/>
      <c r="K29" s="424"/>
      <c r="L29"/>
      <c r="M29"/>
      <c r="O29"/>
    </row>
    <row r="30" spans="2:15" s="415" customFormat="1">
      <c r="B30" s="416"/>
      <c r="C30" s="417"/>
      <c r="D30" s="427"/>
      <c r="E30" s="426"/>
      <c r="F30" s="420"/>
      <c r="G30" s="421"/>
      <c r="H30" s="422"/>
      <c r="I30" s="423"/>
      <c r="J30" s="423"/>
      <c r="K30" s="424"/>
      <c r="L30"/>
      <c r="M30"/>
      <c r="O30"/>
    </row>
    <row r="31" spans="2:15" s="415" customFormat="1">
      <c r="B31" s="416" t="s">
        <v>2391</v>
      </c>
      <c r="C31" s="417" t="s">
        <v>2392</v>
      </c>
      <c r="D31" s="427"/>
      <c r="E31" s="426"/>
      <c r="F31" s="420" t="e">
        <f>#REF!</f>
        <v>#REF!</v>
      </c>
      <c r="G31" s="421"/>
      <c r="H31" s="422" t="e">
        <f>F31+G31</f>
        <v>#REF!</v>
      </c>
      <c r="I31" s="423"/>
      <c r="J31" s="423"/>
      <c r="K31" s="424"/>
      <c r="L31"/>
      <c r="M31"/>
      <c r="O31"/>
    </row>
    <row r="32" spans="2:15" s="415" customFormat="1">
      <c r="B32" s="416"/>
      <c r="C32" s="417"/>
      <c r="D32" s="427"/>
      <c r="E32" s="426"/>
      <c r="F32" s="420"/>
      <c r="G32" s="421"/>
      <c r="H32" s="422"/>
      <c r="I32" s="423"/>
      <c r="J32" s="423"/>
      <c r="K32" s="424"/>
      <c r="L32"/>
      <c r="M32"/>
      <c r="O32"/>
    </row>
    <row r="33" spans="2:15" s="415" customFormat="1">
      <c r="B33" s="428"/>
      <c r="C33" s="429"/>
      <c r="D33" s="427"/>
      <c r="E33" s="426"/>
      <c r="F33" s="263"/>
      <c r="G33" s="263"/>
      <c r="H33" s="422"/>
      <c r="I33" s="423"/>
      <c r="J33" s="423"/>
      <c r="K33" s="424"/>
      <c r="L33" s="430"/>
      <c r="M33" s="380"/>
      <c r="N33" s="386"/>
      <c r="O33" s="431"/>
    </row>
    <row r="34" spans="2:15" s="415" customFormat="1">
      <c r="B34" s="428"/>
      <c r="C34" s="429"/>
      <c r="D34" s="426"/>
      <c r="E34" s="426"/>
      <c r="F34" s="432"/>
      <c r="G34" s="433"/>
      <c r="H34" s="434"/>
      <c r="I34" s="423"/>
      <c r="J34" s="423"/>
      <c r="K34" s="424"/>
      <c r="M34" s="380"/>
    </row>
    <row r="35" spans="2:15" s="415" customFormat="1">
      <c r="B35" s="435"/>
      <c r="C35" s="436" t="s">
        <v>2393</v>
      </c>
      <c r="D35" s="437"/>
      <c r="E35" s="436"/>
      <c r="F35" s="438" t="e">
        <f>SUM(F13:F31)</f>
        <v>#REF!</v>
      </c>
      <c r="G35" s="438">
        <f>SUM(G12:G32)</f>
        <v>0</v>
      </c>
      <c r="H35" s="439" t="e">
        <f>SUM(H12:H33)</f>
        <v>#REF!</v>
      </c>
      <c r="I35" s="423"/>
      <c r="J35" s="423"/>
      <c r="K35" s="424"/>
      <c r="L35" s="431" t="e">
        <f>#REF!</f>
        <v>#REF!</v>
      </c>
      <c r="M35" s="380"/>
      <c r="O35" s="440"/>
    </row>
    <row r="36" spans="2:15" s="415" customFormat="1">
      <c r="B36" s="441"/>
      <c r="C36" s="442"/>
      <c r="D36" s="443"/>
      <c r="E36" s="442"/>
      <c r="F36" s="442"/>
      <c r="G36" s="442"/>
      <c r="H36" s="444"/>
      <c r="I36" s="423"/>
      <c r="J36" s="423"/>
      <c r="K36" s="424"/>
      <c r="L36" s="380">
        <v>53748478.259999998</v>
      </c>
      <c r="M36" s="380"/>
      <c r="O36" s="440"/>
    </row>
    <row r="37" spans="2:15" s="415" customFormat="1">
      <c r="B37" s="445"/>
      <c r="C37" s="263"/>
      <c r="D37" s="446"/>
      <c r="E37" s="263"/>
      <c r="F37" s="263"/>
      <c r="G37" s="263"/>
      <c r="H37" s="447"/>
      <c r="I37"/>
      <c r="J37" s="448"/>
      <c r="K37" s="449"/>
      <c r="M37" s="380"/>
    </row>
    <row r="38" spans="2:15" s="415" customFormat="1">
      <c r="B38" s="450"/>
      <c r="D38" s="378"/>
      <c r="E38" s="379"/>
      <c r="F38" s="380"/>
      <c r="G38" s="423"/>
      <c r="H38" s="451"/>
      <c r="I38" s="448"/>
      <c r="J38" s="448"/>
      <c r="K38" s="449"/>
      <c r="L38" s="431" t="e">
        <f>L35-L36+0.43</f>
        <v>#REF!</v>
      </c>
      <c r="M38" s="380"/>
    </row>
    <row r="39" spans="2:15" s="415" customFormat="1">
      <c r="B39" s="450"/>
      <c r="C39" s="452" t="s">
        <v>2242</v>
      </c>
      <c r="D39" s="378"/>
      <c r="E39" s="379"/>
      <c r="F39" s="380"/>
      <c r="G39" s="380"/>
      <c r="H39" s="453"/>
      <c r="I39" s="380"/>
      <c r="J39" s="380"/>
      <c r="K39" s="381"/>
      <c r="L39" s="454"/>
      <c r="M39" s="380"/>
    </row>
    <row r="40" spans="2:15" s="415" customFormat="1">
      <c r="B40" s="450"/>
      <c r="C40" s="455" t="s">
        <v>2394</v>
      </c>
      <c r="D40" s="378"/>
      <c r="E40" s="379"/>
      <c r="F40" s="380"/>
      <c r="G40" s="380"/>
      <c r="H40" s="453"/>
      <c r="I40" s="380"/>
      <c r="J40" s="380"/>
      <c r="K40" s="381"/>
      <c r="L40" s="454"/>
      <c r="M40" s="380"/>
    </row>
    <row r="41" spans="2:15" s="415" customFormat="1">
      <c r="B41" s="450"/>
      <c r="C41" s="455" t="s">
        <v>2395</v>
      </c>
      <c r="D41" s="378"/>
      <c r="E41" s="379"/>
      <c r="F41" s="380"/>
      <c r="G41" s="380"/>
      <c r="H41" s="453"/>
      <c r="I41" s="380"/>
      <c r="J41" s="380"/>
      <c r="K41" s="381"/>
      <c r="L41" s="454" t="s">
        <v>2396</v>
      </c>
      <c r="M41" s="380">
        <v>53748478.259999998</v>
      </c>
    </row>
    <row r="42" spans="2:15" s="415" customFormat="1">
      <c r="B42" s="456"/>
      <c r="C42" s="457"/>
      <c r="D42" s="458"/>
      <c r="E42" s="459"/>
      <c r="F42" s="460"/>
      <c r="G42" s="460"/>
      <c r="H42" s="461"/>
      <c r="I42" s="380"/>
      <c r="J42" s="380"/>
      <c r="K42" s="381"/>
      <c r="M42" s="380" t="e">
        <f>M41-L35</f>
        <v>#REF!</v>
      </c>
    </row>
    <row r="43" spans="2:15" s="415" customFormat="1">
      <c r="B43" s="401"/>
      <c r="D43" s="378"/>
      <c r="E43" s="379"/>
      <c r="F43" s="380"/>
      <c r="G43" s="380"/>
      <c r="H43" s="380"/>
      <c r="I43" s="380"/>
      <c r="J43" s="380"/>
      <c r="K43" s="381"/>
      <c r="M43" s="380"/>
    </row>
    <row r="44" spans="2:15" s="415" customFormat="1">
      <c r="B44" s="401"/>
      <c r="D44" s="378"/>
      <c r="E44" s="379"/>
      <c r="F44" s="380"/>
      <c r="G44" s="380"/>
      <c r="H44" s="380"/>
      <c r="I44" s="380"/>
      <c r="J44" s="380"/>
      <c r="K44" s="381"/>
      <c r="M44" s="380"/>
    </row>
    <row r="45" spans="2:15" s="415" customFormat="1">
      <c r="B45" s="401"/>
      <c r="D45" s="378"/>
      <c r="E45" s="379"/>
      <c r="F45" s="380"/>
      <c r="G45" s="380"/>
      <c r="H45" s="380"/>
      <c r="I45" s="380"/>
      <c r="J45" s="380"/>
      <c r="K45" s="381"/>
    </row>
    <row r="46" spans="2:15" s="415" customFormat="1">
      <c r="B46" s="401"/>
      <c r="D46" s="378"/>
      <c r="E46" s="379"/>
      <c r="F46" s="380"/>
      <c r="G46" s="380"/>
      <c r="H46" s="380"/>
      <c r="I46" s="380"/>
      <c r="J46" s="380"/>
      <c r="K46" s="381"/>
    </row>
    <row r="47" spans="2:15" s="415" customFormat="1" hidden="1">
      <c r="B47" s="401"/>
      <c r="D47" s="458" t="s">
        <v>2373</v>
      </c>
      <c r="E47" s="459"/>
      <c r="F47" s="460">
        <v>49448600</v>
      </c>
      <c r="G47" s="380"/>
      <c r="H47" s="380"/>
      <c r="I47" s="380"/>
      <c r="J47" s="380"/>
      <c r="K47" s="381"/>
      <c r="M47" s="380"/>
    </row>
    <row r="48" spans="2:15" s="415" customFormat="1" hidden="1">
      <c r="B48" s="401"/>
      <c r="D48" s="378"/>
      <c r="E48" s="379"/>
      <c r="F48" s="380"/>
      <c r="G48" s="380"/>
      <c r="H48" s="380"/>
      <c r="I48" s="380"/>
      <c r="J48" s="380"/>
      <c r="K48" s="381"/>
      <c r="M48" s="380"/>
    </row>
    <row r="49" spans="2:13" s="415" customFormat="1" hidden="1">
      <c r="B49" s="401"/>
      <c r="D49" s="458" t="s">
        <v>2397</v>
      </c>
      <c r="E49" s="459"/>
      <c r="F49" s="457"/>
      <c r="G49" s="460">
        <v>4229878.26</v>
      </c>
      <c r="H49" s="380"/>
      <c r="I49" s="380"/>
      <c r="J49" s="380"/>
      <c r="K49" s="381"/>
      <c r="M49" s="380"/>
    </row>
    <row r="50" spans="2:13" s="415" customFormat="1" hidden="1">
      <c r="B50" s="401"/>
      <c r="C50"/>
      <c r="D50" s="378"/>
      <c r="E50" s="379"/>
      <c r="G50" s="380"/>
      <c r="H50" s="380"/>
      <c r="I50" s="380"/>
      <c r="J50" s="380"/>
      <c r="K50" s="381"/>
      <c r="M50" s="380"/>
    </row>
    <row r="51" spans="2:13" s="415" customFormat="1" hidden="1">
      <c r="B51" s="401"/>
      <c r="D51" s="378"/>
      <c r="E51" s="379"/>
      <c r="G51" s="380"/>
      <c r="H51" s="380"/>
      <c r="I51" s="380"/>
      <c r="J51" s="380"/>
      <c r="K51" s="381"/>
      <c r="M51" s="380"/>
    </row>
    <row r="52" spans="2:13" s="415" customFormat="1" hidden="1">
      <c r="B52" s="401"/>
      <c r="D52" s="378" t="s">
        <v>2398</v>
      </c>
      <c r="E52" s="379"/>
      <c r="F52" s="462" t="e">
        <f>F47-F35</f>
        <v>#REF!</v>
      </c>
      <c r="G52" s="463">
        <f>G35-G49</f>
        <v>-4229878.26</v>
      </c>
      <c r="H52" s="380"/>
      <c r="I52" s="380"/>
      <c r="J52" s="380"/>
      <c r="K52" s="381"/>
      <c r="M52" s="380"/>
    </row>
    <row r="53" spans="2:13" s="415" customFormat="1" hidden="1">
      <c r="B53" s="401"/>
      <c r="D53" s="378"/>
      <c r="E53" s="379"/>
      <c r="F53" s="380"/>
      <c r="G53" s="380"/>
      <c r="H53" s="380"/>
      <c r="I53" s="380"/>
      <c r="J53" s="380"/>
      <c r="K53" s="381"/>
      <c r="M53" s="380"/>
    </row>
    <row r="54" spans="2:13" s="415" customFormat="1" hidden="1">
      <c r="B54" s="401"/>
      <c r="D54" s="378"/>
      <c r="E54" s="379"/>
      <c r="F54" s="380"/>
      <c r="G54" s="380"/>
      <c r="H54" s="380"/>
      <c r="I54" s="380"/>
      <c r="J54" s="380"/>
      <c r="K54" s="381"/>
      <c r="L54" s="431" t="e">
        <f>SUM(H12:H32)</f>
        <v>#REF!</v>
      </c>
      <c r="M54" s="380" t="s">
        <v>2399</v>
      </c>
    </row>
    <row r="55" spans="2:13" s="415" customFormat="1" hidden="1">
      <c r="B55" s="401"/>
      <c r="D55" s="378"/>
      <c r="E55" s="379"/>
      <c r="F55" s="380"/>
      <c r="G55" s="380"/>
      <c r="H55" s="380"/>
      <c r="I55" s="380"/>
      <c r="J55" s="380"/>
      <c r="K55" s="381"/>
      <c r="L55" s="431">
        <f>L36</f>
        <v>53748478.259999998</v>
      </c>
      <c r="M55" s="380" t="s">
        <v>2400</v>
      </c>
    </row>
    <row r="56" spans="2:13" s="415" customFormat="1" hidden="1">
      <c r="B56" s="401"/>
      <c r="D56" s="378"/>
      <c r="E56" s="379"/>
      <c r="G56" s="380"/>
      <c r="H56" s="380"/>
      <c r="I56" s="380"/>
      <c r="J56" s="380"/>
      <c r="K56" s="381"/>
      <c r="L56" s="431" t="e">
        <f>L55-L54</f>
        <v>#REF!</v>
      </c>
      <c r="M56" s="380"/>
    </row>
    <row r="57" spans="2:13" s="415" customFormat="1" hidden="1">
      <c r="B57" s="401"/>
      <c r="D57" s="378"/>
      <c r="E57" s="379"/>
      <c r="F57" s="380"/>
      <c r="G57" s="380"/>
      <c r="H57" s="380"/>
      <c r="I57" s="380"/>
      <c r="J57" s="380"/>
      <c r="K57" s="381"/>
      <c r="M57" s="380"/>
    </row>
    <row r="58" spans="2:13" s="415" customFormat="1" hidden="1">
      <c r="B58" s="401"/>
      <c r="D58" s="378"/>
      <c r="E58" s="379"/>
      <c r="F58" s="380">
        <f>G35</f>
        <v>0</v>
      </c>
      <c r="G58" s="380"/>
      <c r="H58" s="380"/>
      <c r="I58" s="380"/>
      <c r="J58" s="380"/>
      <c r="K58" s="381"/>
      <c r="L58" s="431" t="e">
        <f>L54-L55</f>
        <v>#REF!</v>
      </c>
      <c r="M58" s="380"/>
    </row>
    <row r="59" spans="2:13" s="415" customFormat="1" hidden="1">
      <c r="B59" s="401"/>
      <c r="D59" s="378"/>
      <c r="E59" s="379"/>
      <c r="F59" s="380" t="e">
        <f>#REF!</f>
        <v>#REF!</v>
      </c>
      <c r="G59" s="380"/>
      <c r="H59" s="464"/>
      <c r="I59" s="380"/>
      <c r="J59" s="380"/>
      <c r="K59" s="381"/>
      <c r="M59" s="380"/>
    </row>
    <row r="60" spans="2:13" s="415" customFormat="1" hidden="1">
      <c r="B60" s="401"/>
      <c r="D60" s="378"/>
      <c r="E60" s="379"/>
      <c r="F60" s="380" t="e">
        <f>F58-F59</f>
        <v>#REF!</v>
      </c>
      <c r="G60" s="380"/>
      <c r="H60" s="380"/>
      <c r="I60" s="380"/>
      <c r="J60" s="380"/>
      <c r="K60" s="381"/>
      <c r="L60" s="431"/>
      <c r="M60" s="380"/>
    </row>
  </sheetData>
  <sheetProtection selectLockedCells="1" selectUnlockedCells="1"/>
  <mergeCells count="5">
    <mergeCell ref="B1:G1"/>
    <mergeCell ref="B2:G2"/>
    <mergeCell ref="B3:G3"/>
    <mergeCell ref="B7:M7"/>
    <mergeCell ref="B8:H8"/>
  </mergeCells>
  <printOptions horizontalCentered="1"/>
  <pageMargins left="0.19652777777777777" right="0.19652777777777777" top="0.70833333333333337" bottom="0.43333333333333335" header="0.51180555555555551" footer="0.51180555555555551"/>
  <pageSetup paperSize="9" scale="75" firstPageNumber="0" orientation="portrait" horizontalDpi="300" verticalDpi="300" r:id="rId1"/>
  <headerFooter alignWithMargins="0"/>
  <rowBreaks count="2" manualBreakCount="2">
    <brk id="486" max="16383" man="1"/>
    <brk id="5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7</vt:i4>
      </vt:variant>
    </vt:vector>
  </HeadingPairs>
  <TitlesOfParts>
    <vt:vector size="19" baseType="lpstr">
      <vt:lpstr>DADOS ÁREA 1</vt:lpstr>
      <vt:lpstr>DADOS ÁREA 2</vt:lpstr>
      <vt:lpstr>PLANILHA ESTIMATIVA</vt:lpstr>
      <vt:lpstr>ALUGUEL</vt:lpstr>
      <vt:lpstr>ESGOTO ITAPARICA</vt:lpstr>
      <vt:lpstr>ESGOTO RUA ARACAJÚ</vt:lpstr>
      <vt:lpstr>DADOS. ITAPARICA</vt:lpstr>
      <vt:lpstr>BDI</vt:lpstr>
      <vt:lpstr>COMP INVESTIM.</vt:lpstr>
      <vt:lpstr>Percentuais do Cronograma</vt:lpstr>
      <vt:lpstr>Cronograma Físico Financeiro</vt:lpstr>
      <vt:lpstr>Controle</vt:lpstr>
      <vt:lpstr>'COMP INVESTIM.'!Area_de_impressao</vt:lpstr>
      <vt:lpstr>'PLANILHA ESTIMATIVA'!Area_de_impressao</vt:lpstr>
      <vt:lpstr>'PLANILHA ESTIMATIVA'!Excel_BuiltIn_Print_Titles_3_1_1</vt:lpstr>
      <vt:lpstr>Print_Area_1</vt:lpstr>
      <vt:lpstr>Print_Area_8</vt:lpstr>
      <vt:lpstr>Print_Area_9</vt:lpstr>
      <vt:lpstr>'PLANILHA ESTIMATIVA'!Titulos_de_impressao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Ester Aparecida de Oliveira Santos</dc:creator>
  <cp:lastModifiedBy>Ester Aparecida de Oliveira Santos</cp:lastModifiedBy>
  <cp:lastPrinted>2014-01-27T15:45:33Z</cp:lastPrinted>
  <dcterms:created xsi:type="dcterms:W3CDTF">2014-01-17T11:37:05Z</dcterms:created>
  <dcterms:modified xsi:type="dcterms:W3CDTF">2014-02-27T19:45:35Z</dcterms:modified>
</cp:coreProperties>
</file>