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media/image5.jpeg" ContentType="image/jpeg"/>
  <Override PartName="/xl/media/image6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QP" sheetId="1" state="visible" r:id="rId2"/>
    <sheet name="CRONOGRAMA" sheetId="2" state="hidden" r:id="rId3"/>
    <sheet name="MEMORIAL DE CALCULO" sheetId="3" state="hidden" r:id="rId4"/>
  </sheets>
  <definedNames>
    <definedName function="false" hidden="false" localSheetId="1" name="_xlnm.Print_Area" vbProcedure="false">CRONOGRAMA!$A$1:$H$34</definedName>
    <definedName function="false" hidden="false" localSheetId="0" name="_xlnm.Print_Area" vbProcedure="false">PQP!$A$1:$I$50</definedName>
    <definedName function="false" hidden="false" localSheetId="0" name="_xlnm.Print_Titles" vbProcedure="false">PQP!$1:$7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<sst xmlns="http://schemas.openxmlformats.org/spreadsheetml/2006/main" count="279" uniqueCount="174">
  <si>
    <t xml:space="preserve">PREFEITURA DO MUNICIPIO DE MAUÁ</t>
  </si>
  <si>
    <t xml:space="preserve">ANEXO XVII - MODELO DE PLANILHA PROPOSTA</t>
  </si>
  <si>
    <t xml:space="preserve">CONSTRUÇÃO DE MURO DE ARRIMO NA AV. WALDEMAR JESUINO DA SILVA </t>
  </si>
  <si>
    <t xml:space="preserve">EMPRESA: PROPONENTE</t>
  </si>
  <si>
    <t xml:space="preserve">…</t>
  </si>
  <si>
    <t xml:space="preserve">CNPJ</t>
  </si>
  <si>
    <t xml:space="preserve">BDI</t>
  </si>
  <si>
    <t xml:space="preserve">Item</t>
  </si>
  <si>
    <t xml:space="preserve">Fonte</t>
  </si>
  <si>
    <t xml:space="preserve">Codigo</t>
  </si>
  <si>
    <t xml:space="preserve">Descrição</t>
  </si>
  <si>
    <t xml:space="preserve">Unidade</t>
  </si>
  <si>
    <t xml:space="preserve">Quantidade</t>
  </si>
  <si>
    <t xml:space="preserve">Custo Unitário (sem BDI) (R$)</t>
  </si>
  <si>
    <t xml:space="preserve">Custo Unitário (com BDI) (R$)</t>
  </si>
  <si>
    <t xml:space="preserve">Preço Total (R$)</t>
  </si>
  <si>
    <t xml:space="preserve">1.1.</t>
  </si>
  <si>
    <t xml:space="preserve">SINAPI</t>
  </si>
  <si>
    <t xml:space="preserve">PROJETO EXECUTIVO</t>
  </si>
  <si>
    <t xml:space="preserve">-</t>
  </si>
  <si>
    <t xml:space="preserve">1.1.0.1.</t>
  </si>
  <si>
    <t xml:space="preserve">EDIF</t>
  </si>
  <si>
    <t xml:space="preserve">20-01-13</t>
  </si>
  <si>
    <t xml:space="preserve">LEVANTAMENTO PLANIALTIMÉTRICO DE ÁREAS - ATÉ 10.000M2</t>
  </si>
  <si>
    <t xml:space="preserve">GL</t>
  </si>
  <si>
    <t xml:space="preserve">1.1.0.2.</t>
  </si>
  <si>
    <t xml:space="preserve">INFRA</t>
  </si>
  <si>
    <t xml:space="preserve">02-01-01</t>
  </si>
  <si>
    <t xml:space="preserve">SONDAGEM A TRADO MANUAL</t>
  </si>
  <si>
    <t xml:space="preserve">M</t>
  </si>
  <si>
    <t xml:space="preserve">1.1.0.3.</t>
  </si>
  <si>
    <t xml:space="preserve">90778</t>
  </si>
  <si>
    <t xml:space="preserve">ENGENHEIRO CIVIL DE OBRA PLENO COM ENCARGOS COMPLEMENTARES</t>
  </si>
  <si>
    <t xml:space="preserve">H</t>
  </si>
  <si>
    <t xml:space="preserve">1.1.0.4.</t>
  </si>
  <si>
    <t xml:space="preserve">90775</t>
  </si>
  <si>
    <t xml:space="preserve">DESENHISTA PROJETISTA COM ENCARGOS COMPLEMENTARES</t>
  </si>
  <si>
    <t xml:space="preserve">1.1.0.5.</t>
  </si>
  <si>
    <t xml:space="preserve">03-24-00</t>
  </si>
  <si>
    <t xml:space="preserve">CONSULTOR</t>
  </si>
  <si>
    <t xml:space="preserve">1.1.0.6.</t>
  </si>
  <si>
    <t xml:space="preserve">88255</t>
  </si>
  <si>
    <t xml:space="preserve">AUXILIAR TÉCNICO DE ENGENHARIA COM ENCARGOS COMPLEMENTARES</t>
  </si>
  <si>
    <t xml:space="preserve">1.2.</t>
  </si>
  <si>
    <t xml:space="preserve">MURO DE CONTENÇÃO</t>
  </si>
  <si>
    <t xml:space="preserve">1.2.1.</t>
  </si>
  <si>
    <t xml:space="preserve">SERVIÇOS PRELIMINARES</t>
  </si>
  <si>
    <t xml:space="preserve">1.2.1.1.</t>
  </si>
  <si>
    <t xml:space="preserve">08-80-00</t>
  </si>
  <si>
    <t xml:space="preserve">CARGA E REMOÇÃO DE ENTULHO ATÉ A DISTÂNCIA MÉDIA DE IDA E VOLTA DE 1KM</t>
  </si>
  <si>
    <t xml:space="preserve">M3</t>
  </si>
  <si>
    <t xml:space="preserve">1.2.1.2.</t>
  </si>
  <si>
    <t xml:space="preserve">08-86-00</t>
  </si>
  <si>
    <t xml:space="preserve">REMOÇÃO DE ENTULHO ALÉM DO PRIMEIRO KM</t>
  </si>
  <si>
    <t xml:space="preserve">M3XKM</t>
  </si>
  <si>
    <t xml:space="preserve">1.2.1.3.</t>
  </si>
  <si>
    <t xml:space="preserve">06-44-00</t>
  </si>
  <si>
    <t xml:space="preserve">ENSECADEIRA DE MADEIRA EM PAREDES SIMPLES, COM POSTERIOR RETIRADA DO MATERIAL</t>
  </si>
  <si>
    <t xml:space="preserve">M2</t>
  </si>
  <si>
    <t xml:space="preserve">1.2.1.4.</t>
  </si>
  <si>
    <t xml:space="preserve">01-04-05</t>
  </si>
  <si>
    <t xml:space="preserve">ESCORAMENTO DE VALAS, CONTINUO</t>
  </si>
  <si>
    <t xml:space="preserve">1.2.2.</t>
  </si>
  <si>
    <t xml:space="preserve">CONTENÇÃO</t>
  </si>
  <si>
    <t xml:space="preserve">1.2.2.1.</t>
  </si>
  <si>
    <t xml:space="preserve">92758</t>
  </si>
  <si>
    <t xml:space="preserve">PROTEÇÃO SUPERFICIAL DE CANAL EM GABIÃO TIPO SACO, DIÂMETRO DE 65 CENTÍMETROS, ENCHIMENTO MANUAL COM PEDRA DE MÃO TIPO RACHÃO - FORNECIMENTO E EXECUÇÃO. AF_12/2015</t>
  </si>
  <si>
    <t xml:space="preserve">1.2.2.2.</t>
  </si>
  <si>
    <t xml:space="preserve">92749</t>
  </si>
  <si>
    <t xml:space="preserve">MURO DE GABIÃO, ENCHIMENTO COM PEDRA DE MÃO TIPO RACHÃO, COM SOLO REFORÇADO, PARA MUROS COM ALTURA MENOR OU IGUAL A 4 M   FORNECIMENTO E EXECUÇÃO. AF_12/2015</t>
  </si>
  <si>
    <t xml:space="preserve">1.2.2.3.</t>
  </si>
  <si>
    <t xml:space="preserve">04-31-00</t>
  </si>
  <si>
    <t xml:space="preserve">FORNECIMENTO DE TERRA, INCLUINDO ESCAVAÇÃO, CARGA E TRANSPORTE ATÉ A DISTÂNCIA MÉDIA DE 1,0KM, MEDIDO NO ATERRO COMPACTADO</t>
  </si>
  <si>
    <t xml:space="preserve">1.2.2.4.</t>
  </si>
  <si>
    <t xml:space="preserve">95875</t>
  </si>
  <si>
    <t xml:space="preserve">TRANSPORTE COM CAMINHÃO BASCULANTE DE 10 M³, EM VIA URBANA PAVIMENTADA, DMT ATÉ 30 KM (UNIDADE: M3XKM). AF_07/2020</t>
  </si>
  <si>
    <t xml:space="preserve">1.2.2.5.</t>
  </si>
  <si>
    <t xml:space="preserve">04-32-00</t>
  </si>
  <si>
    <t xml:space="preserve">COMPACTAÇÃO DE TERRA, MEDIDA NO ATERRO</t>
  </si>
  <si>
    <t xml:space="preserve">1.2.3.</t>
  </si>
  <si>
    <t xml:space="preserve">RECONSTRUÇÃO PAVIMENTO</t>
  </si>
  <si>
    <t xml:space="preserve">1.2.3.1.</t>
  </si>
  <si>
    <t xml:space="preserve">96399</t>
  </si>
  <si>
    <t xml:space="preserve">EXECUÇÃO E COMPACTAÇÃO DE BASE E OU SUB BASE PARA PAVIMENTAÇÃO DE PEDRA RACHÃO  - EXCLUSIVE CARGA E TRANSPORTE. AF_11/2019</t>
  </si>
  <si>
    <t xml:space="preserve">1.2.3.2.</t>
  </si>
  <si>
    <t xml:space="preserve">96396</t>
  </si>
  <si>
    <t xml:space="preserve">EXECUÇÃO E COMPACTAÇÃO DE BASE E OU SUB BASE PARA PAVIMENTAÇÃO DE BRITA GRADUADA SIMPLES - EXCLUSIVE CARGA E TRANSPORTE. AF_11/2019</t>
  </si>
  <si>
    <t xml:space="preserve">1.2.3.3.</t>
  </si>
  <si>
    <t xml:space="preserve">05-27-00</t>
  </si>
  <si>
    <t xml:space="preserve">IMPRIMAÇÃO BETUMINOSA IMPERMEABILIZANTE</t>
  </si>
  <si>
    <t xml:space="preserve">1.2.3.4.</t>
  </si>
  <si>
    <t xml:space="preserve">05-26-00</t>
  </si>
  <si>
    <t xml:space="preserve">IMPRIMAÇÃO BETUMINOSA LIGANTE</t>
  </si>
  <si>
    <t xml:space="preserve">1.2.3.5.</t>
  </si>
  <si>
    <t xml:space="preserve">95996</t>
  </si>
  <si>
    <t xml:space="preserve">EXECUÇÃO DE PAVIMENTO COM APLICAÇÃO DE CONCRETO ASFÁLTICO, CAMADA DE BINDER - EXCLUSIVE CARGA E TRANSPORTE. AF_11/2019</t>
  </si>
  <si>
    <t xml:space="preserve">1.2.3.6.</t>
  </si>
  <si>
    <t xml:space="preserve">05-28-00</t>
  </si>
  <si>
    <t xml:space="preserve">REVESTIMENTO DE CONCRETO ASFÁLTICO (SEM TRANSPORTE)</t>
  </si>
  <si>
    <t xml:space="preserve">1.2.3.7.</t>
  </si>
  <si>
    <t xml:space="preserve">10415</t>
  </si>
  <si>
    <t xml:space="preserve">LASTRO DE BRITA</t>
  </si>
  <si>
    <t xml:space="preserve">1.2.3.8.</t>
  </si>
  <si>
    <t xml:space="preserve">94990</t>
  </si>
  <si>
    <t xml:space="preserve">EXECUÇÃO DE PASSEIO (CALÇADA) OU PISO DE CONCRETO COM CONCRETO MOLDADO IN LOCO, FEITO EM OBRA, ACABAMENTO CONVENCIONAL, NÃO ARMADO. AF_07/2016</t>
  </si>
  <si>
    <t xml:space="preserve">1.2.3.9.</t>
  </si>
  <si>
    <t xml:space="preserve">05-14-03</t>
  </si>
  <si>
    <t xml:space="preserve">FORNECIMENTO E ASSENTAMENTO DE GUIAS TIPO PMSP 100, INCLUSIVE ENCOSTAMENTO DE TERRA - FCK=30,0MPA</t>
  </si>
  <si>
    <t xml:space="preserve">1.2.3.10.</t>
  </si>
  <si>
    <t xml:space="preserve">94283</t>
  </si>
  <si>
    <t xml:space="preserve">EXECUÇÃO DE SARJETA DE CONCRETO USINADO, MOLDADA  IN LOCO  EM TRECHO RETO, 45 CM BASE X 15 CM ALTURA. AF_06/2016</t>
  </si>
  <si>
    <t xml:space="preserve">1.2.3.11.</t>
  </si>
  <si>
    <t xml:space="preserve">05-87-00</t>
  </si>
  <si>
    <t xml:space="preserve">FORNECIMENTO E INSTALAÇÃO DE DEFENSA METÁLICA GALVANIZADA, TIPO SEMI-MALEÁVEL SIMPLES</t>
  </si>
  <si>
    <t xml:space="preserve">TOTAL</t>
  </si>
  <si>
    <t xml:space="preserve">Assinatura</t>
  </si>
  <si>
    <t xml:space="preserve">Representante Legal:</t>
  </si>
  <si>
    <t xml:space="preserve">Responsável Técnico</t>
  </si>
  <si>
    <t xml:space="preserve">CREA CAU Nº</t>
  </si>
  <si>
    <t xml:space="preserve">Considerar arredondamento de duas casas decimais para ; Custo Unitário; BDI; Preço Total.</t>
  </si>
  <si>
    <t xml:space="preserve">Em caso de adoção de composições personalizadas, informar nas colunas de fonte e código, e apresentar detalhamento em planilha a parte.</t>
  </si>
  <si>
    <t xml:space="preserve">Preencher somente as células em amarelo</t>
  </si>
  <si>
    <t xml:space="preserve">CRONOGRAMA FÍSICO - DESEMBOLSO E APLICAÇÃO DOS RECURSOS</t>
  </si>
  <si>
    <t xml:space="preserve">PREFEITURA DO MUNICÍPIO DE MAUÁ</t>
  </si>
  <si>
    <t xml:space="preserve">PRAZO PROPOSTO: 2 Meses</t>
  </si>
  <si>
    <t xml:space="preserve">INÍCIO:  abril/2022</t>
  </si>
  <si>
    <t xml:space="preserve">FINAL: maio/2022</t>
  </si>
  <si>
    <t xml:space="preserve">DATA BASE: </t>
  </si>
  <si>
    <t xml:space="preserve">SINAPI 01/2022</t>
  </si>
  <si>
    <t xml:space="preserve">SIURB 07/2021</t>
  </si>
  <si>
    <t xml:space="preserve">ITEM</t>
  </si>
  <si>
    <t xml:space="preserve">SERVIÇOS</t>
  </si>
  <si>
    <t xml:space="preserve">UNIDADE</t>
  </si>
  <si>
    <t xml:space="preserve">1º MÊS</t>
  </si>
  <si>
    <t xml:space="preserve">2º MÊS</t>
  </si>
  <si>
    <t xml:space="preserve">R$</t>
  </si>
  <si>
    <t xml:space="preserve">%</t>
  </si>
  <si>
    <t xml:space="preserve">TOTAL MÊS</t>
  </si>
  <si>
    <t xml:space="preserve">EXECUTADO</t>
  </si>
  <si>
    <t xml:space="preserve">TOTAL ACUMULADO</t>
  </si>
  <si>
    <t xml:space="preserve">ASSINATURA: ____________________________________</t>
  </si>
  <si>
    <t xml:space="preserve">  </t>
  </si>
  <si>
    <t xml:space="preserve"> </t>
  </si>
  <si>
    <t xml:space="preserve">MEMÓRIA DE CÁLCULO</t>
  </si>
  <si>
    <t xml:space="preserve">SECRETARIA DE OBRAS</t>
  </si>
  <si>
    <t xml:space="preserve">OBJETO: OBRA DE RECAPEAMENTO DA RUA INAJÁ</t>
  </si>
  <si>
    <t xml:space="preserve">CARGA E REMOÇÃO DE ENTULHO</t>
  </si>
  <si>
    <t xml:space="preserve">DISTANCIA</t>
  </si>
  <si>
    <t xml:space="preserve">DEFINIDO EM PROJETO TRECHO 1</t>
  </si>
  <si>
    <t xml:space="preserve">DEFINIDO EM PROJETO TRECHO 2</t>
  </si>
  <si>
    <t xml:space="preserve">CARGA</t>
  </si>
  <si>
    <t xml:space="preserve">DTM </t>
  </si>
  <si>
    <t xml:space="preserve">EMPOLAMENTO</t>
  </si>
  <si>
    <t xml:space="preserve">ENSECADEIRA DE MADEIRA</t>
  </si>
  <si>
    <t xml:space="preserve">COMPRIMENTO</t>
  </si>
  <si>
    <t xml:space="preserve">ALTURA</t>
  </si>
  <si>
    <t xml:space="preserve">ESCORAMENTO DE VALAS CONTINUO</t>
  </si>
  <si>
    <t xml:space="preserve">PROTEÇÃO SUPERFICIAL GABIAO TIPO SACO</t>
  </si>
  <si>
    <t xml:space="preserve">LARGURA</t>
  </si>
  <si>
    <t xml:space="preserve">MURO DE GABIAO</t>
  </si>
  <si>
    <t xml:space="preserve">FORNECIMENTO DE TERRA </t>
  </si>
  <si>
    <t xml:space="preserve">COMPACTAÇÃO</t>
  </si>
  <si>
    <t xml:space="preserve">BASE DE RACHAO</t>
  </si>
  <si>
    <t xml:space="preserve">ESPESSURA</t>
  </si>
  <si>
    <t xml:space="preserve">BASE OU SUB-BASE</t>
  </si>
  <si>
    <t xml:space="preserve">IMPRIMAÇÃO LIGANTE</t>
  </si>
  <si>
    <t xml:space="preserve">COMPRIMENTO - TRECHO 2</t>
  </si>
  <si>
    <t xml:space="preserve">CAMADAS</t>
  </si>
  <si>
    <t xml:space="preserve">IMPRIMAÇÃO IMPERMEABILIZANTE</t>
  </si>
  <si>
    <t xml:space="preserve">APLICAÇÃO BINDER e CAPA</t>
  </si>
  <si>
    <t xml:space="preserve">PASSEIO</t>
  </si>
  <si>
    <t xml:space="preserve">GUIAS</t>
  </si>
  <si>
    <t xml:space="preserve">EXECUÇÃO SARJETA</t>
  </si>
  <si>
    <t xml:space="preserve">FORNECIMENTO E COLOCAÇÃO DE DEFENSA METALICA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</si>
</sst>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%"/>
    <numFmt numFmtId="166" formatCode="&quot;Medição &quot;0"/>
    <numFmt numFmtId="167" formatCode="_(* #,##0.00_);_(* \(#,##0.00\);_(* \-??_);_(@_)"/>
    <numFmt numFmtId="168" formatCode="_-* #,##0.00_-;\-* #,##0.00_-;_-* \-??_-;_-@_-"/>
    <numFmt numFmtId="169" formatCode="_-&quot;R$ &quot;* #,##0.00_-;&quot;-R$ &quot;* #,##0.00_-;_-&quot;R$ &quot;* \-??_-;_-@_-"/>
    <numFmt numFmtId="170" formatCode="0.00%"/>
    <numFmt numFmtId="171" formatCode="@"/>
    <numFmt numFmtId="172" formatCode="_-* #,##0.00_-;\-* #,##0.00_-;_-* \-??_-;_-@_-"/>
    <numFmt numFmtId="173" formatCode="[$-416]mmmm\-yy;@"/>
    <numFmt numFmtId="174" formatCode="General"/>
    <numFmt numFmtId="175" formatCode="#,##0.00"/>
    <numFmt numFmtId="176" formatCode="_-[$R$-416]\ * #,##0.00_-;\-[$R$-416]\ * #,##0.00_-;_-[$R$-416]\ * \-??_-;_-@_-"/>
    <numFmt numFmtId="177" formatCode="&quot;R$ &quot;#,##0.00"/>
    <numFmt numFmtId="178" formatCode="d/mmm/yy"/>
  </numFmts>
  <fonts count="4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6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7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7"/>
      <name val="Arial"/>
      <family val="2"/>
      <charset val="1"/>
    </font>
    <font>
      <sz val="7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0"/>
      <name val="Calibri"/>
      <family val="2"/>
      <charset val="1"/>
    </font>
    <font>
      <sz val="12"/>
      <name val="Calibri"/>
      <family val="2"/>
      <charset val="1"/>
    </font>
    <font>
      <b val="true"/>
      <sz val="13"/>
      <name val="Calibri"/>
      <family val="2"/>
      <charset val="1"/>
    </font>
    <font>
      <sz val="10"/>
      <name val="Calibri"/>
      <family val="2"/>
      <charset val="1"/>
    </font>
    <font>
      <sz val="8.5"/>
      <name val="Calibri"/>
      <family val="2"/>
      <charset val="1"/>
    </font>
    <font>
      <b val="true"/>
      <sz val="8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969696"/>
      </patternFill>
    </fill>
    <fill>
      <patternFill patternType="solid">
        <fgColor rgb="FFC0C0C0"/>
        <bgColor rgb="FFBFBFBF"/>
      </patternFill>
    </fill>
    <fill>
      <patternFill patternType="solid">
        <fgColor rgb="FF33CCCC"/>
        <bgColor rgb="FF00B0F0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0F0F0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F0F0F0"/>
      </patternFill>
    </fill>
    <fill>
      <patternFill patternType="solid">
        <fgColor rgb="FF00B0F0"/>
        <bgColor rgb="FF33CCCC"/>
      </patternFill>
    </fill>
    <fill>
      <patternFill patternType="solid">
        <fgColor rgb="FFF0F0F0"/>
        <bgColor rgb="FFFFFFFF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40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1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7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1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6" fillId="6" borderId="16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1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18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1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18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19" borderId="18" xfId="25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30" fillId="19" borderId="19" xfId="2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0" fillId="19" borderId="19" xfId="2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19" borderId="19" xfId="25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19" borderId="19" xfId="2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9" fillId="19" borderId="19" xfId="286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9" fillId="19" borderId="19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6" fillId="19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19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8" xfId="25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31" fillId="0" borderId="19" xfId="2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1" fillId="0" borderId="19" xfId="2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9" xfId="25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9" xfId="2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9" xfId="286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6" borderId="19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0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5" fillId="20" borderId="2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3" fillId="0" borderId="2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7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5" fillId="0" borderId="2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38" fillId="21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5" fillId="0" borderId="2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5" fillId="22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2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2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6" fillId="2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6" fillId="2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36" fillId="2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5" fillId="0" borderId="3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5" fillId="0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4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3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72" fontId="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45" applyFont="true" applyBorder="true" applyAlignment="true" applyProtection="false">
      <alignment horizontal="right" vertical="center" textRotation="0" wrapText="true" indent="0" shrinkToFit="true"/>
      <protection locked="true" hidden="false"/>
    </xf>
    <xf numFmtId="164" fontId="0" fillId="1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0" fillId="19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</cellXfs>
  <cellStyles count="39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 10" xfId="20"/>
    <cellStyle name="20% - Ênfase1 2" xfId="21"/>
    <cellStyle name="20% - Ênfase1 3" xfId="22"/>
    <cellStyle name="20% - Ênfase1 4" xfId="23"/>
    <cellStyle name="20% - Ênfase1 5" xfId="24"/>
    <cellStyle name="20% - Ênfase1 6" xfId="25"/>
    <cellStyle name="20% - Ênfase1 7" xfId="26"/>
    <cellStyle name="20% - Ênfase1 8" xfId="27"/>
    <cellStyle name="20% - Ênfase1 9" xfId="28"/>
    <cellStyle name="20% - Ênfase2 10" xfId="29"/>
    <cellStyle name="20% - Ênfase2 2" xfId="30"/>
    <cellStyle name="20% - Ênfase2 3" xfId="31"/>
    <cellStyle name="20% - Ênfase2 4" xfId="32"/>
    <cellStyle name="20% - Ênfase2 5" xfId="33"/>
    <cellStyle name="20% - Ênfase2 6" xfId="34"/>
    <cellStyle name="20% - Ênfase2 7" xfId="35"/>
    <cellStyle name="20% - Ênfase2 8" xfId="36"/>
    <cellStyle name="20% - Ênfase2 9" xfId="37"/>
    <cellStyle name="20% - Ênfase3 10" xfId="38"/>
    <cellStyle name="20% - Ênfase3 2" xfId="39"/>
    <cellStyle name="20% - Ênfase3 3" xfId="40"/>
    <cellStyle name="20% - Ênfase3 4" xfId="41"/>
    <cellStyle name="20% - Ênfase3 5" xfId="42"/>
    <cellStyle name="20% - Ênfase3 6" xfId="43"/>
    <cellStyle name="20% - Ênfase3 7" xfId="44"/>
    <cellStyle name="20% - Ênfase3 8" xfId="45"/>
    <cellStyle name="20% - Ênfase3 9" xfId="46"/>
    <cellStyle name="20% - Ênfase4 10" xfId="47"/>
    <cellStyle name="20% - Ênfase4 2" xfId="48"/>
    <cellStyle name="20% - Ênfase4 3" xfId="49"/>
    <cellStyle name="20% - Ênfase4 4" xfId="50"/>
    <cellStyle name="20% - Ênfase4 5" xfId="51"/>
    <cellStyle name="20% - Ênfase4 6" xfId="52"/>
    <cellStyle name="20% - Ênfase4 7" xfId="53"/>
    <cellStyle name="20% - Ênfase4 8" xfId="54"/>
    <cellStyle name="20% - Ênfase4 9" xfId="55"/>
    <cellStyle name="20% - Ênfase5 10" xfId="56"/>
    <cellStyle name="20% - Ênfase5 2" xfId="57"/>
    <cellStyle name="20% - Ênfase5 3" xfId="58"/>
    <cellStyle name="20% - Ênfase5 4" xfId="59"/>
    <cellStyle name="20% - Ênfase5 5" xfId="60"/>
    <cellStyle name="20% - Ênfase5 6" xfId="61"/>
    <cellStyle name="20% - Ênfase5 7" xfId="62"/>
    <cellStyle name="20% - Ênfase5 8" xfId="63"/>
    <cellStyle name="20% - Ênfase5 9" xfId="64"/>
    <cellStyle name="20% - Ênfase6 10" xfId="65"/>
    <cellStyle name="20% - Ênfase6 2" xfId="66"/>
    <cellStyle name="20% - Ênfase6 3" xfId="67"/>
    <cellStyle name="20% - Ênfase6 4" xfId="68"/>
    <cellStyle name="20% - Ênfase6 5" xfId="69"/>
    <cellStyle name="20% - Ênfase6 6" xfId="70"/>
    <cellStyle name="20% - Ênfase6 7" xfId="71"/>
    <cellStyle name="20% - Ênfase6 8" xfId="72"/>
    <cellStyle name="20% - Ênfase6 9" xfId="73"/>
    <cellStyle name="40% - Ênfase1 10" xfId="74"/>
    <cellStyle name="40% - Ênfase1 2" xfId="75"/>
    <cellStyle name="40% - Ênfase1 3" xfId="76"/>
    <cellStyle name="40% - Ênfase1 4" xfId="77"/>
    <cellStyle name="40% - Ênfase1 5" xfId="78"/>
    <cellStyle name="40% - Ênfase1 6" xfId="79"/>
    <cellStyle name="40% - Ênfase1 7" xfId="80"/>
    <cellStyle name="40% - Ênfase1 8" xfId="81"/>
    <cellStyle name="40% - Ênfase1 9" xfId="82"/>
    <cellStyle name="40% - Ênfase2 10" xfId="83"/>
    <cellStyle name="40% - Ênfase2 2" xfId="84"/>
    <cellStyle name="40% - Ênfase2 3" xfId="85"/>
    <cellStyle name="40% - Ênfase2 4" xfId="86"/>
    <cellStyle name="40% - Ênfase2 5" xfId="87"/>
    <cellStyle name="40% - Ênfase2 6" xfId="88"/>
    <cellStyle name="40% - Ênfase2 7" xfId="89"/>
    <cellStyle name="40% - Ênfase2 8" xfId="90"/>
    <cellStyle name="40% - Ênfase2 9" xfId="91"/>
    <cellStyle name="40% - Ênfase3 10" xfId="92"/>
    <cellStyle name="40% - Ênfase3 2" xfId="93"/>
    <cellStyle name="40% - Ênfase3 3" xfId="94"/>
    <cellStyle name="40% - Ênfase3 4" xfId="95"/>
    <cellStyle name="40% - Ênfase3 5" xfId="96"/>
    <cellStyle name="40% - Ênfase3 6" xfId="97"/>
    <cellStyle name="40% - Ênfase3 7" xfId="98"/>
    <cellStyle name="40% - Ênfase3 8" xfId="99"/>
    <cellStyle name="40% - Ênfase3 9" xfId="100"/>
    <cellStyle name="40% - Ênfase4 10" xfId="101"/>
    <cellStyle name="40% - Ênfase4 2" xfId="102"/>
    <cellStyle name="40% - Ênfase4 3" xfId="103"/>
    <cellStyle name="40% - Ênfase4 4" xfId="104"/>
    <cellStyle name="40% - Ênfase4 5" xfId="105"/>
    <cellStyle name="40% - Ênfase4 6" xfId="106"/>
    <cellStyle name="40% - Ênfase4 7" xfId="107"/>
    <cellStyle name="40% - Ênfase4 8" xfId="108"/>
    <cellStyle name="40% - Ênfase4 9" xfId="109"/>
    <cellStyle name="40% - Ênfase5 10" xfId="110"/>
    <cellStyle name="40% - Ênfase5 2" xfId="111"/>
    <cellStyle name="40% - Ênfase5 3" xfId="112"/>
    <cellStyle name="40% - Ênfase5 4" xfId="113"/>
    <cellStyle name="40% - Ênfase5 5" xfId="114"/>
    <cellStyle name="40% - Ênfase5 6" xfId="115"/>
    <cellStyle name="40% - Ênfase5 7" xfId="116"/>
    <cellStyle name="40% - Ênfase5 8" xfId="117"/>
    <cellStyle name="40% - Ênfase5 9" xfId="118"/>
    <cellStyle name="40% - Ênfase6 10" xfId="119"/>
    <cellStyle name="40% - Ênfase6 2" xfId="120"/>
    <cellStyle name="40% - Ênfase6 3" xfId="121"/>
    <cellStyle name="40% - Ênfase6 4" xfId="122"/>
    <cellStyle name="40% - Ênfase6 5" xfId="123"/>
    <cellStyle name="40% - Ênfase6 6" xfId="124"/>
    <cellStyle name="40% - Ênfase6 7" xfId="125"/>
    <cellStyle name="40% - Ênfase6 8" xfId="126"/>
    <cellStyle name="40% - Ênfase6 9" xfId="127"/>
    <cellStyle name="60% - Ênfase1 10" xfId="128"/>
    <cellStyle name="60% - Ênfase1 2" xfId="129"/>
    <cellStyle name="60% - Ênfase1 3" xfId="130"/>
    <cellStyle name="60% - Ênfase1 4" xfId="131"/>
    <cellStyle name="60% - Ênfase1 5" xfId="132"/>
    <cellStyle name="60% - Ênfase1 6" xfId="133"/>
    <cellStyle name="60% - Ênfase1 7" xfId="134"/>
    <cellStyle name="60% - Ênfase1 8" xfId="135"/>
    <cellStyle name="60% - Ênfase1 9" xfId="136"/>
    <cellStyle name="60% - Ênfase2 10" xfId="137"/>
    <cellStyle name="60% - Ênfase2 2" xfId="138"/>
    <cellStyle name="60% - Ênfase2 3" xfId="139"/>
    <cellStyle name="60% - Ênfase2 4" xfId="140"/>
    <cellStyle name="60% - Ênfase2 5" xfId="141"/>
    <cellStyle name="60% - Ênfase2 6" xfId="142"/>
    <cellStyle name="60% - Ênfase2 7" xfId="143"/>
    <cellStyle name="60% - Ênfase2 8" xfId="144"/>
    <cellStyle name="60% - Ênfase2 9" xfId="145"/>
    <cellStyle name="60% - Ênfase3 10" xfId="146"/>
    <cellStyle name="60% - Ênfase3 2" xfId="147"/>
    <cellStyle name="60% - Ênfase3 3" xfId="148"/>
    <cellStyle name="60% - Ênfase3 4" xfId="149"/>
    <cellStyle name="60% - Ênfase3 5" xfId="150"/>
    <cellStyle name="60% - Ênfase3 6" xfId="151"/>
    <cellStyle name="60% - Ênfase3 7" xfId="152"/>
    <cellStyle name="60% - Ênfase3 8" xfId="153"/>
    <cellStyle name="60% - Ênfase3 9" xfId="154"/>
    <cellStyle name="60% - Ênfase4 10" xfId="155"/>
    <cellStyle name="60% - Ênfase4 2" xfId="156"/>
    <cellStyle name="60% - Ênfase4 3" xfId="157"/>
    <cellStyle name="60% - Ênfase4 4" xfId="158"/>
    <cellStyle name="60% - Ênfase4 5" xfId="159"/>
    <cellStyle name="60% - Ênfase4 6" xfId="160"/>
    <cellStyle name="60% - Ênfase4 7" xfId="161"/>
    <cellStyle name="60% - Ênfase4 8" xfId="162"/>
    <cellStyle name="60% - Ênfase4 9" xfId="163"/>
    <cellStyle name="60% - Ênfase5 10" xfId="164"/>
    <cellStyle name="60% - Ênfase5 2" xfId="165"/>
    <cellStyle name="60% - Ênfase5 3" xfId="166"/>
    <cellStyle name="60% - Ênfase5 4" xfId="167"/>
    <cellStyle name="60% - Ênfase5 5" xfId="168"/>
    <cellStyle name="60% - Ênfase5 6" xfId="169"/>
    <cellStyle name="60% - Ênfase5 7" xfId="170"/>
    <cellStyle name="60% - Ênfase5 8" xfId="171"/>
    <cellStyle name="60% - Ênfase5 9" xfId="172"/>
    <cellStyle name="60% - Ênfase6 10" xfId="173"/>
    <cellStyle name="60% - Ênfase6 2" xfId="174"/>
    <cellStyle name="60% - Ênfase6 3" xfId="175"/>
    <cellStyle name="60% - Ênfase6 4" xfId="176"/>
    <cellStyle name="60% - Ênfase6 5" xfId="177"/>
    <cellStyle name="60% - Ênfase6 6" xfId="178"/>
    <cellStyle name="60% - Ênfase6 7" xfId="179"/>
    <cellStyle name="60% - Ênfase6 8" xfId="180"/>
    <cellStyle name="60% - Ênfase6 9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0" xfId="191"/>
    <cellStyle name="Cálculo 2" xfId="192"/>
    <cellStyle name="Cálculo 3" xfId="193"/>
    <cellStyle name="Cálculo 4" xfId="194"/>
    <cellStyle name="Cálculo 5" xfId="195"/>
    <cellStyle name="Cálculo 6" xfId="196"/>
    <cellStyle name="Cálculo 7" xfId="197"/>
    <cellStyle name="Cálculo 8" xfId="198"/>
    <cellStyle name="Cálculo 9" xfId="199"/>
    <cellStyle name="Célula de Verificação 10" xfId="200"/>
    <cellStyle name="Célula de Verificação 2" xfId="201"/>
    <cellStyle name="Célula de Verificação 3" xfId="202"/>
    <cellStyle name="Célula de Verificação 4" xfId="203"/>
    <cellStyle name="Célula de Verificação 5" xfId="204"/>
    <cellStyle name="Célula de Verificação 6" xfId="205"/>
    <cellStyle name="Célula de Verificação 7" xfId="206"/>
    <cellStyle name="Célula de Verificação 8" xfId="207"/>
    <cellStyle name="Célula de Verificação 9" xfId="208"/>
    <cellStyle name="Célula Vinculada 10" xfId="209"/>
    <cellStyle name="Célula Vinculada 2" xfId="210"/>
    <cellStyle name="Célula Vinculada 3" xfId="211"/>
    <cellStyle name="Célula Vinculada 4" xfId="212"/>
    <cellStyle name="Célula Vinculada 5" xfId="213"/>
    <cellStyle name="Célula Vinculada 6" xfId="214"/>
    <cellStyle name="Célula Vinculada 7" xfId="215"/>
    <cellStyle name="Célula Vinculada 8" xfId="216"/>
    <cellStyle name="Célula Vinculada 9" xfId="217"/>
    <cellStyle name="Entrada 10" xfId="218"/>
    <cellStyle name="Entrada 2" xfId="219"/>
    <cellStyle name="Entrada 3" xfId="220"/>
    <cellStyle name="Entrada 4" xfId="221"/>
    <cellStyle name="Entrada 5" xfId="222"/>
    <cellStyle name="Entrada 6" xfId="223"/>
    <cellStyle name="Entrada 7" xfId="224"/>
    <cellStyle name="Entrada 8" xfId="225"/>
    <cellStyle name="Entrada 9" xfId="226"/>
    <cellStyle name="Incorreto 10" xfId="227"/>
    <cellStyle name="Incorreto 2" xfId="228"/>
    <cellStyle name="Incorreto 3" xfId="229"/>
    <cellStyle name="Incorreto 4" xfId="230"/>
    <cellStyle name="Incorreto 5" xfId="231"/>
    <cellStyle name="Incorreto 6" xfId="232"/>
    <cellStyle name="Incorreto 7" xfId="233"/>
    <cellStyle name="Incorreto 8" xfId="234"/>
    <cellStyle name="Incorreto 9" xfId="235"/>
    <cellStyle name="Neutra 10" xfId="236"/>
    <cellStyle name="Neutra 2" xfId="237"/>
    <cellStyle name="Neutra 3" xfId="238"/>
    <cellStyle name="Neutra 4" xfId="239"/>
    <cellStyle name="Neutra 5" xfId="240"/>
    <cellStyle name="Neutra 6" xfId="241"/>
    <cellStyle name="Neutra 7" xfId="242"/>
    <cellStyle name="Neutra 8" xfId="243"/>
    <cellStyle name="Neutra 9" xfId="244"/>
    <cellStyle name="Normal 2" xfId="245"/>
    <cellStyle name="Normal 2 2" xfId="246"/>
    <cellStyle name="Normal 2 3" xfId="247"/>
    <cellStyle name="Normal 2 4" xfId="248"/>
    <cellStyle name="Normal 2 5" xfId="249"/>
    <cellStyle name="Normal 3" xfId="250"/>
    <cellStyle name="Normal 4" xfId="251"/>
    <cellStyle name="Normal 5" xfId="252"/>
    <cellStyle name="Normal 6" xfId="253"/>
    <cellStyle name="Normal 7" xfId="254"/>
    <cellStyle name="Normal 8" xfId="255"/>
    <cellStyle name="Nota 10" xfId="256"/>
    <cellStyle name="Nota 2" xfId="257"/>
    <cellStyle name="Nota 3" xfId="258"/>
    <cellStyle name="Nota 4" xfId="259"/>
    <cellStyle name="Nota 5" xfId="260"/>
    <cellStyle name="Nota 6" xfId="261"/>
    <cellStyle name="Nota 7" xfId="262"/>
    <cellStyle name="Nota 8" xfId="263"/>
    <cellStyle name="Nota 9" xfId="264"/>
    <cellStyle name="Porcentagem 2 10" xfId="265"/>
    <cellStyle name="Porcentagem 2 2" xfId="266"/>
    <cellStyle name="Porcentagem 2 3" xfId="267"/>
    <cellStyle name="Porcentagem 2 4" xfId="268"/>
    <cellStyle name="Porcentagem 2 5" xfId="269"/>
    <cellStyle name="Porcentagem 2 6" xfId="270"/>
    <cellStyle name="Porcentagem 2 7" xfId="271"/>
    <cellStyle name="Porcentagem 2 8" xfId="272"/>
    <cellStyle name="Porcentagem 2 9" xfId="273"/>
    <cellStyle name="Saída 10" xfId="274"/>
    <cellStyle name="Saída 2" xfId="275"/>
    <cellStyle name="Saída 3" xfId="276"/>
    <cellStyle name="Saída 4" xfId="277"/>
    <cellStyle name="Saída 5" xfId="278"/>
    <cellStyle name="Saída 6" xfId="279"/>
    <cellStyle name="Saída 7" xfId="280"/>
    <cellStyle name="Saída 8" xfId="281"/>
    <cellStyle name="Saída 9" xfId="282"/>
    <cellStyle name="Separador de milhares 11" xfId="283"/>
    <cellStyle name="Separador de milhares 2" xfId="284"/>
    <cellStyle name="Separador de milhares 2 14" xfId="285"/>
    <cellStyle name="Separador de milhares 6" xfId="286"/>
    <cellStyle name="Texto de Aviso 10" xfId="287"/>
    <cellStyle name="Texto de Aviso 2" xfId="288"/>
    <cellStyle name="Texto de Aviso 3" xfId="289"/>
    <cellStyle name="Texto de Aviso 4" xfId="290"/>
    <cellStyle name="Texto de Aviso 5" xfId="291"/>
    <cellStyle name="Texto de Aviso 6" xfId="292"/>
    <cellStyle name="Texto de Aviso 7" xfId="293"/>
    <cellStyle name="Texto de Aviso 8" xfId="294"/>
    <cellStyle name="Texto de Aviso 9" xfId="295"/>
    <cellStyle name="Texto Explicativo 10" xfId="296"/>
    <cellStyle name="Texto Explicativo 2" xfId="297"/>
    <cellStyle name="Texto Explicativo 3" xfId="298"/>
    <cellStyle name="Texto Explicativo 4" xfId="299"/>
    <cellStyle name="Texto Explicativo 5" xfId="300"/>
    <cellStyle name="Texto Explicativo 6" xfId="301"/>
    <cellStyle name="Texto Explicativo 7" xfId="302"/>
    <cellStyle name="Texto Explicativo 8" xfId="303"/>
    <cellStyle name="Texto Explicativo 9" xfId="304"/>
    <cellStyle name="Total 10" xfId="305"/>
    <cellStyle name="Total 2" xfId="306"/>
    <cellStyle name="Total 3" xfId="307"/>
    <cellStyle name="Total 4" xfId="308"/>
    <cellStyle name="Total 5" xfId="309"/>
    <cellStyle name="Total 6" xfId="310"/>
    <cellStyle name="Total 7" xfId="311"/>
    <cellStyle name="Total 8" xfId="312"/>
    <cellStyle name="Total 9" xfId="313"/>
    <cellStyle name="Título 1 10" xfId="314"/>
    <cellStyle name="Título 1 2" xfId="315"/>
    <cellStyle name="Título 1 3" xfId="316"/>
    <cellStyle name="Título 1 4" xfId="317"/>
    <cellStyle name="Título 1 5" xfId="318"/>
    <cellStyle name="Título 1 6" xfId="319"/>
    <cellStyle name="Título 1 7" xfId="320"/>
    <cellStyle name="Título 1 8" xfId="321"/>
    <cellStyle name="Título 1 9" xfId="322"/>
    <cellStyle name="Título 2 10" xfId="323"/>
    <cellStyle name="Título 2 2" xfId="324"/>
    <cellStyle name="Título 2 3" xfId="325"/>
    <cellStyle name="Título 2 4" xfId="326"/>
    <cellStyle name="Título 2 5" xfId="327"/>
    <cellStyle name="Título 2 6" xfId="328"/>
    <cellStyle name="Título 2 7" xfId="329"/>
    <cellStyle name="Título 2 8" xfId="330"/>
    <cellStyle name="Título 2 9" xfId="331"/>
    <cellStyle name="Título 3 10" xfId="332"/>
    <cellStyle name="Título 3 2" xfId="333"/>
    <cellStyle name="Título 3 3" xfId="334"/>
    <cellStyle name="Título 3 4" xfId="335"/>
    <cellStyle name="Título 3 5" xfId="336"/>
    <cellStyle name="Título 3 6" xfId="337"/>
    <cellStyle name="Título 3 7" xfId="338"/>
    <cellStyle name="Título 3 8" xfId="339"/>
    <cellStyle name="Título 3 9" xfId="340"/>
    <cellStyle name="Título 4 10" xfId="341"/>
    <cellStyle name="Título 4 2" xfId="342"/>
    <cellStyle name="Título 4 3" xfId="343"/>
    <cellStyle name="Título 4 4" xfId="344"/>
    <cellStyle name="Título 4 5" xfId="345"/>
    <cellStyle name="Título 4 6" xfId="346"/>
    <cellStyle name="Título 4 7" xfId="347"/>
    <cellStyle name="Título 4 8" xfId="348"/>
    <cellStyle name="Título 4 9" xfId="349"/>
    <cellStyle name="Título 5" xfId="350"/>
    <cellStyle name="Vírgula 2" xfId="351"/>
    <cellStyle name="Ênfase1 10" xfId="352"/>
    <cellStyle name="Ênfase1 2" xfId="353"/>
    <cellStyle name="Ênfase1 3" xfId="354"/>
    <cellStyle name="Ênfase1 4" xfId="355"/>
    <cellStyle name="Ênfase1 5" xfId="356"/>
    <cellStyle name="Ênfase1 6" xfId="357"/>
    <cellStyle name="Ênfase1 7" xfId="358"/>
    <cellStyle name="Ênfase1 8" xfId="359"/>
    <cellStyle name="Ênfase1 9" xfId="360"/>
    <cellStyle name="Ênfase2 10" xfId="361"/>
    <cellStyle name="Ênfase2 2" xfId="362"/>
    <cellStyle name="Ênfase2 3" xfId="363"/>
    <cellStyle name="Ênfase2 4" xfId="364"/>
    <cellStyle name="Ênfase2 5" xfId="365"/>
    <cellStyle name="Ênfase2 6" xfId="366"/>
    <cellStyle name="Ênfase2 7" xfId="367"/>
    <cellStyle name="Ênfase2 8" xfId="368"/>
    <cellStyle name="Ênfase2 9" xfId="369"/>
    <cellStyle name="Ênfase3 10" xfId="370"/>
    <cellStyle name="Ênfase3 2" xfId="371"/>
    <cellStyle name="Ênfase3 3" xfId="372"/>
    <cellStyle name="Ênfase3 4" xfId="373"/>
    <cellStyle name="Ênfase3 5" xfId="374"/>
    <cellStyle name="Ênfase3 6" xfId="375"/>
    <cellStyle name="Ênfase3 7" xfId="376"/>
    <cellStyle name="Ênfase3 8" xfId="377"/>
    <cellStyle name="Ênfase3 9" xfId="378"/>
    <cellStyle name="Ênfase4 10" xfId="379"/>
    <cellStyle name="Ênfase4 2" xfId="380"/>
    <cellStyle name="Ênfase4 3" xfId="381"/>
    <cellStyle name="Ênfase4 4" xfId="382"/>
    <cellStyle name="Ênfase4 5" xfId="383"/>
    <cellStyle name="Ênfase4 6" xfId="384"/>
    <cellStyle name="Ênfase4 7" xfId="385"/>
    <cellStyle name="Ênfase4 8" xfId="386"/>
    <cellStyle name="Ênfase4 9" xfId="387"/>
    <cellStyle name="Ênfase5 10" xfId="388"/>
    <cellStyle name="Ênfase5 2" xfId="389"/>
    <cellStyle name="Ênfase5 3" xfId="390"/>
    <cellStyle name="Ênfase5 4" xfId="391"/>
    <cellStyle name="Ênfase5 5" xfId="392"/>
    <cellStyle name="Ênfase5 6" xfId="393"/>
    <cellStyle name="Ênfase5 7" xfId="394"/>
    <cellStyle name="Ênfase5 8" xfId="395"/>
    <cellStyle name="Ênfase5 9" xfId="396"/>
    <cellStyle name="Ênfase6 10" xfId="397"/>
    <cellStyle name="Ênfase6 2" xfId="398"/>
    <cellStyle name="Ênfase6 3" xfId="399"/>
    <cellStyle name="Ênfase6 4" xfId="400"/>
    <cellStyle name="Ênfase6 5" xfId="401"/>
    <cellStyle name="Ênfase6 6" xfId="402"/>
    <cellStyle name="Ênfase6 7" xfId="403"/>
    <cellStyle name="Ênfase6 8" xfId="404"/>
    <cellStyle name="Ênfase6 9" xfId="40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0F0F0"/>
      <rgbColor rgb="FFCCFFCC"/>
      <rgbColor rgb="FFFFFF99"/>
      <rgbColor rgb="FF99CCFF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1800</xdr:colOff>
      <xdr:row>0</xdr:row>
      <xdr:rowOff>78480</xdr:rowOff>
    </xdr:from>
    <xdr:to>
      <xdr:col>1</xdr:col>
      <xdr:colOff>522720</xdr:colOff>
      <xdr:row>2</xdr:row>
      <xdr:rowOff>180000</xdr:rowOff>
    </xdr:to>
    <xdr:pic>
      <xdr:nvPicPr>
        <xdr:cNvPr id="0" name="Imagem 1" descr=""/>
        <xdr:cNvPicPr/>
      </xdr:nvPicPr>
      <xdr:blipFill>
        <a:blip r:embed="rId1">
          <a:alphaModFix amt="0"/>
        </a:blip>
        <a:srcRect l="-857" t="-866" r="-857" b="-866"/>
        <a:stretch/>
      </xdr:blipFill>
      <xdr:spPr>
        <a:xfrm>
          <a:off x="677160" y="78480"/>
          <a:ext cx="520920" cy="63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266760</xdr:colOff>
      <xdr:row>2</xdr:row>
      <xdr:rowOff>39960</xdr:rowOff>
    </xdr:from>
    <xdr:to>
      <xdr:col>1</xdr:col>
      <xdr:colOff>95040</xdr:colOff>
      <xdr:row>3</xdr:row>
      <xdr:rowOff>189000</xdr:rowOff>
    </xdr:to>
    <xdr:pic>
      <xdr:nvPicPr>
        <xdr:cNvPr id="1" name="Imagem 1" descr=""/>
        <xdr:cNvPicPr/>
      </xdr:nvPicPr>
      <xdr:blipFill>
        <a:blip r:embed="rId1">
          <a:alphaModFix amt="0"/>
        </a:blip>
        <a:srcRect l="-857" t="-866" r="-857" b="-866"/>
        <a:stretch/>
      </xdr:blipFill>
      <xdr:spPr>
        <a:xfrm>
          <a:off x="266760" y="449280"/>
          <a:ext cx="440280" cy="368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828720</xdr:colOff>
      <xdr:row>1</xdr:row>
      <xdr:rowOff>57240</xdr:rowOff>
    </xdr:from>
    <xdr:to>
      <xdr:col>3</xdr:col>
      <xdr:colOff>47160</xdr:colOff>
      <xdr:row>4</xdr:row>
      <xdr:rowOff>73800</xdr:rowOff>
    </xdr:to>
    <xdr:pic>
      <xdr:nvPicPr>
        <xdr:cNvPr id="2" name="Imagem 2" descr=""/>
        <xdr:cNvPicPr/>
      </xdr:nvPicPr>
      <xdr:blipFill>
        <a:blip r:embed="rId1"/>
        <a:stretch/>
      </xdr:blipFill>
      <xdr:spPr>
        <a:xfrm>
          <a:off x="1413360" y="247680"/>
          <a:ext cx="770400" cy="58788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0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A50" activeCellId="0" sqref="A50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7.41"/>
    <col collapsed="false" customWidth="true" hidden="false" outlineLevel="0" max="3" min="3" style="1" width="7.71"/>
    <col collapsed="false" customWidth="true" hidden="false" outlineLevel="0" max="4" min="4" style="1" width="46.71"/>
    <col collapsed="false" customWidth="true" hidden="false" outlineLevel="0" max="5" min="5" style="1" width="8.42"/>
    <col collapsed="false" customWidth="true" hidden="false" outlineLevel="0" max="6" min="6" style="1" width="11.42"/>
    <col collapsed="false" customWidth="true" hidden="false" outlineLevel="0" max="7" min="7" style="1" width="14.15"/>
    <col collapsed="false" customWidth="true" hidden="false" outlineLevel="0" max="8" min="8" style="1" width="13.57"/>
    <col collapsed="false" customWidth="true" hidden="false" outlineLevel="0" max="9" min="9" style="2" width="22.08"/>
    <col collapsed="false" customWidth="true" hidden="false" outlineLevel="0" max="10" min="10" style="1" width="10.71"/>
    <col collapsed="false" customWidth="false" hidden="false" outlineLevel="0" max="1023" min="11" style="1" width="9.14"/>
    <col collapsed="false" customWidth="true" hidden="false" outlineLevel="0" max="1024" min="1024" style="0" width="11.52"/>
  </cols>
  <sheetData>
    <row r="1" s="4" customFormat="true" ht="21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AMJ1" s="0"/>
    </row>
    <row r="2" s="4" customFormat="true" ht="21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AMJ2" s="0"/>
    </row>
    <row r="3" s="4" customFormat="tru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AMJ3" s="0"/>
    </row>
    <row r="4" s="4" customFormat="true" ht="23.25" hidden="false" customHeight="true" outlineLevel="0" collapsed="false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AMJ4" s="0"/>
    </row>
    <row r="5" s="4" customFormat="true" ht="21" hidden="false" customHeight="true" outlineLevel="0" collapsed="false">
      <c r="A5" s="6" t="s">
        <v>5</v>
      </c>
      <c r="B5" s="6"/>
      <c r="C5" s="8"/>
      <c r="D5" s="8"/>
      <c r="E5" s="9"/>
      <c r="F5" s="9"/>
      <c r="G5" s="9"/>
      <c r="H5" s="9"/>
      <c r="I5" s="10"/>
      <c r="AMJ5" s="0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/>
      <c r="G6" s="12" t="s">
        <v>6</v>
      </c>
      <c r="H6" s="13" t="n">
        <v>0</v>
      </c>
      <c r="I6" s="14"/>
    </row>
    <row r="7" customFormat="false" ht="24" hidden="false" customHeight="false" outlineLevel="0" collapsed="false">
      <c r="A7" s="15" t="s">
        <v>7</v>
      </c>
      <c r="B7" s="16" t="s">
        <v>8</v>
      </c>
      <c r="C7" s="16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15</v>
      </c>
    </row>
    <row r="8" s="28" customFormat="true" ht="13.8" hidden="false" customHeight="false" outlineLevel="0" collapsed="false">
      <c r="A8" s="19" t="s">
        <v>16</v>
      </c>
      <c r="B8" s="20" t="s">
        <v>17</v>
      </c>
      <c r="C8" s="21"/>
      <c r="D8" s="22" t="s">
        <v>18</v>
      </c>
      <c r="E8" s="23" t="s">
        <v>19</v>
      </c>
      <c r="F8" s="24" t="n">
        <v>0</v>
      </c>
      <c r="G8" s="25" t="n">
        <v>0</v>
      </c>
      <c r="H8" s="26"/>
      <c r="I8" s="27" t="n">
        <f aca="false">SUM(I9:I14)</f>
        <v>0</v>
      </c>
      <c r="AMJ8" s="0"/>
    </row>
    <row r="9" customFormat="false" ht="23.85" hidden="false" customHeight="false" outlineLevel="0" collapsed="false">
      <c r="A9" s="29" t="s">
        <v>20</v>
      </c>
      <c r="B9" s="30" t="s">
        <v>21</v>
      </c>
      <c r="C9" s="31" t="s">
        <v>22</v>
      </c>
      <c r="D9" s="32" t="s">
        <v>23</v>
      </c>
      <c r="E9" s="33" t="s">
        <v>24</v>
      </c>
      <c r="F9" s="34" t="n">
        <v>1</v>
      </c>
      <c r="G9" s="35" t="n">
        <v>0</v>
      </c>
      <c r="H9" s="36" t="n">
        <f aca="false">ROUND(G9*(1+$H$6),2)</f>
        <v>0</v>
      </c>
      <c r="I9" s="37" t="n">
        <f aca="false">ROUND(H9*F9,2)</f>
        <v>0</v>
      </c>
    </row>
    <row r="10" customFormat="false" ht="13.8" hidden="false" customHeight="false" outlineLevel="0" collapsed="false">
      <c r="A10" s="29" t="s">
        <v>25</v>
      </c>
      <c r="B10" s="30" t="s">
        <v>26</v>
      </c>
      <c r="C10" s="31" t="s">
        <v>27</v>
      </c>
      <c r="D10" s="32" t="s">
        <v>28</v>
      </c>
      <c r="E10" s="33" t="s">
        <v>29</v>
      </c>
      <c r="F10" s="34" t="n">
        <v>150</v>
      </c>
      <c r="G10" s="35" t="n">
        <v>0</v>
      </c>
      <c r="H10" s="36" t="n">
        <f aca="false">ROUND(G10*(1+$H$6),2)</f>
        <v>0</v>
      </c>
      <c r="I10" s="37" t="n">
        <f aca="false">ROUND(H10*F10,2)</f>
        <v>0</v>
      </c>
    </row>
    <row r="11" customFormat="false" ht="24.85" hidden="false" customHeight="false" outlineLevel="0" collapsed="false">
      <c r="A11" s="29" t="s">
        <v>30</v>
      </c>
      <c r="B11" s="30" t="s">
        <v>17</v>
      </c>
      <c r="C11" s="31" t="s">
        <v>31</v>
      </c>
      <c r="D11" s="32" t="s">
        <v>32</v>
      </c>
      <c r="E11" s="33" t="s">
        <v>33</v>
      </c>
      <c r="F11" s="34" t="n">
        <v>60</v>
      </c>
      <c r="G11" s="35" t="n">
        <v>0</v>
      </c>
      <c r="H11" s="36" t="n">
        <f aca="false">ROUND(G11*(1+$H$6),2)</f>
        <v>0</v>
      </c>
      <c r="I11" s="37" t="n">
        <f aca="false">ROUND(H11*F11,2)</f>
        <v>0</v>
      </c>
    </row>
    <row r="12" customFormat="false" ht="24.85" hidden="false" customHeight="false" outlineLevel="0" collapsed="false">
      <c r="A12" s="29" t="s">
        <v>34</v>
      </c>
      <c r="B12" s="30" t="s">
        <v>17</v>
      </c>
      <c r="C12" s="31" t="s">
        <v>35</v>
      </c>
      <c r="D12" s="32" t="s">
        <v>36</v>
      </c>
      <c r="E12" s="33" t="s">
        <v>33</v>
      </c>
      <c r="F12" s="34" t="n">
        <v>200</v>
      </c>
      <c r="G12" s="35" t="n">
        <v>0</v>
      </c>
      <c r="H12" s="36" t="n">
        <f aca="false">ROUND(G12*(1+$H$6),2)</f>
        <v>0</v>
      </c>
      <c r="I12" s="37" t="n">
        <f aca="false">ROUND(H12*F12,2)</f>
        <v>0</v>
      </c>
    </row>
    <row r="13" customFormat="false" ht="13.8" hidden="false" customHeight="false" outlineLevel="0" collapsed="false">
      <c r="A13" s="29" t="s">
        <v>37</v>
      </c>
      <c r="B13" s="30" t="s">
        <v>26</v>
      </c>
      <c r="C13" s="31" t="s">
        <v>38</v>
      </c>
      <c r="D13" s="32" t="s">
        <v>39</v>
      </c>
      <c r="E13" s="33" t="s">
        <v>33</v>
      </c>
      <c r="F13" s="34" t="n">
        <v>10</v>
      </c>
      <c r="G13" s="35" t="n">
        <v>0</v>
      </c>
      <c r="H13" s="36" t="n">
        <f aca="false">ROUND(G13*(1+$H$6),2)</f>
        <v>0</v>
      </c>
      <c r="I13" s="37" t="n">
        <f aca="false">ROUND(H13*F13,2)</f>
        <v>0</v>
      </c>
    </row>
    <row r="14" customFormat="false" ht="24.85" hidden="false" customHeight="false" outlineLevel="0" collapsed="false">
      <c r="A14" s="29" t="s">
        <v>40</v>
      </c>
      <c r="B14" s="30" t="s">
        <v>17</v>
      </c>
      <c r="C14" s="31" t="s">
        <v>41</v>
      </c>
      <c r="D14" s="32" t="s">
        <v>42</v>
      </c>
      <c r="E14" s="33" t="s">
        <v>33</v>
      </c>
      <c r="F14" s="34" t="n">
        <v>160</v>
      </c>
      <c r="G14" s="35" t="n">
        <v>0</v>
      </c>
      <c r="H14" s="36" t="n">
        <f aca="false">ROUND(G14*(1+$H$6),2)</f>
        <v>0</v>
      </c>
      <c r="I14" s="37" t="n">
        <f aca="false">ROUND(H14*F14,2)</f>
        <v>0</v>
      </c>
    </row>
    <row r="15" s="28" customFormat="true" ht="13.8" hidden="false" customHeight="false" outlineLevel="0" collapsed="false">
      <c r="A15" s="19" t="s">
        <v>43</v>
      </c>
      <c r="B15" s="20" t="s">
        <v>17</v>
      </c>
      <c r="C15" s="21"/>
      <c r="D15" s="22" t="s">
        <v>44</v>
      </c>
      <c r="E15" s="23"/>
      <c r="F15" s="24"/>
      <c r="G15" s="25"/>
      <c r="H15" s="26"/>
      <c r="I15" s="27" t="n">
        <f aca="false">I16+I21+I27</f>
        <v>0</v>
      </c>
      <c r="AMJ15" s="0"/>
    </row>
    <row r="16" s="28" customFormat="true" ht="13.8" hidden="false" customHeight="false" outlineLevel="0" collapsed="false">
      <c r="A16" s="19" t="s">
        <v>45</v>
      </c>
      <c r="B16" s="20" t="s">
        <v>17</v>
      </c>
      <c r="C16" s="21"/>
      <c r="D16" s="22" t="s">
        <v>46</v>
      </c>
      <c r="E16" s="23"/>
      <c r="F16" s="24"/>
      <c r="G16" s="25"/>
      <c r="H16" s="26"/>
      <c r="I16" s="27" t="n">
        <f aca="false">SUM(I17:I20)</f>
        <v>0</v>
      </c>
      <c r="AMJ16" s="0"/>
    </row>
    <row r="17" customFormat="false" ht="23.85" hidden="false" customHeight="false" outlineLevel="0" collapsed="false">
      <c r="A17" s="29" t="s">
        <v>47</v>
      </c>
      <c r="B17" s="30" t="s">
        <v>26</v>
      </c>
      <c r="C17" s="31" t="s">
        <v>48</v>
      </c>
      <c r="D17" s="32" t="s">
        <v>49</v>
      </c>
      <c r="E17" s="33" t="s">
        <v>50</v>
      </c>
      <c r="F17" s="34" t="n">
        <v>600.3</v>
      </c>
      <c r="G17" s="35" t="n">
        <v>0</v>
      </c>
      <c r="H17" s="36" t="n">
        <f aca="false">ROUND(G17*(1+$H$6),2)</f>
        <v>0</v>
      </c>
      <c r="I17" s="37" t="n">
        <f aca="false">ROUND(H17*F17,2)</f>
        <v>0</v>
      </c>
    </row>
    <row r="18" customFormat="false" ht="13.8" hidden="false" customHeight="false" outlineLevel="0" collapsed="false">
      <c r="A18" s="29" t="s">
        <v>51</v>
      </c>
      <c r="B18" s="30" t="s">
        <v>26</v>
      </c>
      <c r="C18" s="31" t="s">
        <v>52</v>
      </c>
      <c r="D18" s="32" t="s">
        <v>53</v>
      </c>
      <c r="E18" s="33" t="s">
        <v>54</v>
      </c>
      <c r="F18" s="34" t="n">
        <v>9364.68</v>
      </c>
      <c r="G18" s="35" t="n">
        <v>0</v>
      </c>
      <c r="H18" s="36" t="n">
        <f aca="false">ROUND(G18*(1+$H$6),2)</f>
        <v>0</v>
      </c>
      <c r="I18" s="37" t="n">
        <f aca="false">ROUND(H18*F18,2)</f>
        <v>0</v>
      </c>
    </row>
    <row r="19" customFormat="false" ht="35.05" hidden="false" customHeight="false" outlineLevel="0" collapsed="false">
      <c r="A19" s="29" t="s">
        <v>55</v>
      </c>
      <c r="B19" s="30" t="s">
        <v>26</v>
      </c>
      <c r="C19" s="31" t="s">
        <v>56</v>
      </c>
      <c r="D19" s="32" t="s">
        <v>57</v>
      </c>
      <c r="E19" s="33" t="s">
        <v>58</v>
      </c>
      <c r="F19" s="34" t="n">
        <v>350</v>
      </c>
      <c r="G19" s="35" t="n">
        <v>0</v>
      </c>
      <c r="H19" s="36" t="n">
        <f aca="false">ROUND(G19*(1+$H$6),2)</f>
        <v>0</v>
      </c>
      <c r="I19" s="37" t="n">
        <f aca="false">ROUND(H19*F19,2)</f>
        <v>0</v>
      </c>
    </row>
    <row r="20" customFormat="false" ht="13.8" hidden="false" customHeight="false" outlineLevel="0" collapsed="false">
      <c r="A20" s="29" t="s">
        <v>59</v>
      </c>
      <c r="B20" s="30" t="s">
        <v>21</v>
      </c>
      <c r="C20" s="31" t="s">
        <v>60</v>
      </c>
      <c r="D20" s="32" t="s">
        <v>61</v>
      </c>
      <c r="E20" s="33" t="s">
        <v>58</v>
      </c>
      <c r="F20" s="34" t="n">
        <v>320</v>
      </c>
      <c r="G20" s="35" t="n">
        <v>0</v>
      </c>
      <c r="H20" s="36" t="n">
        <f aca="false">ROUND(G20*(1+$H$6),2)</f>
        <v>0</v>
      </c>
      <c r="I20" s="37" t="n">
        <f aca="false">ROUND(H20*F20,2)</f>
        <v>0</v>
      </c>
    </row>
    <row r="21" s="28" customFormat="true" ht="13.8" hidden="false" customHeight="false" outlineLevel="0" collapsed="false">
      <c r="A21" s="19" t="s">
        <v>62</v>
      </c>
      <c r="B21" s="20" t="s">
        <v>17</v>
      </c>
      <c r="C21" s="21"/>
      <c r="D21" s="22" t="s">
        <v>63</v>
      </c>
      <c r="E21" s="23"/>
      <c r="F21" s="24"/>
      <c r="G21" s="25"/>
      <c r="H21" s="26"/>
      <c r="I21" s="27" t="n">
        <f aca="false">SUM(I22:I26)</f>
        <v>0</v>
      </c>
      <c r="AMJ21" s="0"/>
    </row>
    <row r="22" customFormat="false" ht="59.7" hidden="false" customHeight="false" outlineLevel="0" collapsed="false">
      <c r="A22" s="29" t="s">
        <v>64</v>
      </c>
      <c r="B22" s="30" t="s">
        <v>17</v>
      </c>
      <c r="C22" s="31" t="s">
        <v>65</v>
      </c>
      <c r="D22" s="32" t="s">
        <v>66</v>
      </c>
      <c r="E22" s="33" t="s">
        <v>50</v>
      </c>
      <c r="F22" s="34" t="n">
        <v>80</v>
      </c>
      <c r="G22" s="35" t="n">
        <v>0</v>
      </c>
      <c r="H22" s="36" t="n">
        <f aca="false">ROUND(G22*(1+$H$6),2)</f>
        <v>0</v>
      </c>
      <c r="I22" s="37" t="n">
        <f aca="false">ROUND(H22*F22,2)</f>
        <v>0</v>
      </c>
    </row>
    <row r="23" customFormat="false" ht="48.05" hidden="false" customHeight="false" outlineLevel="0" collapsed="false">
      <c r="A23" s="29" t="s">
        <v>67</v>
      </c>
      <c r="B23" s="30" t="s">
        <v>17</v>
      </c>
      <c r="C23" s="31" t="s">
        <v>68</v>
      </c>
      <c r="D23" s="32" t="s">
        <v>69</v>
      </c>
      <c r="E23" s="33" t="s">
        <v>50</v>
      </c>
      <c r="F23" s="34" t="n">
        <v>480</v>
      </c>
      <c r="G23" s="35" t="n">
        <v>0</v>
      </c>
      <c r="H23" s="36" t="n">
        <f aca="false">ROUND(G23*(1+$H$6),2)</f>
        <v>0</v>
      </c>
      <c r="I23" s="37" t="n">
        <f aca="false">ROUND(H23*F23,2)</f>
        <v>0</v>
      </c>
      <c r="J23" s="38"/>
    </row>
    <row r="24" customFormat="false" ht="46.25" hidden="false" customHeight="false" outlineLevel="0" collapsed="false">
      <c r="A24" s="29" t="s">
        <v>70</v>
      </c>
      <c r="B24" s="30" t="s">
        <v>26</v>
      </c>
      <c r="C24" s="31" t="s">
        <v>71</v>
      </c>
      <c r="D24" s="32" t="s">
        <v>72</v>
      </c>
      <c r="E24" s="33" t="s">
        <v>50</v>
      </c>
      <c r="F24" s="34" t="n">
        <v>262.5</v>
      </c>
      <c r="G24" s="35" t="n">
        <v>0</v>
      </c>
      <c r="H24" s="36" t="n">
        <f aca="false">ROUND(G24*(1+$H$6),2)</f>
        <v>0</v>
      </c>
      <c r="I24" s="37" t="n">
        <f aca="false">ROUND(H24*F24,2)</f>
        <v>0</v>
      </c>
    </row>
    <row r="25" customFormat="false" ht="36.45" hidden="false" customHeight="false" outlineLevel="0" collapsed="false">
      <c r="A25" s="29" t="s">
        <v>73</v>
      </c>
      <c r="B25" s="30" t="s">
        <v>17</v>
      </c>
      <c r="C25" s="31" t="s">
        <v>74</v>
      </c>
      <c r="D25" s="32" t="s">
        <v>75</v>
      </c>
      <c r="E25" s="33" t="s">
        <v>54</v>
      </c>
      <c r="F25" s="34" t="n">
        <v>4095</v>
      </c>
      <c r="G25" s="35" t="n">
        <v>0</v>
      </c>
      <c r="H25" s="36" t="n">
        <f aca="false">ROUND(G25*(1+$H$6),2)</f>
        <v>0</v>
      </c>
      <c r="I25" s="37" t="n">
        <f aca="false">ROUND(H25*F25,2)</f>
        <v>0</v>
      </c>
    </row>
    <row r="26" customFormat="false" ht="13.8" hidden="false" customHeight="false" outlineLevel="0" collapsed="false">
      <c r="A26" s="29" t="s">
        <v>76</v>
      </c>
      <c r="B26" s="30" t="s">
        <v>26</v>
      </c>
      <c r="C26" s="31" t="s">
        <v>77</v>
      </c>
      <c r="D26" s="32" t="s">
        <v>78</v>
      </c>
      <c r="E26" s="33" t="s">
        <v>50</v>
      </c>
      <c r="F26" s="34" t="n">
        <v>262.5</v>
      </c>
      <c r="G26" s="35" t="n">
        <v>0</v>
      </c>
      <c r="H26" s="36" t="n">
        <f aca="false">ROUND(G26*(1+$H$6),2)</f>
        <v>0</v>
      </c>
      <c r="I26" s="37" t="n">
        <f aca="false">ROUND(H26*F26,2)</f>
        <v>0</v>
      </c>
    </row>
    <row r="27" s="28" customFormat="true" ht="13.8" hidden="false" customHeight="false" outlineLevel="0" collapsed="false">
      <c r="A27" s="19" t="s">
        <v>79</v>
      </c>
      <c r="B27" s="20" t="s">
        <v>17</v>
      </c>
      <c r="C27" s="21"/>
      <c r="D27" s="22" t="s">
        <v>80</v>
      </c>
      <c r="E27" s="23"/>
      <c r="F27" s="24"/>
      <c r="G27" s="25"/>
      <c r="H27" s="26"/>
      <c r="I27" s="27" t="n">
        <f aca="false">SUM(I28:I38)</f>
        <v>0</v>
      </c>
      <c r="AMJ27" s="0"/>
    </row>
    <row r="28" customFormat="false" ht="36.45" hidden="false" customHeight="false" outlineLevel="0" collapsed="false">
      <c r="A28" s="29" t="s">
        <v>81</v>
      </c>
      <c r="B28" s="30" t="s">
        <v>17</v>
      </c>
      <c r="C28" s="31" t="s">
        <v>82</v>
      </c>
      <c r="D28" s="32" t="s">
        <v>83</v>
      </c>
      <c r="E28" s="33" t="s">
        <v>50</v>
      </c>
      <c r="F28" s="34" t="n">
        <v>80</v>
      </c>
      <c r="G28" s="35" t="n">
        <v>0</v>
      </c>
      <c r="H28" s="36" t="n">
        <f aca="false">ROUND(G28*(1+$H$6),2)</f>
        <v>0</v>
      </c>
      <c r="I28" s="37" t="n">
        <f aca="false">ROUND(H28*F28,2)</f>
        <v>0</v>
      </c>
    </row>
    <row r="29" customFormat="false" ht="48.05" hidden="false" customHeight="false" outlineLevel="0" collapsed="false">
      <c r="A29" s="29" t="s">
        <v>84</v>
      </c>
      <c r="B29" s="30" t="s">
        <v>17</v>
      </c>
      <c r="C29" s="31" t="s">
        <v>85</v>
      </c>
      <c r="D29" s="32" t="s">
        <v>86</v>
      </c>
      <c r="E29" s="33" t="s">
        <v>50</v>
      </c>
      <c r="F29" s="34" t="n">
        <v>18.75</v>
      </c>
      <c r="G29" s="35" t="n">
        <v>0</v>
      </c>
      <c r="H29" s="36" t="n">
        <f aca="false">ROUND(G29*(1+$H$6),2)</f>
        <v>0</v>
      </c>
      <c r="I29" s="37" t="n">
        <f aca="false">ROUND(H29*F29,2)</f>
        <v>0</v>
      </c>
    </row>
    <row r="30" customFormat="false" ht="13.8" hidden="false" customHeight="false" outlineLevel="0" collapsed="false">
      <c r="A30" s="29" t="s">
        <v>87</v>
      </c>
      <c r="B30" s="30" t="s">
        <v>26</v>
      </c>
      <c r="C30" s="31" t="s">
        <v>88</v>
      </c>
      <c r="D30" s="32" t="s">
        <v>89</v>
      </c>
      <c r="E30" s="33" t="s">
        <v>58</v>
      </c>
      <c r="F30" s="34" t="n">
        <v>75</v>
      </c>
      <c r="G30" s="35" t="n">
        <v>0</v>
      </c>
      <c r="H30" s="36" t="n">
        <f aca="false">ROUND(G30*(1+$H$6),2)</f>
        <v>0</v>
      </c>
      <c r="I30" s="37" t="n">
        <f aca="false">ROUND(H30*F30,2)</f>
        <v>0</v>
      </c>
    </row>
    <row r="31" customFormat="false" ht="13.8" hidden="false" customHeight="false" outlineLevel="0" collapsed="false">
      <c r="A31" s="29" t="s">
        <v>90</v>
      </c>
      <c r="B31" s="30" t="s">
        <v>26</v>
      </c>
      <c r="C31" s="31" t="s">
        <v>91</v>
      </c>
      <c r="D31" s="32" t="s">
        <v>92</v>
      </c>
      <c r="E31" s="33" t="s">
        <v>58</v>
      </c>
      <c r="F31" s="34" t="n">
        <v>150</v>
      </c>
      <c r="G31" s="35" t="n">
        <v>0</v>
      </c>
      <c r="H31" s="36" t="n">
        <f aca="false">ROUND(G31*(1+$H$6),2)</f>
        <v>0</v>
      </c>
      <c r="I31" s="37" t="n">
        <f aca="false">ROUND(H31*F31,2)</f>
        <v>0</v>
      </c>
    </row>
    <row r="32" customFormat="false" ht="36.45" hidden="false" customHeight="false" outlineLevel="0" collapsed="false">
      <c r="A32" s="29" t="s">
        <v>93</v>
      </c>
      <c r="B32" s="30" t="s">
        <v>17</v>
      </c>
      <c r="C32" s="31" t="s">
        <v>94</v>
      </c>
      <c r="D32" s="32" t="s">
        <v>95</v>
      </c>
      <c r="E32" s="33" t="s">
        <v>50</v>
      </c>
      <c r="F32" s="34" t="n">
        <v>5.25</v>
      </c>
      <c r="G32" s="35" t="n">
        <v>0</v>
      </c>
      <c r="H32" s="36" t="n">
        <f aca="false">ROUND(G32*(1+$H$6),2)</f>
        <v>0</v>
      </c>
      <c r="I32" s="37" t="n">
        <f aca="false">ROUND(H32*F32,2)</f>
        <v>0</v>
      </c>
    </row>
    <row r="33" customFormat="false" ht="23.85" hidden="false" customHeight="false" outlineLevel="0" collapsed="false">
      <c r="A33" s="29" t="s">
        <v>96</v>
      </c>
      <c r="B33" s="30" t="s">
        <v>26</v>
      </c>
      <c r="C33" s="31" t="s">
        <v>97</v>
      </c>
      <c r="D33" s="32" t="s">
        <v>98</v>
      </c>
      <c r="E33" s="33" t="s">
        <v>50</v>
      </c>
      <c r="F33" s="34" t="n">
        <v>5.25</v>
      </c>
      <c r="G33" s="35" t="n">
        <v>0</v>
      </c>
      <c r="H33" s="36" t="n">
        <f aca="false">ROUND(G33*(1+$H$6),2)</f>
        <v>0</v>
      </c>
      <c r="I33" s="37" t="n">
        <f aca="false">ROUND(H33*F33,2)</f>
        <v>0</v>
      </c>
    </row>
    <row r="34" customFormat="false" ht="13.8" hidden="false" customHeight="false" outlineLevel="0" collapsed="false">
      <c r="A34" s="29" t="s">
        <v>99</v>
      </c>
      <c r="B34" s="30" t="s">
        <v>21</v>
      </c>
      <c r="C34" s="31" t="s">
        <v>100</v>
      </c>
      <c r="D34" s="32" t="s">
        <v>101</v>
      </c>
      <c r="E34" s="33" t="s">
        <v>50</v>
      </c>
      <c r="F34" s="34" t="n">
        <v>16</v>
      </c>
      <c r="G34" s="35" t="n">
        <v>0</v>
      </c>
      <c r="H34" s="36" t="n">
        <f aca="false">ROUND(G34*(1+$H$6),2)</f>
        <v>0</v>
      </c>
      <c r="I34" s="37" t="n">
        <f aca="false">ROUND(H34*F34,2)</f>
        <v>0</v>
      </c>
    </row>
    <row r="35" customFormat="false" ht="48.05" hidden="false" customHeight="false" outlineLevel="0" collapsed="false">
      <c r="A35" s="29" t="s">
        <v>102</v>
      </c>
      <c r="B35" s="30" t="s">
        <v>17</v>
      </c>
      <c r="C35" s="31" t="s">
        <v>103</v>
      </c>
      <c r="D35" s="32" t="s">
        <v>104</v>
      </c>
      <c r="E35" s="33" t="s">
        <v>50</v>
      </c>
      <c r="F35" s="34" t="n">
        <v>6.72</v>
      </c>
      <c r="G35" s="35" t="n">
        <v>0</v>
      </c>
      <c r="H35" s="36" t="n">
        <f aca="false">ROUND(G35*(1+$H$6),2)</f>
        <v>0</v>
      </c>
      <c r="I35" s="37" t="n">
        <f aca="false">ROUND(H35*F35,2)</f>
        <v>0</v>
      </c>
    </row>
    <row r="36" customFormat="false" ht="35.05" hidden="false" customHeight="false" outlineLevel="0" collapsed="false">
      <c r="A36" s="29" t="s">
        <v>105</v>
      </c>
      <c r="B36" s="30" t="s">
        <v>26</v>
      </c>
      <c r="C36" s="31" t="s">
        <v>106</v>
      </c>
      <c r="D36" s="32" t="s">
        <v>107</v>
      </c>
      <c r="E36" s="33" t="s">
        <v>29</v>
      </c>
      <c r="F36" s="34" t="n">
        <v>80</v>
      </c>
      <c r="G36" s="35" t="n">
        <v>0</v>
      </c>
      <c r="H36" s="36" t="n">
        <f aca="false">ROUND(G36*(1+$H$6),2)</f>
        <v>0</v>
      </c>
      <c r="I36" s="37" t="n">
        <f aca="false">ROUND(H36*F36,2)</f>
        <v>0</v>
      </c>
    </row>
    <row r="37" customFormat="false" ht="36.45" hidden="false" customHeight="false" outlineLevel="0" collapsed="false">
      <c r="A37" s="29" t="s">
        <v>108</v>
      </c>
      <c r="B37" s="30" t="s">
        <v>17</v>
      </c>
      <c r="C37" s="31" t="s">
        <v>109</v>
      </c>
      <c r="D37" s="32" t="s">
        <v>110</v>
      </c>
      <c r="E37" s="33" t="s">
        <v>29</v>
      </c>
      <c r="F37" s="34" t="n">
        <v>80</v>
      </c>
      <c r="G37" s="35" t="n">
        <v>0</v>
      </c>
      <c r="H37" s="36" t="n">
        <f aca="false">ROUND(G37*(1+$H$6),2)</f>
        <v>0</v>
      </c>
      <c r="I37" s="37" t="n">
        <f aca="false">ROUND(H37*F37,2)</f>
        <v>0</v>
      </c>
    </row>
    <row r="38" customFormat="false" ht="35.05" hidden="false" customHeight="false" outlineLevel="0" collapsed="false">
      <c r="A38" s="29" t="s">
        <v>111</v>
      </c>
      <c r="B38" s="30" t="s">
        <v>26</v>
      </c>
      <c r="C38" s="31" t="s">
        <v>112</v>
      </c>
      <c r="D38" s="32" t="s">
        <v>113</v>
      </c>
      <c r="E38" s="33" t="s">
        <v>29</v>
      </c>
      <c r="F38" s="34" t="n">
        <v>100</v>
      </c>
      <c r="G38" s="35" t="n">
        <v>0</v>
      </c>
      <c r="H38" s="36" t="n">
        <f aca="false">ROUND(G38*(1+$H$6),2)</f>
        <v>0</v>
      </c>
      <c r="I38" s="37" t="n">
        <f aca="false">ROUND(H38*F38,2)</f>
        <v>0</v>
      </c>
    </row>
    <row r="39" customFormat="false" ht="7.5" hidden="false" customHeight="true" outlineLevel="0" collapsed="false">
      <c r="A39" s="39"/>
      <c r="B39" s="40"/>
      <c r="C39" s="40"/>
      <c r="D39" s="40"/>
      <c r="E39" s="40"/>
      <c r="F39" s="40"/>
      <c r="G39" s="40"/>
      <c r="H39" s="40"/>
      <c r="I39" s="41"/>
    </row>
    <row r="40" customFormat="false" ht="15" hidden="false" customHeight="false" outlineLevel="0" collapsed="false">
      <c r="A40" s="42"/>
      <c r="B40" s="40"/>
      <c r="C40" s="40"/>
      <c r="D40" s="40"/>
      <c r="E40" s="40"/>
      <c r="F40" s="40"/>
      <c r="G40" s="40"/>
      <c r="H40" s="43" t="s">
        <v>114</v>
      </c>
      <c r="I40" s="44" t="n">
        <f aca="false">I8+I15</f>
        <v>0</v>
      </c>
    </row>
    <row r="41" s="45" customFormat="true" ht="36" hidden="false" customHeight="true" outlineLevel="0" collapsed="false">
      <c r="B41" s="46" t="s">
        <v>115</v>
      </c>
      <c r="C41" s="47"/>
      <c r="D41" s="48"/>
      <c r="E41" s="49"/>
      <c r="F41" s="50"/>
      <c r="G41" s="51"/>
      <c r="I41" s="52"/>
      <c r="AMJ41" s="0"/>
    </row>
    <row r="42" s="45" customFormat="true" ht="16.5" hidden="false" customHeight="true" outlineLevel="0" collapsed="false">
      <c r="A42" s="53"/>
      <c r="B42" s="54" t="s">
        <v>116</v>
      </c>
      <c r="C42" s="55"/>
      <c r="D42" s="56"/>
      <c r="E42" s="49"/>
      <c r="F42" s="50"/>
      <c r="G42" s="51"/>
      <c r="I42" s="52"/>
      <c r="AMJ42" s="0"/>
    </row>
    <row r="43" s="45" customFormat="true" ht="13.8" hidden="false" customHeight="false" outlineLevel="0" collapsed="false">
      <c r="A43" s="53"/>
      <c r="B43" s="49"/>
      <c r="C43" s="49"/>
      <c r="D43" s="57"/>
      <c r="E43" s="49"/>
      <c r="F43" s="50"/>
      <c r="G43" s="51"/>
      <c r="I43" s="52"/>
      <c r="AMJ43" s="0"/>
    </row>
    <row r="44" s="45" customFormat="true" ht="40.5" hidden="false" customHeight="true" outlineLevel="0" collapsed="false">
      <c r="A44" s="53"/>
      <c r="B44" s="46" t="s">
        <v>115</v>
      </c>
      <c r="C44" s="47"/>
      <c r="D44" s="48"/>
      <c r="E44" s="49"/>
      <c r="F44" s="50"/>
      <c r="G44" s="51"/>
      <c r="I44" s="52"/>
      <c r="AMJ44" s="0"/>
    </row>
    <row r="45" s="45" customFormat="true" ht="13.8" hidden="false" customHeight="false" outlineLevel="0" collapsed="false">
      <c r="A45" s="53"/>
      <c r="B45" s="54" t="s">
        <v>117</v>
      </c>
      <c r="C45" s="55"/>
      <c r="D45" s="56"/>
      <c r="E45" s="49"/>
      <c r="F45" s="50"/>
      <c r="G45" s="51"/>
      <c r="I45" s="52"/>
      <c r="AMJ45" s="0"/>
    </row>
    <row r="46" s="45" customFormat="true" ht="13.8" hidden="false" customHeight="false" outlineLevel="0" collapsed="false">
      <c r="A46" s="53"/>
      <c r="B46" s="58" t="s">
        <v>118</v>
      </c>
      <c r="C46" s="59"/>
      <c r="D46" s="56"/>
      <c r="E46" s="49"/>
      <c r="F46" s="50"/>
      <c r="G46" s="51"/>
      <c r="I46" s="52"/>
      <c r="AMJ46" s="0"/>
    </row>
    <row r="47" s="45" customFormat="true" ht="13.8" hidden="false" customHeight="false" outlineLevel="0" collapsed="false">
      <c r="A47" s="53"/>
      <c r="B47" s="49"/>
      <c r="C47" s="49"/>
      <c r="D47" s="57"/>
      <c r="E47" s="49"/>
      <c r="F47" s="50"/>
      <c r="G47" s="51"/>
      <c r="I47" s="52"/>
      <c r="AMJ47" s="0"/>
    </row>
    <row r="48" s="45" customFormat="true" ht="13.8" hidden="false" customHeight="false" outlineLevel="0" collapsed="false">
      <c r="A48" s="53" t="s">
        <v>119</v>
      </c>
      <c r="B48" s="49"/>
      <c r="C48" s="49"/>
      <c r="D48" s="57"/>
      <c r="E48" s="49"/>
      <c r="F48" s="50"/>
      <c r="G48" s="51"/>
      <c r="I48" s="52"/>
      <c r="AMJ48" s="0"/>
    </row>
    <row r="49" s="45" customFormat="true" ht="13.8" hidden="false" customHeight="false" outlineLevel="0" collapsed="false">
      <c r="A49" s="53" t="s">
        <v>120</v>
      </c>
      <c r="B49" s="49"/>
      <c r="C49" s="49"/>
      <c r="D49" s="57"/>
      <c r="E49" s="49"/>
      <c r="F49" s="50"/>
      <c r="G49" s="51"/>
      <c r="I49" s="52"/>
      <c r="AMJ49" s="0"/>
    </row>
    <row r="50" s="45" customFormat="true" ht="13.5" hidden="false" customHeight="true" outlineLevel="0" collapsed="false">
      <c r="A50" s="53" t="s">
        <v>121</v>
      </c>
      <c r="B50" s="49"/>
      <c r="C50" s="49"/>
      <c r="D50" s="57"/>
      <c r="E50" s="49"/>
      <c r="F50" s="50"/>
      <c r="G50" s="51"/>
      <c r="I50" s="52"/>
      <c r="AMJ50" s="0"/>
    </row>
  </sheetData>
  <mergeCells count="7">
    <mergeCell ref="A1:I1"/>
    <mergeCell ref="A2:I2"/>
    <mergeCell ref="A3:I3"/>
    <mergeCell ref="A4:B4"/>
    <mergeCell ref="C4:I4"/>
    <mergeCell ref="A5:B5"/>
    <mergeCell ref="A6:F6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4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M9" activeCellId="0" sqref="M9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4.71"/>
    <col collapsed="false" customWidth="true" hidden="false" outlineLevel="0" max="8" min="8" style="0" width="13.7"/>
  </cols>
  <sheetData>
    <row r="1" customFormat="false" ht="15" hidden="false" customHeight="true" outlineLevel="0" collapsed="false">
      <c r="A1" s="60" t="s">
        <v>122</v>
      </c>
      <c r="B1" s="60"/>
      <c r="C1" s="60"/>
      <c r="D1" s="60"/>
      <c r="E1" s="60"/>
      <c r="F1" s="60"/>
      <c r="G1" s="60"/>
      <c r="H1" s="60"/>
    </row>
    <row r="2" customFormat="false" ht="17.25" hidden="false" customHeight="false" outlineLevel="0" collapsed="false">
      <c r="A2" s="61"/>
      <c r="B2" s="62"/>
      <c r="C2" s="63"/>
      <c r="D2" s="62"/>
      <c r="E2" s="62"/>
      <c r="F2" s="64"/>
      <c r="G2" s="64"/>
      <c r="H2" s="65"/>
    </row>
    <row r="3" customFormat="false" ht="17.25" hidden="false" customHeight="false" outlineLevel="0" collapsed="false">
      <c r="A3" s="66" t="s">
        <v>123</v>
      </c>
      <c r="B3" s="66"/>
      <c r="C3" s="66"/>
      <c r="D3" s="66"/>
      <c r="E3" s="66"/>
      <c r="F3" s="64"/>
      <c r="G3" s="64"/>
      <c r="H3" s="65"/>
    </row>
    <row r="4" customFormat="false" ht="17.25" hidden="false" customHeight="false" outlineLevel="0" collapsed="false">
      <c r="A4" s="66"/>
      <c r="B4" s="66"/>
      <c r="C4" s="66"/>
      <c r="D4" s="66"/>
      <c r="E4" s="66"/>
      <c r="F4" s="64"/>
      <c r="G4" s="64"/>
      <c r="H4" s="65"/>
    </row>
    <row r="5" customFormat="false" ht="17.25" hidden="false" customHeight="false" outlineLevel="0" collapsed="false">
      <c r="A5" s="67"/>
      <c r="B5" s="68"/>
      <c r="C5" s="68"/>
      <c r="D5" s="68"/>
      <c r="E5" s="68"/>
      <c r="F5" s="64"/>
      <c r="G5" s="64"/>
      <c r="H5" s="65"/>
    </row>
    <row r="6" customFormat="false" ht="15" hidden="false" customHeight="false" outlineLevel="0" collapsed="false">
      <c r="A6" s="69" t="s">
        <v>124</v>
      </c>
      <c r="B6" s="70"/>
      <c r="C6" s="70"/>
      <c r="D6" s="70"/>
      <c r="E6" s="71"/>
      <c r="F6" s="68"/>
      <c r="G6" s="68"/>
      <c r="H6" s="72"/>
    </row>
    <row r="7" customFormat="false" ht="15" hidden="false" customHeight="false" outlineLevel="0" collapsed="false">
      <c r="A7" s="73" t="s">
        <v>125</v>
      </c>
      <c r="B7" s="74"/>
      <c r="C7" s="74"/>
      <c r="D7" s="74"/>
      <c r="E7" s="75"/>
      <c r="F7" s="76"/>
      <c r="G7" s="76"/>
      <c r="H7" s="77"/>
    </row>
    <row r="8" customFormat="false" ht="15.75" hidden="false" customHeight="false" outlineLevel="0" collapsed="false">
      <c r="A8" s="78" t="s">
        <v>126</v>
      </c>
      <c r="B8" s="79"/>
      <c r="C8" s="79"/>
      <c r="D8" s="79"/>
      <c r="E8" s="80"/>
      <c r="F8" s="81"/>
      <c r="G8" s="82"/>
      <c r="H8" s="83"/>
    </row>
    <row r="9" customFormat="false" ht="15.75" hidden="false" customHeight="false" outlineLevel="0" collapsed="false">
      <c r="A9" s="84"/>
      <c r="B9" s="68"/>
      <c r="C9" s="85"/>
      <c r="D9" s="85"/>
      <c r="E9" s="85"/>
      <c r="F9" s="68"/>
      <c r="G9" s="68"/>
      <c r="H9" s="72"/>
    </row>
    <row r="10" customFormat="false" ht="15" hidden="false" customHeight="false" outlineLevel="0" collapsed="false">
      <c r="A10" s="86" t="str">
        <f aca="false">PQP!A3</f>
        <v>CONSTRUÇÃO DE MURO DE ARRIMO NA AV. WALDEMAR JESUINO DA SILVA </v>
      </c>
      <c r="B10" s="86"/>
      <c r="C10" s="86"/>
      <c r="D10" s="86"/>
      <c r="E10" s="85"/>
      <c r="F10" s="68"/>
      <c r="G10" s="87" t="s">
        <v>127</v>
      </c>
      <c r="H10" s="87"/>
    </row>
    <row r="11" customFormat="false" ht="15" hidden="false" customHeight="false" outlineLevel="0" collapsed="false">
      <c r="A11" s="86"/>
      <c r="B11" s="86"/>
      <c r="C11" s="86"/>
      <c r="D11" s="86"/>
      <c r="E11" s="68"/>
      <c r="F11" s="88"/>
      <c r="G11" s="89" t="s">
        <v>128</v>
      </c>
      <c r="H11" s="89"/>
    </row>
    <row r="12" customFormat="false" ht="15.75" hidden="false" customHeight="false" outlineLevel="0" collapsed="false">
      <c r="A12" s="90"/>
      <c r="B12" s="68"/>
      <c r="C12" s="85"/>
      <c r="D12" s="85"/>
      <c r="E12" s="85"/>
      <c r="F12" s="88"/>
      <c r="G12" s="91" t="s">
        <v>129</v>
      </c>
      <c r="H12" s="91"/>
    </row>
    <row r="13" customFormat="false" ht="15" hidden="false" customHeight="false" outlineLevel="0" collapsed="false">
      <c r="A13" s="84"/>
      <c r="B13" s="68"/>
      <c r="C13" s="85"/>
      <c r="D13" s="85"/>
      <c r="E13" s="85"/>
      <c r="F13" s="68"/>
      <c r="G13" s="83"/>
      <c r="H13" s="83"/>
    </row>
    <row r="14" customFormat="false" ht="15" hidden="false" customHeight="false" outlineLevel="0" collapsed="false">
      <c r="A14" s="92" t="s">
        <v>130</v>
      </c>
      <c r="B14" s="93" t="s">
        <v>131</v>
      </c>
      <c r="C14" s="93" t="s">
        <v>132</v>
      </c>
      <c r="D14" s="93" t="s">
        <v>133</v>
      </c>
      <c r="E14" s="93"/>
      <c r="F14" s="93" t="s">
        <v>134</v>
      </c>
      <c r="G14" s="93"/>
      <c r="H14" s="94" t="s">
        <v>114</v>
      </c>
    </row>
    <row r="15" customFormat="false" ht="15" hidden="false" customHeight="false" outlineLevel="0" collapsed="false">
      <c r="A15" s="92"/>
      <c r="B15" s="93"/>
      <c r="C15" s="93"/>
      <c r="D15" s="93"/>
      <c r="E15" s="93"/>
      <c r="F15" s="93"/>
      <c r="G15" s="93"/>
      <c r="H15" s="94"/>
    </row>
    <row r="16" customFormat="false" ht="15" hidden="false" customHeight="false" outlineLevel="0" collapsed="false">
      <c r="A16" s="92" t="n">
        <v>1</v>
      </c>
      <c r="B16" s="95" t="str">
        <f aca="false">PQP!D8</f>
        <v>PROJETO EXECUTIVO</v>
      </c>
      <c r="C16" s="93" t="s">
        <v>135</v>
      </c>
      <c r="D16" s="96" t="n">
        <f aca="false">D18*H16</f>
        <v>0</v>
      </c>
      <c r="E16" s="96"/>
      <c r="F16" s="96" t="n">
        <f aca="false">F18*$H$16</f>
        <v>0</v>
      </c>
      <c r="G16" s="96"/>
      <c r="H16" s="97" t="n">
        <f aca="false">PQP!I8</f>
        <v>0</v>
      </c>
    </row>
    <row r="17" customFormat="false" ht="15" hidden="false" customHeight="false" outlineLevel="0" collapsed="false">
      <c r="A17" s="92"/>
      <c r="B17" s="95"/>
      <c r="C17" s="93"/>
      <c r="D17" s="98"/>
      <c r="E17" s="99"/>
      <c r="F17" s="99"/>
      <c r="G17" s="99"/>
      <c r="H17" s="97"/>
    </row>
    <row r="18" customFormat="false" ht="15" hidden="false" customHeight="false" outlineLevel="0" collapsed="false">
      <c r="A18" s="92"/>
      <c r="B18" s="95"/>
      <c r="C18" s="93" t="s">
        <v>136</v>
      </c>
      <c r="D18" s="100" t="n">
        <v>1</v>
      </c>
      <c r="E18" s="100"/>
      <c r="F18" s="100" t="n">
        <v>0</v>
      </c>
      <c r="G18" s="100"/>
      <c r="H18" s="101" t="n">
        <f aca="false">SUM(D18:G18)</f>
        <v>1</v>
      </c>
    </row>
    <row r="19" customFormat="false" ht="15" hidden="false" customHeight="false" outlineLevel="0" collapsed="false">
      <c r="A19" s="92" t="n">
        <v>2</v>
      </c>
      <c r="B19" s="95" t="str">
        <f aca="false">PQP!D15</f>
        <v>MURO DE CONTENÇÃO</v>
      </c>
      <c r="C19" s="93" t="s">
        <v>135</v>
      </c>
      <c r="D19" s="96" t="n">
        <f aca="false">ROUND(D21*$H$19,2)</f>
        <v>0</v>
      </c>
      <c r="E19" s="96"/>
      <c r="F19" s="96" t="n">
        <f aca="false">ROUND(F21*$H$19,2)-0.01</f>
        <v>-0.01</v>
      </c>
      <c r="G19" s="96"/>
      <c r="H19" s="97" t="n">
        <f aca="false">PQP!I15</f>
        <v>0</v>
      </c>
    </row>
    <row r="20" customFormat="false" ht="15" hidden="false" customHeight="false" outlineLevel="0" collapsed="false">
      <c r="A20" s="92"/>
      <c r="B20" s="95"/>
      <c r="C20" s="93"/>
      <c r="D20" s="99"/>
      <c r="E20" s="98"/>
      <c r="F20" s="98"/>
      <c r="G20" s="98"/>
      <c r="H20" s="97"/>
    </row>
    <row r="21" customFormat="false" ht="15" hidden="false" customHeight="false" outlineLevel="0" collapsed="false">
      <c r="A21" s="92"/>
      <c r="B21" s="95"/>
      <c r="C21" s="93" t="s">
        <v>136</v>
      </c>
      <c r="D21" s="100" t="n">
        <v>0.25</v>
      </c>
      <c r="E21" s="100"/>
      <c r="F21" s="100" t="n">
        <v>0.75</v>
      </c>
      <c r="G21" s="100"/>
      <c r="H21" s="101" t="n">
        <f aca="false">SUM(D21:G21)</f>
        <v>1</v>
      </c>
    </row>
    <row r="22" customFormat="false" ht="15" hidden="false" customHeight="false" outlineLevel="0" collapsed="false">
      <c r="A22" s="102"/>
      <c r="B22" s="102"/>
      <c r="C22" s="102"/>
      <c r="D22" s="102"/>
      <c r="E22" s="102"/>
      <c r="F22" s="102"/>
      <c r="G22" s="102"/>
      <c r="H22" s="102"/>
    </row>
    <row r="23" customFormat="false" ht="15.75" hidden="false" customHeight="false" outlineLevel="0" collapsed="false">
      <c r="A23" s="103"/>
      <c r="B23" s="104"/>
      <c r="C23" s="105"/>
      <c r="D23" s="106"/>
      <c r="E23" s="106"/>
      <c r="F23" s="107"/>
      <c r="G23" s="107"/>
      <c r="H23" s="108"/>
    </row>
    <row r="24" customFormat="false" ht="15" hidden="false" customHeight="false" outlineLevel="0" collapsed="false">
      <c r="A24" s="109" t="s">
        <v>137</v>
      </c>
      <c r="B24" s="109"/>
      <c r="C24" s="109"/>
      <c r="D24" s="110" t="n">
        <f aca="false">ROUND(D16+D19,2)</f>
        <v>0</v>
      </c>
      <c r="E24" s="110"/>
      <c r="F24" s="110" t="n">
        <f aca="false">ROUND(F16+F19,2)</f>
        <v>-0.01</v>
      </c>
      <c r="G24" s="110"/>
      <c r="H24" s="111"/>
    </row>
    <row r="25" customFormat="false" ht="15" hidden="false" customHeight="false" outlineLevel="0" collapsed="false">
      <c r="A25" s="109"/>
      <c r="B25" s="109"/>
      <c r="C25" s="109"/>
      <c r="D25" s="109"/>
      <c r="E25" s="109"/>
      <c r="F25" s="109"/>
      <c r="G25" s="109"/>
      <c r="H25" s="111"/>
    </row>
    <row r="26" customFormat="false" ht="15" hidden="false" customHeight="false" outlineLevel="0" collapsed="false">
      <c r="A26" s="109" t="s">
        <v>138</v>
      </c>
      <c r="B26" s="109"/>
      <c r="C26" s="109"/>
      <c r="D26" s="112" t="n">
        <f aca="false">D24/(D24+F24)</f>
        <v>0</v>
      </c>
      <c r="E26" s="112"/>
      <c r="F26" s="112" t="n">
        <f aca="false">(D28+F24)/(F24+D24)</f>
        <v>1</v>
      </c>
      <c r="G26" s="112"/>
      <c r="H26" s="111"/>
    </row>
    <row r="27" customFormat="false" ht="15" hidden="false" customHeight="false" outlineLevel="0" collapsed="false">
      <c r="A27" s="109"/>
      <c r="B27" s="109"/>
      <c r="C27" s="109"/>
      <c r="D27" s="109"/>
      <c r="E27" s="109"/>
      <c r="F27" s="109"/>
      <c r="G27" s="109"/>
      <c r="H27" s="111"/>
    </row>
    <row r="28" customFormat="false" ht="15" hidden="false" customHeight="false" outlineLevel="0" collapsed="false">
      <c r="A28" s="109" t="s">
        <v>139</v>
      </c>
      <c r="B28" s="109"/>
      <c r="C28" s="109"/>
      <c r="D28" s="110" t="n">
        <f aca="false">D24</f>
        <v>0</v>
      </c>
      <c r="E28" s="110"/>
      <c r="F28" s="110" t="n">
        <f aca="false">ROUND(D28+F24,2)</f>
        <v>-0.01</v>
      </c>
      <c r="G28" s="110"/>
      <c r="H28" s="111"/>
    </row>
    <row r="29" customFormat="false" ht="15.75" hidden="false" customHeight="false" outlineLevel="0" collapsed="false">
      <c r="A29" s="113"/>
      <c r="B29" s="114"/>
      <c r="C29" s="115"/>
      <c r="D29" s="116"/>
      <c r="E29" s="116"/>
      <c r="F29" s="116"/>
      <c r="G29" s="116"/>
      <c r="H29" s="117"/>
    </row>
    <row r="30" customFormat="false" ht="15.75" hidden="false" customHeight="false" outlineLevel="0" collapsed="false">
      <c r="A30" s="84"/>
      <c r="B30" s="68"/>
      <c r="C30" s="85"/>
      <c r="D30" s="85"/>
      <c r="E30" s="85"/>
      <c r="F30" s="62"/>
      <c r="G30" s="62"/>
      <c r="H30" s="118"/>
    </row>
    <row r="31" customFormat="false" ht="15.75" hidden="false" customHeight="false" outlineLevel="0" collapsed="false">
      <c r="A31" s="84"/>
      <c r="B31" s="68"/>
      <c r="C31" s="85"/>
      <c r="D31" s="119"/>
      <c r="E31" s="119"/>
      <c r="F31" s="68"/>
      <c r="G31" s="68"/>
      <c r="H31" s="72"/>
    </row>
    <row r="32" customFormat="false" ht="15.75" hidden="false" customHeight="false" outlineLevel="0" collapsed="false">
      <c r="A32" s="120" t="s">
        <v>140</v>
      </c>
      <c r="B32" s="121"/>
      <c r="C32" s="122"/>
      <c r="D32" s="123"/>
      <c r="E32" s="124"/>
      <c r="F32" s="68"/>
      <c r="G32" s="68"/>
      <c r="H32" s="72"/>
    </row>
    <row r="33" customFormat="false" ht="15.75" hidden="false" customHeight="false" outlineLevel="0" collapsed="false">
      <c r="A33" s="125" t="s">
        <v>141</v>
      </c>
      <c r="B33" s="126"/>
      <c r="C33" s="123"/>
      <c r="D33" s="122"/>
      <c r="E33" s="124"/>
      <c r="F33" s="68"/>
      <c r="G33" s="68"/>
      <c r="H33" s="72"/>
    </row>
    <row r="34" customFormat="false" ht="16.5" hidden="false" customHeight="false" outlineLevel="0" collapsed="false">
      <c r="A34" s="127"/>
      <c r="B34" s="126"/>
      <c r="C34" s="128" t="s">
        <v>142</v>
      </c>
      <c r="D34" s="129"/>
      <c r="E34" s="130"/>
      <c r="F34" s="131"/>
      <c r="G34" s="131"/>
      <c r="H34" s="132"/>
    </row>
  </sheetData>
  <mergeCells count="38">
    <mergeCell ref="A1:H1"/>
    <mergeCell ref="A3:E4"/>
    <mergeCell ref="A10:D11"/>
    <mergeCell ref="G10:H10"/>
    <mergeCell ref="G11:H11"/>
    <mergeCell ref="G12:H12"/>
    <mergeCell ref="G13:H13"/>
    <mergeCell ref="A14:A15"/>
    <mergeCell ref="B14:B15"/>
    <mergeCell ref="C14:C15"/>
    <mergeCell ref="D14:E15"/>
    <mergeCell ref="F14:G15"/>
    <mergeCell ref="H14:H15"/>
    <mergeCell ref="A16:A18"/>
    <mergeCell ref="B16:B18"/>
    <mergeCell ref="D16:E16"/>
    <mergeCell ref="F16:G16"/>
    <mergeCell ref="D18:E18"/>
    <mergeCell ref="F18:G18"/>
    <mergeCell ref="A19:A21"/>
    <mergeCell ref="B19:B21"/>
    <mergeCell ref="D19:E19"/>
    <mergeCell ref="F19:G19"/>
    <mergeCell ref="D21:E21"/>
    <mergeCell ref="F21:G21"/>
    <mergeCell ref="A22:H22"/>
    <mergeCell ref="A24:C24"/>
    <mergeCell ref="D24:E24"/>
    <mergeCell ref="F24:G24"/>
    <mergeCell ref="H24:H28"/>
    <mergeCell ref="A25:G25"/>
    <mergeCell ref="A26:C26"/>
    <mergeCell ref="D26:E26"/>
    <mergeCell ref="F26:G26"/>
    <mergeCell ref="A27:G27"/>
    <mergeCell ref="A28:C28"/>
    <mergeCell ref="D28:E28"/>
    <mergeCell ref="F28:G28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F116" activeCellId="0" sqref="F1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16.71"/>
    <col collapsed="false" customWidth="true" hidden="false" outlineLevel="0" max="3" min="3" style="0" width="5.28"/>
    <col collapsed="false" customWidth="true" hidden="false" outlineLevel="0" max="4" min="4" style="0" width="5.14"/>
    <col collapsed="false" customWidth="true" hidden="false" outlineLevel="0" max="5" min="5" style="0" width="3.42"/>
    <col collapsed="false" customWidth="true" hidden="false" outlineLevel="0" max="6" min="6" style="0" width="27.71"/>
    <col collapsed="false" customWidth="true" hidden="false" outlineLevel="0" max="7" min="7" style="133" width="10.99"/>
    <col collapsed="false" customWidth="true" hidden="false" outlineLevel="0" max="8" min="8" style="0" width="14.57"/>
    <col collapsed="false" customWidth="true" hidden="false" outlineLevel="0" max="10" min="10" style="133" width="10.99"/>
  </cols>
  <sheetData>
    <row r="1" customFormat="false" ht="15" hidden="false" customHeight="false" outlineLevel="0" collapsed="false">
      <c r="A1" s="134"/>
      <c r="B1" s="135"/>
      <c r="C1" s="135"/>
      <c r="D1" s="135"/>
      <c r="E1" s="135"/>
      <c r="F1" s="136"/>
      <c r="G1" s="137"/>
      <c r="H1" s="137"/>
      <c r="I1" s="137"/>
      <c r="J1" s="137"/>
      <c r="K1" s="137"/>
    </row>
    <row r="2" customFormat="false" ht="15" hidden="false" customHeight="true" outlineLevel="0" collapsed="false">
      <c r="A2" s="134"/>
      <c r="B2" s="138" t="s">
        <v>143</v>
      </c>
      <c r="C2" s="138"/>
      <c r="D2" s="138"/>
      <c r="E2" s="138"/>
      <c r="F2" s="138"/>
      <c r="G2" s="138"/>
      <c r="H2" s="138"/>
      <c r="I2" s="138"/>
      <c r="J2" s="138"/>
      <c r="K2" s="138"/>
    </row>
    <row r="3" customFormat="false" ht="15" hidden="false" customHeight="false" outlineLevel="0" collapsed="false">
      <c r="A3" s="134"/>
      <c r="B3" s="139"/>
      <c r="C3" s="139"/>
      <c r="D3" s="139"/>
      <c r="E3" s="139"/>
      <c r="F3" s="136"/>
      <c r="G3" s="140"/>
      <c r="H3" s="140"/>
      <c r="I3" s="140"/>
      <c r="J3" s="140"/>
      <c r="K3" s="140"/>
    </row>
    <row r="4" customFormat="false" ht="15" hidden="false" customHeight="true" outlineLevel="0" collapsed="false">
      <c r="A4" s="134"/>
      <c r="B4" s="138" t="s">
        <v>123</v>
      </c>
      <c r="C4" s="138"/>
      <c r="D4" s="138"/>
      <c r="E4" s="138"/>
      <c r="F4" s="138"/>
      <c r="G4" s="138"/>
      <c r="H4" s="138"/>
      <c r="I4" s="138"/>
      <c r="J4" s="138"/>
      <c r="K4" s="138"/>
    </row>
    <row r="5" customFormat="false" ht="15" hidden="false" customHeight="true" outlineLevel="0" collapsed="false">
      <c r="A5" s="134"/>
      <c r="B5" s="138" t="s">
        <v>144</v>
      </c>
      <c r="C5" s="138"/>
      <c r="D5" s="138"/>
      <c r="E5" s="138"/>
      <c r="F5" s="138"/>
      <c r="G5" s="138"/>
      <c r="H5" s="138"/>
      <c r="I5" s="138"/>
      <c r="J5" s="138"/>
      <c r="K5" s="138"/>
    </row>
    <row r="6" customFormat="false" ht="15" hidden="false" customHeight="true" outlineLevel="0" collapsed="false">
      <c r="A6" s="134"/>
      <c r="B6" s="141" t="s">
        <v>145</v>
      </c>
      <c r="C6" s="141"/>
      <c r="D6" s="141"/>
      <c r="E6" s="141"/>
      <c r="F6" s="141"/>
      <c r="G6" s="141"/>
      <c r="H6" s="141"/>
      <c r="I6" s="141"/>
      <c r="J6" s="141"/>
      <c r="K6" s="141"/>
    </row>
    <row r="7" customFormat="false" ht="15" hidden="false" customHeight="false" outlineLevel="0" collapsed="false">
      <c r="A7" s="134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customFormat="false" ht="15" hidden="false" customHeight="true" outlineLevel="0" collapsed="false">
      <c r="A8" s="142"/>
      <c r="B8" s="143" t="s">
        <v>146</v>
      </c>
      <c r="C8" s="143"/>
      <c r="D8" s="143"/>
      <c r="E8" s="143"/>
      <c r="F8" s="143"/>
      <c r="G8" s="144"/>
      <c r="H8" s="144"/>
      <c r="I8" s="144"/>
      <c r="J8" s="144" t="n">
        <f aca="false">I11+I12</f>
        <v>600.3</v>
      </c>
      <c r="K8" s="144" t="s">
        <v>50</v>
      </c>
    </row>
    <row r="9" customFormat="false" ht="15" hidden="false" customHeight="false" outlineLevel="0" collapsed="false">
      <c r="A9" s="142"/>
      <c r="B9" s="145"/>
      <c r="C9" s="145"/>
      <c r="D9" s="145"/>
      <c r="E9" s="145"/>
      <c r="F9" s="145"/>
      <c r="G9" s="137"/>
      <c r="H9" s="137"/>
      <c r="I9" s="137"/>
      <c r="J9" s="137"/>
      <c r="K9" s="137"/>
    </row>
    <row r="10" customFormat="false" ht="15" hidden="false" customHeight="false" outlineLevel="0" collapsed="false">
      <c r="A10" s="142"/>
      <c r="B10" s="145"/>
      <c r="C10" s="145"/>
      <c r="D10" s="145"/>
      <c r="E10" s="145"/>
      <c r="F10" s="145"/>
      <c r="G10" s="137"/>
      <c r="H10" s="137" t="s">
        <v>147</v>
      </c>
      <c r="I10" s="137" t="s">
        <v>114</v>
      </c>
      <c r="J10" s="137"/>
      <c r="K10" s="137"/>
    </row>
    <row r="11" customFormat="false" ht="30" hidden="false" customHeight="false" outlineLevel="0" collapsed="false">
      <c r="A11" s="142"/>
      <c r="B11" s="146"/>
      <c r="C11" s="146"/>
      <c r="D11" s="146"/>
      <c r="E11" s="146"/>
      <c r="F11" s="147" t="s">
        <v>148</v>
      </c>
      <c r="G11" s="137" t="n">
        <v>5.31</v>
      </c>
      <c r="H11" s="137" t="n">
        <v>30</v>
      </c>
      <c r="I11" s="137" t="n">
        <f aca="false">H11*G11</f>
        <v>159.3</v>
      </c>
      <c r="J11" s="137"/>
      <c r="K11" s="137"/>
    </row>
    <row r="12" customFormat="false" ht="30" hidden="false" customHeight="false" outlineLevel="0" collapsed="false">
      <c r="A12" s="142"/>
      <c r="B12" s="146"/>
      <c r="C12" s="146"/>
      <c r="D12" s="146"/>
      <c r="E12" s="146"/>
      <c r="F12" s="147" t="s">
        <v>149</v>
      </c>
      <c r="G12" s="137" t="n">
        <v>8.82</v>
      </c>
      <c r="H12" s="137" t="n">
        <v>50</v>
      </c>
      <c r="I12" s="137" t="n">
        <f aca="false">H12*G12</f>
        <v>441</v>
      </c>
      <c r="J12" s="137"/>
      <c r="K12" s="137"/>
    </row>
    <row r="14" customFormat="false" ht="15" hidden="false" customHeight="true" outlineLevel="0" collapsed="false">
      <c r="B14" s="143" t="s">
        <v>53</v>
      </c>
      <c r="C14" s="143"/>
      <c r="D14" s="143"/>
      <c r="E14" s="143"/>
      <c r="F14" s="143"/>
      <c r="G14" s="144"/>
      <c r="H14" s="144"/>
      <c r="I14" s="144"/>
      <c r="J14" s="144" t="n">
        <f aca="false">G16*G17*G18</f>
        <v>9364.68</v>
      </c>
      <c r="K14" s="144" t="s">
        <v>54</v>
      </c>
    </row>
    <row r="16" customFormat="false" ht="15" hidden="false" customHeight="false" outlineLevel="0" collapsed="false">
      <c r="F16" s="0" t="s">
        <v>150</v>
      </c>
      <c r="G16" s="133" t="n">
        <f aca="false">J8</f>
        <v>600.3</v>
      </c>
    </row>
    <row r="17" customFormat="false" ht="15" hidden="false" customHeight="false" outlineLevel="0" collapsed="false">
      <c r="F17" s="0" t="s">
        <v>151</v>
      </c>
      <c r="G17" s="133" t="n">
        <v>12</v>
      </c>
    </row>
    <row r="18" customFormat="false" ht="15" hidden="false" customHeight="false" outlineLevel="0" collapsed="false">
      <c r="F18" s="0" t="s">
        <v>152</v>
      </c>
      <c r="G18" s="133" t="n">
        <v>1.3</v>
      </c>
    </row>
    <row r="20" customFormat="false" ht="15" hidden="false" customHeight="true" outlineLevel="0" collapsed="false">
      <c r="B20" s="143" t="s">
        <v>153</v>
      </c>
      <c r="C20" s="143"/>
      <c r="D20" s="143"/>
      <c r="E20" s="143"/>
      <c r="F20" s="143"/>
      <c r="G20" s="144"/>
      <c r="H20" s="144"/>
      <c r="I20" s="144"/>
      <c r="J20" s="144" t="n">
        <f aca="false">G22*G23</f>
        <v>350</v>
      </c>
      <c r="K20" s="144" t="s">
        <v>58</v>
      </c>
    </row>
    <row r="22" customFormat="false" ht="15" hidden="false" customHeight="false" outlineLevel="0" collapsed="false">
      <c r="F22" s="0" t="s">
        <v>154</v>
      </c>
      <c r="G22" s="133" t="n">
        <v>100</v>
      </c>
    </row>
    <row r="23" customFormat="false" ht="15" hidden="false" customHeight="false" outlineLevel="0" collapsed="false">
      <c r="F23" s="0" t="s">
        <v>155</v>
      </c>
      <c r="G23" s="133" t="n">
        <v>3.5</v>
      </c>
    </row>
    <row r="25" customFormat="false" ht="15" hidden="false" customHeight="true" outlineLevel="0" collapsed="false">
      <c r="B25" s="143" t="s">
        <v>156</v>
      </c>
      <c r="C25" s="143"/>
      <c r="D25" s="143"/>
      <c r="E25" s="143"/>
      <c r="F25" s="143"/>
      <c r="G25" s="144"/>
      <c r="H25" s="144"/>
      <c r="I25" s="144"/>
      <c r="J25" s="144" t="n">
        <f aca="false">G27*G28</f>
        <v>320</v>
      </c>
      <c r="K25" s="144" t="s">
        <v>58</v>
      </c>
    </row>
    <row r="27" customFormat="false" ht="15" hidden="false" customHeight="false" outlineLevel="0" collapsed="false">
      <c r="F27" s="0" t="s">
        <v>154</v>
      </c>
      <c r="G27" s="133" t="n">
        <v>80</v>
      </c>
    </row>
    <row r="28" customFormat="false" ht="15" hidden="false" customHeight="false" outlineLevel="0" collapsed="false">
      <c r="F28" s="0" t="s">
        <v>155</v>
      </c>
      <c r="G28" s="133" t="n">
        <v>4</v>
      </c>
    </row>
    <row r="30" customFormat="false" ht="15" hidden="false" customHeight="true" outlineLevel="0" collapsed="false">
      <c r="B30" s="143" t="s">
        <v>157</v>
      </c>
      <c r="C30" s="143"/>
      <c r="D30" s="143"/>
      <c r="E30" s="143"/>
      <c r="F30" s="143"/>
      <c r="G30" s="144"/>
      <c r="H30" s="144"/>
      <c r="I30" s="144"/>
      <c r="J30" s="144" t="n">
        <f aca="false">G32*G33*G34</f>
        <v>80</v>
      </c>
      <c r="K30" s="144" t="s">
        <v>50</v>
      </c>
    </row>
    <row r="32" customFormat="false" ht="15" hidden="false" customHeight="false" outlineLevel="0" collapsed="false">
      <c r="F32" s="0" t="s">
        <v>154</v>
      </c>
      <c r="G32" s="133" t="n">
        <v>80</v>
      </c>
    </row>
    <row r="33" customFormat="false" ht="15" hidden="false" customHeight="false" outlineLevel="0" collapsed="false">
      <c r="F33" s="0" t="s">
        <v>155</v>
      </c>
      <c r="G33" s="133" t="n">
        <v>0.5</v>
      </c>
    </row>
    <row r="34" customFormat="false" ht="15" hidden="false" customHeight="false" outlineLevel="0" collapsed="false">
      <c r="F34" s="0" t="s">
        <v>158</v>
      </c>
      <c r="G34" s="133" t="n">
        <v>2</v>
      </c>
    </row>
    <row r="36" customFormat="false" ht="15" hidden="false" customHeight="true" outlineLevel="0" collapsed="false">
      <c r="B36" s="143" t="s">
        <v>159</v>
      </c>
      <c r="C36" s="143"/>
      <c r="D36" s="143"/>
      <c r="E36" s="143"/>
      <c r="F36" s="143"/>
      <c r="G36" s="144"/>
      <c r="H36" s="144"/>
      <c r="I36" s="144"/>
      <c r="J36" s="144" t="n">
        <f aca="false">G38*G39*G40</f>
        <v>480</v>
      </c>
      <c r="K36" s="144" t="s">
        <v>50</v>
      </c>
    </row>
    <row r="38" customFormat="false" ht="15" hidden="false" customHeight="false" outlineLevel="0" collapsed="false">
      <c r="F38" s="0" t="s">
        <v>154</v>
      </c>
      <c r="G38" s="133" t="n">
        <v>80</v>
      </c>
    </row>
    <row r="39" customFormat="false" ht="15" hidden="false" customHeight="false" outlineLevel="0" collapsed="false">
      <c r="F39" s="0" t="s">
        <v>155</v>
      </c>
      <c r="G39" s="133" t="n">
        <v>6</v>
      </c>
    </row>
    <row r="40" customFormat="false" ht="15" hidden="false" customHeight="false" outlineLevel="0" collapsed="false">
      <c r="F40" s="0" t="s">
        <v>158</v>
      </c>
      <c r="G40" s="133" t="n">
        <v>1</v>
      </c>
    </row>
    <row r="43" customFormat="false" ht="15" hidden="false" customHeight="true" outlineLevel="0" collapsed="false">
      <c r="B43" s="143" t="s">
        <v>160</v>
      </c>
      <c r="C43" s="143"/>
      <c r="D43" s="143"/>
      <c r="E43" s="143"/>
      <c r="F43" s="143"/>
      <c r="G43" s="144"/>
      <c r="H43" s="144"/>
      <c r="I43" s="144"/>
      <c r="J43" s="144" t="n">
        <f aca="false">G45*G46*G47</f>
        <v>262.5</v>
      </c>
      <c r="K43" s="144" t="s">
        <v>50</v>
      </c>
    </row>
    <row r="45" customFormat="false" ht="15" hidden="false" customHeight="false" outlineLevel="0" collapsed="false">
      <c r="F45" s="0" t="s">
        <v>154</v>
      </c>
      <c r="G45" s="133" t="n">
        <v>50</v>
      </c>
    </row>
    <row r="46" customFormat="false" ht="15" hidden="false" customHeight="false" outlineLevel="0" collapsed="false">
      <c r="F46" s="0" t="s">
        <v>155</v>
      </c>
      <c r="G46" s="133" t="n">
        <v>3.5</v>
      </c>
    </row>
    <row r="47" customFormat="false" ht="15" hidden="false" customHeight="false" outlineLevel="0" collapsed="false">
      <c r="F47" s="0" t="s">
        <v>158</v>
      </c>
      <c r="G47" s="133" t="n">
        <v>1.5</v>
      </c>
    </row>
    <row r="49" customFormat="false" ht="15" hidden="false" customHeight="false" outlineLevel="0" collapsed="false">
      <c r="B49" s="143"/>
      <c r="C49" s="143"/>
      <c r="D49" s="143"/>
      <c r="E49" s="143"/>
      <c r="F49" s="143"/>
      <c r="G49" s="144"/>
      <c r="H49" s="144"/>
      <c r="I49" s="144"/>
      <c r="J49" s="144" t="n">
        <f aca="false">G51*G52*G53</f>
        <v>4095</v>
      </c>
      <c r="K49" s="144" t="s">
        <v>50</v>
      </c>
    </row>
    <row r="51" customFormat="false" ht="15" hidden="false" customHeight="false" outlineLevel="0" collapsed="false">
      <c r="F51" s="0" t="s">
        <v>150</v>
      </c>
      <c r="G51" s="133" t="n">
        <f aca="false">J43</f>
        <v>262.5</v>
      </c>
    </row>
    <row r="52" customFormat="false" ht="15" hidden="false" customHeight="false" outlineLevel="0" collapsed="false">
      <c r="F52" s="0" t="s">
        <v>151</v>
      </c>
      <c r="G52" s="133" t="n">
        <v>12</v>
      </c>
    </row>
    <row r="53" customFormat="false" ht="15" hidden="false" customHeight="false" outlineLevel="0" collapsed="false">
      <c r="F53" s="0" t="s">
        <v>152</v>
      </c>
      <c r="G53" s="133" t="n">
        <v>1.3</v>
      </c>
    </row>
    <row r="55" customFormat="false" ht="15" hidden="false" customHeight="true" outlineLevel="0" collapsed="false">
      <c r="B55" s="143" t="s">
        <v>161</v>
      </c>
      <c r="C55" s="143"/>
      <c r="D55" s="143"/>
      <c r="E55" s="143"/>
      <c r="F55" s="143"/>
      <c r="G55" s="144"/>
      <c r="H55" s="144"/>
      <c r="I55" s="144"/>
      <c r="J55" s="144" t="n">
        <f aca="false">J43</f>
        <v>262.5</v>
      </c>
      <c r="K55" s="144" t="s">
        <v>50</v>
      </c>
    </row>
    <row r="59" customFormat="false" ht="15" hidden="false" customHeight="true" outlineLevel="0" collapsed="false">
      <c r="B59" s="143" t="s">
        <v>162</v>
      </c>
      <c r="C59" s="143"/>
      <c r="D59" s="143"/>
      <c r="E59" s="143"/>
      <c r="F59" s="143"/>
      <c r="G59" s="144"/>
      <c r="H59" s="144"/>
      <c r="I59" s="144"/>
      <c r="J59" s="144" t="n">
        <f aca="false">G61*G62*G63</f>
        <v>80</v>
      </c>
      <c r="K59" s="144" t="s">
        <v>50</v>
      </c>
    </row>
    <row r="61" customFormat="false" ht="15" hidden="false" customHeight="false" outlineLevel="0" collapsed="false">
      <c r="F61" s="0" t="s">
        <v>154</v>
      </c>
      <c r="G61" s="133" t="n">
        <v>80</v>
      </c>
    </row>
    <row r="62" customFormat="false" ht="15" hidden="false" customHeight="false" outlineLevel="0" collapsed="false">
      <c r="F62" s="0" t="s">
        <v>163</v>
      </c>
      <c r="G62" s="133" t="n">
        <v>0.5</v>
      </c>
    </row>
    <row r="63" customFormat="false" ht="15" hidden="false" customHeight="false" outlineLevel="0" collapsed="false">
      <c r="F63" s="0" t="s">
        <v>158</v>
      </c>
      <c r="G63" s="133" t="n">
        <v>2</v>
      </c>
    </row>
    <row r="65" customFormat="false" ht="15" hidden="false" customHeight="true" outlineLevel="0" collapsed="false">
      <c r="B65" s="143" t="s">
        <v>164</v>
      </c>
      <c r="C65" s="143"/>
      <c r="D65" s="143"/>
      <c r="E65" s="143"/>
      <c r="F65" s="143"/>
      <c r="G65" s="144"/>
      <c r="H65" s="144"/>
      <c r="I65" s="144"/>
      <c r="J65" s="144" t="n">
        <f aca="false">G67*G68*G69</f>
        <v>18.75</v>
      </c>
      <c r="K65" s="144" t="s">
        <v>50</v>
      </c>
    </row>
    <row r="67" customFormat="false" ht="15" hidden="false" customHeight="false" outlineLevel="0" collapsed="false">
      <c r="F67" s="0" t="s">
        <v>154</v>
      </c>
      <c r="G67" s="133" t="n">
        <v>50</v>
      </c>
    </row>
    <row r="68" customFormat="false" ht="15" hidden="false" customHeight="false" outlineLevel="0" collapsed="false">
      <c r="F68" s="0" t="s">
        <v>163</v>
      </c>
      <c r="G68" s="133" t="n">
        <v>0.25</v>
      </c>
    </row>
    <row r="69" customFormat="false" ht="15" hidden="false" customHeight="false" outlineLevel="0" collapsed="false">
      <c r="F69" s="0" t="s">
        <v>158</v>
      </c>
      <c r="G69" s="133" t="n">
        <v>1.5</v>
      </c>
    </row>
    <row r="71" customFormat="false" ht="15" hidden="false" customHeight="true" outlineLevel="0" collapsed="false">
      <c r="B71" s="143" t="s">
        <v>165</v>
      </c>
      <c r="C71" s="143"/>
      <c r="D71" s="143"/>
      <c r="E71" s="143"/>
      <c r="F71" s="143"/>
      <c r="G71" s="144"/>
      <c r="H71" s="144"/>
      <c r="I71" s="144"/>
      <c r="J71" s="144" t="n">
        <f aca="false">G73*G74*2</f>
        <v>150</v>
      </c>
      <c r="K71" s="144" t="s">
        <v>58</v>
      </c>
    </row>
    <row r="73" customFormat="false" ht="15" hidden="false" customHeight="false" outlineLevel="0" collapsed="false">
      <c r="F73" s="0" t="s">
        <v>166</v>
      </c>
      <c r="G73" s="133" t="n">
        <v>50</v>
      </c>
    </row>
    <row r="74" customFormat="false" ht="15" hidden="false" customHeight="false" outlineLevel="0" collapsed="false">
      <c r="F74" s="0" t="s">
        <v>158</v>
      </c>
      <c r="G74" s="133" t="n">
        <v>1.5</v>
      </c>
    </row>
    <row r="75" customFormat="false" ht="15" hidden="false" customHeight="false" outlineLevel="0" collapsed="false">
      <c r="F75" s="0" t="s">
        <v>167</v>
      </c>
      <c r="G75" s="133" t="n">
        <v>2</v>
      </c>
    </row>
    <row r="77" customFormat="false" ht="15" hidden="false" customHeight="true" outlineLevel="0" collapsed="false">
      <c r="B77" s="143" t="s">
        <v>168</v>
      </c>
      <c r="C77" s="143"/>
      <c r="D77" s="143"/>
      <c r="E77" s="143"/>
      <c r="F77" s="143"/>
      <c r="G77" s="144"/>
      <c r="H77" s="144"/>
      <c r="I77" s="144"/>
      <c r="J77" s="144" t="n">
        <f aca="false">G79*G80</f>
        <v>75</v>
      </c>
      <c r="K77" s="144" t="s">
        <v>58</v>
      </c>
    </row>
    <row r="79" customFormat="false" ht="15" hidden="false" customHeight="false" outlineLevel="0" collapsed="false">
      <c r="F79" s="0" t="s">
        <v>166</v>
      </c>
      <c r="G79" s="133" t="n">
        <v>50</v>
      </c>
    </row>
    <row r="80" customFormat="false" ht="15" hidden="false" customHeight="false" outlineLevel="0" collapsed="false">
      <c r="F80" s="0" t="s">
        <v>158</v>
      </c>
      <c r="G80" s="133" t="n">
        <v>1.5</v>
      </c>
    </row>
    <row r="82" customFormat="false" ht="15" hidden="false" customHeight="true" outlineLevel="0" collapsed="false">
      <c r="B82" s="143" t="s">
        <v>169</v>
      </c>
      <c r="C82" s="143"/>
      <c r="D82" s="143"/>
      <c r="E82" s="143"/>
      <c r="F82" s="143"/>
      <c r="G82" s="144"/>
      <c r="H82" s="144"/>
      <c r="I82" s="144"/>
      <c r="J82" s="144" t="n">
        <f aca="false">G84*G85*G86</f>
        <v>5.25</v>
      </c>
      <c r="K82" s="144" t="s">
        <v>50</v>
      </c>
    </row>
    <row r="84" customFormat="false" ht="15" hidden="false" customHeight="false" outlineLevel="0" collapsed="false">
      <c r="F84" s="0" t="s">
        <v>154</v>
      </c>
      <c r="G84" s="133" t="n">
        <v>50</v>
      </c>
    </row>
    <row r="85" customFormat="false" ht="15" hidden="false" customHeight="false" outlineLevel="0" collapsed="false">
      <c r="F85" s="0" t="s">
        <v>163</v>
      </c>
      <c r="G85" s="133" t="n">
        <v>0.07</v>
      </c>
    </row>
    <row r="86" customFormat="false" ht="15" hidden="false" customHeight="false" outlineLevel="0" collapsed="false">
      <c r="F86" s="0" t="s">
        <v>158</v>
      </c>
      <c r="G86" s="133" t="n">
        <v>1.5</v>
      </c>
    </row>
    <row r="88" customFormat="false" ht="15" hidden="false" customHeight="true" outlineLevel="0" collapsed="false">
      <c r="B88" s="143" t="s">
        <v>101</v>
      </c>
      <c r="C88" s="143"/>
      <c r="D88" s="143"/>
      <c r="E88" s="143"/>
      <c r="F88" s="143"/>
      <c r="G88" s="144"/>
      <c r="H88" s="144"/>
      <c r="I88" s="144"/>
      <c r="J88" s="144" t="n">
        <f aca="false">G90*G91*G92</f>
        <v>16</v>
      </c>
      <c r="K88" s="144" t="s">
        <v>50</v>
      </c>
    </row>
    <row r="90" customFormat="false" ht="15" hidden="false" customHeight="false" outlineLevel="0" collapsed="false">
      <c r="F90" s="0" t="s">
        <v>154</v>
      </c>
      <c r="G90" s="133" t="n">
        <v>80</v>
      </c>
    </row>
    <row r="91" customFormat="false" ht="15" hidden="false" customHeight="false" outlineLevel="0" collapsed="false">
      <c r="F91" s="0" t="s">
        <v>163</v>
      </c>
      <c r="G91" s="133" t="n">
        <v>0.2</v>
      </c>
    </row>
    <row r="92" customFormat="false" ht="15" hidden="false" customHeight="false" outlineLevel="0" collapsed="false">
      <c r="F92" s="0" t="s">
        <v>158</v>
      </c>
      <c r="G92" s="133" t="n">
        <v>1</v>
      </c>
    </row>
    <row r="94" customFormat="false" ht="15" hidden="false" customHeight="true" outlineLevel="0" collapsed="false">
      <c r="B94" s="143" t="s">
        <v>170</v>
      </c>
      <c r="C94" s="143"/>
      <c r="D94" s="143"/>
      <c r="E94" s="143"/>
      <c r="F94" s="143"/>
      <c r="G94" s="144"/>
      <c r="H94" s="144"/>
      <c r="I94" s="144"/>
      <c r="J94" s="144" t="n">
        <f aca="false">G96*G97*G98</f>
        <v>6.72</v>
      </c>
      <c r="K94" s="144" t="s">
        <v>50</v>
      </c>
    </row>
    <row r="96" customFormat="false" ht="15" hidden="false" customHeight="false" outlineLevel="0" collapsed="false">
      <c r="F96" s="0" t="s">
        <v>154</v>
      </c>
      <c r="G96" s="133" t="n">
        <v>80</v>
      </c>
    </row>
    <row r="97" customFormat="false" ht="15" hidden="false" customHeight="false" outlineLevel="0" collapsed="false">
      <c r="F97" s="0" t="s">
        <v>163</v>
      </c>
      <c r="G97" s="133" t="n">
        <v>0.07</v>
      </c>
    </row>
    <row r="98" customFormat="false" ht="15" hidden="false" customHeight="false" outlineLevel="0" collapsed="false">
      <c r="F98" s="0" t="s">
        <v>158</v>
      </c>
      <c r="G98" s="133" t="n">
        <v>1.2</v>
      </c>
    </row>
    <row r="100" customFormat="false" ht="15" hidden="false" customHeight="true" outlineLevel="0" collapsed="false">
      <c r="B100" s="143" t="s">
        <v>171</v>
      </c>
      <c r="C100" s="143"/>
      <c r="D100" s="143"/>
      <c r="E100" s="143"/>
      <c r="F100" s="143"/>
      <c r="G100" s="144"/>
      <c r="H100" s="144"/>
      <c r="I100" s="144"/>
      <c r="J100" s="144" t="n">
        <v>80</v>
      </c>
      <c r="K100" s="144" t="s">
        <v>29</v>
      </c>
    </row>
    <row r="102" customFormat="false" ht="15" hidden="false" customHeight="true" outlineLevel="0" collapsed="false">
      <c r="B102" s="143" t="s">
        <v>172</v>
      </c>
      <c r="C102" s="143"/>
      <c r="D102" s="143"/>
      <c r="E102" s="143"/>
      <c r="F102" s="143"/>
      <c r="G102" s="144"/>
      <c r="H102" s="144"/>
      <c r="I102" s="144"/>
      <c r="J102" s="144" t="n">
        <v>80</v>
      </c>
      <c r="K102" s="144" t="s">
        <v>29</v>
      </c>
    </row>
    <row r="104" customFormat="false" ht="15" hidden="false" customHeight="true" outlineLevel="0" collapsed="false">
      <c r="B104" s="143" t="s">
        <v>173</v>
      </c>
      <c r="C104" s="143"/>
      <c r="D104" s="143"/>
      <c r="E104" s="143"/>
      <c r="F104" s="143"/>
      <c r="G104" s="144"/>
      <c r="H104" s="144"/>
      <c r="I104" s="144"/>
      <c r="J104" s="144" t="n">
        <v>100</v>
      </c>
      <c r="K104" s="144" t="s">
        <v>29</v>
      </c>
    </row>
  </sheetData>
  <mergeCells count="23">
    <mergeCell ref="B2:K2"/>
    <mergeCell ref="B4:K4"/>
    <mergeCell ref="B5:K5"/>
    <mergeCell ref="B6:K7"/>
    <mergeCell ref="B8:F8"/>
    <mergeCell ref="B14:F14"/>
    <mergeCell ref="B20:F20"/>
    <mergeCell ref="B25:F25"/>
    <mergeCell ref="B30:F30"/>
    <mergeCell ref="B36:F36"/>
    <mergeCell ref="B43:F43"/>
    <mergeCell ref="B49:F49"/>
    <mergeCell ref="B55:F55"/>
    <mergeCell ref="B59:F59"/>
    <mergeCell ref="B65:F65"/>
    <mergeCell ref="B71:F71"/>
    <mergeCell ref="B77:F77"/>
    <mergeCell ref="B82:F82"/>
    <mergeCell ref="B88:F88"/>
    <mergeCell ref="B94:F94"/>
    <mergeCell ref="B100:F100"/>
    <mergeCell ref="B102:F102"/>
    <mergeCell ref="B104:F1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LibreOffice/7.1.8.1$Windows_X86_64 LibreOffice_project/e1f30c802c3269a1d052614453f260e49458c82c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2019-12-02T17:32:59Z</dcterms:created>
  <dc:creator>bentord</dc:creator>
  <dc:description/>
  <dc:language>pt-BR</dc:language>
  <cp:lastModifiedBy/>
  <cp:lastPrinted>2022-03-15T16:57:01Z</cp:lastPrinted>
  <dcterms:modified xsi:type="dcterms:W3CDTF">2022-05-30T10:28:02Z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